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s\Documents\Projects\2 - Ad Hoc\EPS\eps-us-2.1.0\InputData\trans\BAADTbVT\"/>
    </mc:Choice>
  </mc:AlternateContent>
  <xr:revisionPtr revIDLastSave="0" documentId="13_ncr:1_{8075C517-AC85-42B9-8530-5863B8A9EF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bout" sheetId="1" r:id="rId1"/>
    <sheet name="Summary" sheetId="24" r:id="rId2"/>
    <sheet name="TrRoad_act" sheetId="27" r:id="rId3"/>
    <sheet name="TrRail_act" sheetId="26" r:id="rId4"/>
    <sheet name="TrAvia_act" sheetId="25" r:id="rId5"/>
    <sheet name="TrNavi_act" sheetId="28" r:id="rId6"/>
    <sheet name="BAADTbVT-passengers" sheetId="6" r:id="rId7"/>
    <sheet name="BAADTbVT-freight" sheetId="12" r:id="rId8"/>
  </sheets>
  <externalReferences>
    <externalReference r:id="rId9"/>
    <externalReference r:id="rId10"/>
  </externalReferences>
  <definedNames>
    <definedName name="_xlnm.Print_Titles" localSheetId="4">TrAvia_act!$1:$1</definedName>
    <definedName name="_xlnm.Print_Titles" localSheetId="5">TrNavi_act!$1:$1</definedName>
    <definedName name="_xlnm.Print_Titles" localSheetId="3">TrRail_act!$1:$1</definedName>
    <definedName name="_xlnm.Print_Titles" localSheetId="2">TrRoad_act!$1:$1</definedName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4" l="1"/>
  <c r="H16" i="24"/>
  <c r="H4" i="24" l="1"/>
  <c r="Q15" i="28" l="1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Q7" i="28"/>
  <c r="Q23" i="28" s="1"/>
  <c r="P7" i="28"/>
  <c r="P23" i="28" s="1"/>
  <c r="O7" i="28"/>
  <c r="O23" i="28" s="1"/>
  <c r="N7" i="28"/>
  <c r="N23" i="28" s="1"/>
  <c r="M7" i="28"/>
  <c r="M23" i="28" s="1"/>
  <c r="L7" i="28"/>
  <c r="L23" i="28" s="1"/>
  <c r="K7" i="28"/>
  <c r="K23" i="28" s="1"/>
  <c r="J7" i="28"/>
  <c r="J22" i="28" s="1"/>
  <c r="I7" i="28"/>
  <c r="I23" i="28" s="1"/>
  <c r="H7" i="28"/>
  <c r="H23" i="28" s="1"/>
  <c r="G7" i="28"/>
  <c r="G23" i="28" s="1"/>
  <c r="F7" i="28"/>
  <c r="F23" i="28" s="1"/>
  <c r="E7" i="28"/>
  <c r="E23" i="28" s="1"/>
  <c r="D7" i="28"/>
  <c r="D23" i="28" s="1"/>
  <c r="C7" i="28"/>
  <c r="C23" i="28" s="1"/>
  <c r="B7" i="28"/>
  <c r="B23" i="28" s="1"/>
  <c r="Q3" i="28"/>
  <c r="Q19" i="28" s="1"/>
  <c r="P3" i="28"/>
  <c r="P19" i="28" s="1"/>
  <c r="O3" i="28"/>
  <c r="O19" i="28" s="1"/>
  <c r="N3" i="28"/>
  <c r="N19" i="28" s="1"/>
  <c r="M3" i="28"/>
  <c r="M19" i="28" s="1"/>
  <c r="L3" i="28"/>
  <c r="L19" i="28" s="1"/>
  <c r="K3" i="28"/>
  <c r="K19" i="28" s="1"/>
  <c r="J3" i="28"/>
  <c r="J19" i="28" s="1"/>
  <c r="I3" i="28"/>
  <c r="I19" i="28" s="1"/>
  <c r="H3" i="28"/>
  <c r="H19" i="28" s="1"/>
  <c r="G3" i="28"/>
  <c r="G19" i="28" s="1"/>
  <c r="F3" i="28"/>
  <c r="F19" i="28" s="1"/>
  <c r="E3" i="28"/>
  <c r="E19" i="28" s="1"/>
  <c r="D3" i="28"/>
  <c r="D19" i="28" s="1"/>
  <c r="C3" i="28"/>
  <c r="C19" i="28" s="1"/>
  <c r="B3" i="28"/>
  <c r="B18" i="28" s="1"/>
  <c r="D4" i="24"/>
  <c r="H17" i="24"/>
  <c r="H15" i="24"/>
  <c r="D15" i="24" s="1"/>
  <c r="H14" i="24"/>
  <c r="D14" i="24" s="1"/>
  <c r="H13" i="24"/>
  <c r="D13" i="24" s="1"/>
  <c r="H12" i="24"/>
  <c r="D12" i="24" s="1"/>
  <c r="H11" i="24"/>
  <c r="H10" i="24"/>
  <c r="H9" i="24"/>
  <c r="D9" i="24" s="1"/>
  <c r="H7" i="24"/>
  <c r="D7" i="24" s="1"/>
  <c r="H6" i="24"/>
  <c r="D6" i="24" s="1"/>
  <c r="H5" i="24"/>
  <c r="D5" i="24" s="1"/>
  <c r="D257" i="27"/>
  <c r="C257" i="27"/>
  <c r="B257" i="27"/>
  <c r="I256" i="27"/>
  <c r="H256" i="27"/>
  <c r="G256" i="27"/>
  <c r="F256" i="27"/>
  <c r="E256" i="27"/>
  <c r="D256" i="27"/>
  <c r="C256" i="27"/>
  <c r="B256" i="27"/>
  <c r="Q219" i="27"/>
  <c r="P219" i="27"/>
  <c r="O219" i="27"/>
  <c r="N219" i="27"/>
  <c r="M219" i="27"/>
  <c r="L219" i="27"/>
  <c r="K219" i="27"/>
  <c r="J219" i="27"/>
  <c r="I219" i="27"/>
  <c r="H219" i="27"/>
  <c r="G219" i="27"/>
  <c r="F219" i="27"/>
  <c r="E219" i="27"/>
  <c r="D219" i="27"/>
  <c r="C219" i="27"/>
  <c r="B219" i="27"/>
  <c r="Q218" i="27"/>
  <c r="P218" i="27"/>
  <c r="O218" i="27"/>
  <c r="N218" i="27"/>
  <c r="M218" i="27"/>
  <c r="L218" i="27"/>
  <c r="K218" i="27"/>
  <c r="J218" i="27"/>
  <c r="I218" i="27"/>
  <c r="H218" i="27"/>
  <c r="G218" i="27"/>
  <c r="F218" i="27"/>
  <c r="E218" i="27"/>
  <c r="D218" i="27"/>
  <c r="C218" i="27"/>
  <c r="B218" i="27"/>
  <c r="Q196" i="27"/>
  <c r="P196" i="27"/>
  <c r="O196" i="27"/>
  <c r="N196" i="27"/>
  <c r="M196" i="27"/>
  <c r="L196" i="27"/>
  <c r="K196" i="27"/>
  <c r="J196" i="27"/>
  <c r="I196" i="27"/>
  <c r="H196" i="27"/>
  <c r="G196" i="27"/>
  <c r="F196" i="27"/>
  <c r="E196" i="27"/>
  <c r="D196" i="27"/>
  <c r="C196" i="27"/>
  <c r="B196" i="27"/>
  <c r="Q192" i="27"/>
  <c r="P192" i="27"/>
  <c r="O192" i="27"/>
  <c r="N192" i="27"/>
  <c r="M192" i="27"/>
  <c r="L192" i="27"/>
  <c r="K192" i="27"/>
  <c r="J192" i="27"/>
  <c r="I192" i="27"/>
  <c r="H192" i="27"/>
  <c r="G192" i="27"/>
  <c r="F192" i="27"/>
  <c r="E192" i="27"/>
  <c r="D192" i="27"/>
  <c r="C192" i="27"/>
  <c r="B192" i="27"/>
  <c r="Q191" i="27"/>
  <c r="P191" i="27"/>
  <c r="O191" i="27"/>
  <c r="N191" i="27"/>
  <c r="M191" i="27"/>
  <c r="L191" i="27"/>
  <c r="K191" i="27"/>
  <c r="J191" i="27"/>
  <c r="I191" i="27"/>
  <c r="H191" i="27"/>
  <c r="G191" i="27"/>
  <c r="F191" i="27"/>
  <c r="E191" i="27"/>
  <c r="D191" i="27"/>
  <c r="C191" i="27"/>
  <c r="B191" i="27"/>
  <c r="Q189" i="27"/>
  <c r="P189" i="27"/>
  <c r="O189" i="27"/>
  <c r="N189" i="27"/>
  <c r="M189" i="27"/>
  <c r="L189" i="27"/>
  <c r="K189" i="27"/>
  <c r="J189" i="27"/>
  <c r="I189" i="27"/>
  <c r="H189" i="27"/>
  <c r="G189" i="27"/>
  <c r="F189" i="27"/>
  <c r="E189" i="27"/>
  <c r="D189" i="27"/>
  <c r="C189" i="27"/>
  <c r="B189" i="27"/>
  <c r="Q188" i="27"/>
  <c r="P188" i="27"/>
  <c r="O188" i="27"/>
  <c r="N188" i="27"/>
  <c r="M188" i="27"/>
  <c r="L188" i="27"/>
  <c r="K188" i="27"/>
  <c r="J188" i="27"/>
  <c r="I188" i="27"/>
  <c r="H188" i="27"/>
  <c r="G188" i="27"/>
  <c r="F188" i="27"/>
  <c r="E188" i="27"/>
  <c r="D188" i="27"/>
  <c r="C188" i="27"/>
  <c r="B188" i="27"/>
  <c r="Q187" i="27"/>
  <c r="P187" i="27"/>
  <c r="O187" i="27"/>
  <c r="N187" i="27"/>
  <c r="M187" i="27"/>
  <c r="L187" i="27"/>
  <c r="K187" i="27"/>
  <c r="J187" i="27"/>
  <c r="I187" i="27"/>
  <c r="H187" i="27"/>
  <c r="G187" i="27"/>
  <c r="F187" i="27"/>
  <c r="E187" i="27"/>
  <c r="D187" i="27"/>
  <c r="C187" i="27"/>
  <c r="B187" i="27"/>
  <c r="Q186" i="27"/>
  <c r="P186" i="27"/>
  <c r="O186" i="27"/>
  <c r="N186" i="27"/>
  <c r="M186" i="27"/>
  <c r="L186" i="27"/>
  <c r="K186" i="27"/>
  <c r="J186" i="27"/>
  <c r="I186" i="27"/>
  <c r="H186" i="27"/>
  <c r="G186" i="27"/>
  <c r="F186" i="27"/>
  <c r="E186" i="27"/>
  <c r="D186" i="27"/>
  <c r="C186" i="27"/>
  <c r="B186" i="27"/>
  <c r="Q185" i="27"/>
  <c r="P185" i="27"/>
  <c r="O185" i="27"/>
  <c r="N185" i="27"/>
  <c r="M185" i="27"/>
  <c r="L185" i="27"/>
  <c r="K185" i="27"/>
  <c r="J185" i="27"/>
  <c r="I185" i="27"/>
  <c r="H185" i="27"/>
  <c r="G185" i="27"/>
  <c r="F185" i="27"/>
  <c r="E185" i="27"/>
  <c r="D185" i="27"/>
  <c r="C185" i="27"/>
  <c r="B185" i="27"/>
  <c r="Q182" i="27"/>
  <c r="P182" i="27"/>
  <c r="O182" i="27"/>
  <c r="N182" i="27"/>
  <c r="M182" i="27"/>
  <c r="L182" i="27"/>
  <c r="K182" i="27"/>
  <c r="J182" i="27"/>
  <c r="I182" i="27"/>
  <c r="H182" i="27"/>
  <c r="G182" i="27"/>
  <c r="F182" i="27"/>
  <c r="E182" i="27"/>
  <c r="D182" i="27"/>
  <c r="C182" i="27"/>
  <c r="B182" i="27"/>
  <c r="Q181" i="27"/>
  <c r="P181" i="27"/>
  <c r="O181" i="27"/>
  <c r="N181" i="27"/>
  <c r="M181" i="27"/>
  <c r="L181" i="27"/>
  <c r="K181" i="27"/>
  <c r="J181" i="27"/>
  <c r="I181" i="27"/>
  <c r="H181" i="27"/>
  <c r="G181" i="27"/>
  <c r="F181" i="27"/>
  <c r="E181" i="27"/>
  <c r="D181" i="27"/>
  <c r="C181" i="27"/>
  <c r="B181" i="27"/>
  <c r="Q180" i="27"/>
  <c r="P180" i="27"/>
  <c r="O180" i="27"/>
  <c r="N180" i="27"/>
  <c r="M180" i="27"/>
  <c r="L180" i="27"/>
  <c r="K180" i="27"/>
  <c r="J180" i="27"/>
  <c r="I180" i="27"/>
  <c r="H180" i="27"/>
  <c r="G180" i="27"/>
  <c r="F180" i="27"/>
  <c r="E180" i="27"/>
  <c r="D180" i="27"/>
  <c r="C180" i="27"/>
  <c r="B180" i="27"/>
  <c r="Q179" i="27"/>
  <c r="P179" i="27"/>
  <c r="O179" i="27"/>
  <c r="N179" i="27"/>
  <c r="M179" i="27"/>
  <c r="L179" i="27"/>
  <c r="K179" i="27"/>
  <c r="J179" i="27"/>
  <c r="I179" i="27"/>
  <c r="H179" i="27"/>
  <c r="G179" i="27"/>
  <c r="F179" i="27"/>
  <c r="E179" i="27"/>
  <c r="D179" i="27"/>
  <c r="C179" i="27"/>
  <c r="B179" i="27"/>
  <c r="Q178" i="27"/>
  <c r="P178" i="27"/>
  <c r="O178" i="27"/>
  <c r="N178" i="27"/>
  <c r="M178" i="27"/>
  <c r="L178" i="27"/>
  <c r="K178" i="27"/>
  <c r="J178" i="27"/>
  <c r="I178" i="27"/>
  <c r="H178" i="27"/>
  <c r="G178" i="27"/>
  <c r="F178" i="27"/>
  <c r="E178" i="27"/>
  <c r="D178" i="27"/>
  <c r="C178" i="27"/>
  <c r="B178" i="27"/>
  <c r="Q176" i="27"/>
  <c r="P176" i="27"/>
  <c r="O176" i="27"/>
  <c r="N176" i="27"/>
  <c r="M176" i="27"/>
  <c r="L176" i="27"/>
  <c r="K176" i="27"/>
  <c r="J176" i="27"/>
  <c r="I176" i="27"/>
  <c r="H176" i="27"/>
  <c r="G176" i="27"/>
  <c r="F176" i="27"/>
  <c r="E176" i="27"/>
  <c r="D176" i="27"/>
  <c r="C176" i="27"/>
  <c r="B176" i="27"/>
  <c r="Q175" i="27"/>
  <c r="P175" i="27"/>
  <c r="O175" i="27"/>
  <c r="N175" i="27"/>
  <c r="M175" i="27"/>
  <c r="L175" i="27"/>
  <c r="K175" i="27"/>
  <c r="J175" i="27"/>
  <c r="I175" i="27"/>
  <c r="H175" i="27"/>
  <c r="G175" i="27"/>
  <c r="F175" i="27"/>
  <c r="E175" i="27"/>
  <c r="D175" i="27"/>
  <c r="C175" i="27"/>
  <c r="B175" i="27"/>
  <c r="Q174" i="27"/>
  <c r="P174" i="27"/>
  <c r="O174" i="27"/>
  <c r="N174" i="27"/>
  <c r="M174" i="27"/>
  <c r="L174" i="27"/>
  <c r="K174" i="27"/>
  <c r="J174" i="27"/>
  <c r="I174" i="27"/>
  <c r="H174" i="27"/>
  <c r="G174" i="27"/>
  <c r="F174" i="27"/>
  <c r="E174" i="27"/>
  <c r="D174" i="27"/>
  <c r="C174" i="27"/>
  <c r="B174" i="27"/>
  <c r="Q173" i="27"/>
  <c r="P173" i="27"/>
  <c r="O173" i="27"/>
  <c r="N173" i="27"/>
  <c r="M173" i="27"/>
  <c r="L173" i="27"/>
  <c r="K173" i="27"/>
  <c r="J173" i="27"/>
  <c r="I173" i="27"/>
  <c r="H173" i="27"/>
  <c r="G173" i="27"/>
  <c r="F173" i="27"/>
  <c r="E173" i="27"/>
  <c r="D173" i="27"/>
  <c r="C173" i="27"/>
  <c r="B173" i="27"/>
  <c r="Q172" i="27"/>
  <c r="P172" i="27"/>
  <c r="O172" i="27"/>
  <c r="N172" i="27"/>
  <c r="M172" i="27"/>
  <c r="L172" i="27"/>
  <c r="K172" i="27"/>
  <c r="J172" i="27"/>
  <c r="I172" i="27"/>
  <c r="H172" i="27"/>
  <c r="G172" i="27"/>
  <c r="F172" i="27"/>
  <c r="E172" i="27"/>
  <c r="D172" i="27"/>
  <c r="C172" i="27"/>
  <c r="B172" i="27"/>
  <c r="Q171" i="27"/>
  <c r="P171" i="27"/>
  <c r="O171" i="27"/>
  <c r="N171" i="27"/>
  <c r="M171" i="27"/>
  <c r="L171" i="27"/>
  <c r="K171" i="27"/>
  <c r="J171" i="27"/>
  <c r="I171" i="27"/>
  <c r="H171" i="27"/>
  <c r="G171" i="27"/>
  <c r="F171" i="27"/>
  <c r="E171" i="27"/>
  <c r="D171" i="27"/>
  <c r="C171" i="27"/>
  <c r="B171" i="27"/>
  <c r="Q169" i="27"/>
  <c r="P169" i="27"/>
  <c r="O169" i="27"/>
  <c r="N169" i="27"/>
  <c r="M169" i="27"/>
  <c r="L169" i="27"/>
  <c r="K169" i="27"/>
  <c r="J169" i="27"/>
  <c r="I169" i="27"/>
  <c r="H169" i="27"/>
  <c r="G169" i="27"/>
  <c r="F169" i="27"/>
  <c r="E169" i="27"/>
  <c r="D169" i="27"/>
  <c r="C169" i="27"/>
  <c r="B169" i="27"/>
  <c r="Q165" i="27"/>
  <c r="P165" i="27"/>
  <c r="O165" i="27"/>
  <c r="N165" i="27"/>
  <c r="M165" i="27"/>
  <c r="L165" i="27"/>
  <c r="K165" i="27"/>
  <c r="J165" i="27"/>
  <c r="I165" i="27"/>
  <c r="H165" i="27"/>
  <c r="G165" i="27"/>
  <c r="F165" i="27"/>
  <c r="E165" i="27"/>
  <c r="D165" i="27"/>
  <c r="C165" i="27"/>
  <c r="B165" i="27"/>
  <c r="Q164" i="27"/>
  <c r="P164" i="27"/>
  <c r="O164" i="27"/>
  <c r="N164" i="27"/>
  <c r="M164" i="27"/>
  <c r="L164" i="27"/>
  <c r="K164" i="27"/>
  <c r="J164" i="27"/>
  <c r="I164" i="27"/>
  <c r="H164" i="27"/>
  <c r="G164" i="27"/>
  <c r="F164" i="27"/>
  <c r="E164" i="27"/>
  <c r="D164" i="27"/>
  <c r="C164" i="27"/>
  <c r="B164" i="27"/>
  <c r="Q163" i="27"/>
  <c r="P163" i="27"/>
  <c r="O163" i="27"/>
  <c r="N163" i="27"/>
  <c r="M163" i="27"/>
  <c r="L163" i="27"/>
  <c r="K163" i="27"/>
  <c r="J163" i="27"/>
  <c r="I163" i="27"/>
  <c r="H163" i="27"/>
  <c r="G163" i="27"/>
  <c r="F163" i="27"/>
  <c r="E163" i="27"/>
  <c r="D163" i="27"/>
  <c r="C163" i="27"/>
  <c r="B163" i="27"/>
  <c r="Q157" i="27"/>
  <c r="P157" i="27"/>
  <c r="O157" i="27"/>
  <c r="N157" i="27"/>
  <c r="M157" i="27"/>
  <c r="L157" i="27"/>
  <c r="K157" i="27"/>
  <c r="J157" i="27"/>
  <c r="I157" i="27"/>
  <c r="H157" i="27"/>
  <c r="G157" i="27"/>
  <c r="F157" i="27"/>
  <c r="E157" i="27"/>
  <c r="D157" i="27"/>
  <c r="C157" i="27"/>
  <c r="B157" i="27"/>
  <c r="Q150" i="27"/>
  <c r="P150" i="27"/>
  <c r="O150" i="27"/>
  <c r="N150" i="27"/>
  <c r="M150" i="27"/>
  <c r="L150" i="27"/>
  <c r="K150" i="27"/>
  <c r="J150" i="27"/>
  <c r="I150" i="27"/>
  <c r="H150" i="27"/>
  <c r="G150" i="27"/>
  <c r="F150" i="27"/>
  <c r="E150" i="27"/>
  <c r="D150" i="27"/>
  <c r="C150" i="27"/>
  <c r="B150" i="27"/>
  <c r="Q143" i="27"/>
  <c r="P143" i="27"/>
  <c r="O143" i="27"/>
  <c r="N143" i="27"/>
  <c r="M143" i="27"/>
  <c r="L143" i="27"/>
  <c r="K143" i="27"/>
  <c r="J143" i="27"/>
  <c r="I143" i="27"/>
  <c r="H143" i="27"/>
  <c r="G143" i="27"/>
  <c r="F143" i="27"/>
  <c r="E143" i="27"/>
  <c r="D143" i="27"/>
  <c r="C143" i="27"/>
  <c r="B143" i="27"/>
  <c r="Q142" i="27"/>
  <c r="P142" i="27"/>
  <c r="O142" i="27"/>
  <c r="N142" i="27"/>
  <c r="M142" i="27"/>
  <c r="L142" i="27"/>
  <c r="K142" i="27"/>
  <c r="J142" i="27"/>
  <c r="I142" i="27"/>
  <c r="H142" i="27"/>
  <c r="G142" i="27"/>
  <c r="F142" i="27"/>
  <c r="E142" i="27"/>
  <c r="D142" i="27"/>
  <c r="C142" i="27"/>
  <c r="B142" i="27"/>
  <c r="Q134" i="27"/>
  <c r="P134" i="27"/>
  <c r="P127" i="27" s="1"/>
  <c r="O134" i="27"/>
  <c r="N134" i="27"/>
  <c r="M134" i="27"/>
  <c r="L134" i="27"/>
  <c r="L127" i="27" s="1"/>
  <c r="K134" i="27"/>
  <c r="J134" i="27"/>
  <c r="I134" i="27"/>
  <c r="H134" i="27"/>
  <c r="H127" i="27" s="1"/>
  <c r="G134" i="27"/>
  <c r="F134" i="27"/>
  <c r="E134" i="27"/>
  <c r="D134" i="27"/>
  <c r="D127" i="27" s="1"/>
  <c r="C134" i="27"/>
  <c r="Q128" i="27"/>
  <c r="P128" i="27"/>
  <c r="O128" i="27"/>
  <c r="O127" i="27" s="1"/>
  <c r="N128" i="27"/>
  <c r="M128" i="27"/>
  <c r="L128" i="27"/>
  <c r="K128" i="27"/>
  <c r="K127" i="27" s="1"/>
  <c r="J128" i="27"/>
  <c r="I128" i="27"/>
  <c r="H128" i="27"/>
  <c r="G128" i="27"/>
  <c r="G127" i="27" s="1"/>
  <c r="F128" i="27"/>
  <c r="E128" i="27"/>
  <c r="D128" i="27"/>
  <c r="C128" i="27"/>
  <c r="C127" i="27" s="1"/>
  <c r="Q127" i="27"/>
  <c r="N127" i="27"/>
  <c r="M127" i="27"/>
  <c r="J127" i="27"/>
  <c r="I127" i="27"/>
  <c r="F127" i="27"/>
  <c r="E127" i="27"/>
  <c r="Q121" i="27"/>
  <c r="Q112" i="27" s="1"/>
  <c r="Q111" i="27" s="1"/>
  <c r="P121" i="27"/>
  <c r="O121" i="27"/>
  <c r="N121" i="27"/>
  <c r="M121" i="27"/>
  <c r="M112" i="27" s="1"/>
  <c r="M111" i="27" s="1"/>
  <c r="L121" i="27"/>
  <c r="K121" i="27"/>
  <c r="J121" i="27"/>
  <c r="I121" i="27"/>
  <c r="I112" i="27" s="1"/>
  <c r="I111" i="27" s="1"/>
  <c r="H121" i="27"/>
  <c r="G121" i="27"/>
  <c r="F121" i="27"/>
  <c r="E121" i="27"/>
  <c r="E112" i="27" s="1"/>
  <c r="E111" i="27" s="1"/>
  <c r="D121" i="27"/>
  <c r="C121" i="27"/>
  <c r="Q114" i="27"/>
  <c r="P114" i="27"/>
  <c r="P112" i="27" s="1"/>
  <c r="P111" i="27" s="1"/>
  <c r="O114" i="27"/>
  <c r="N114" i="27"/>
  <c r="M114" i="27"/>
  <c r="L114" i="27"/>
  <c r="L112" i="27" s="1"/>
  <c r="L111" i="27" s="1"/>
  <c r="K114" i="27"/>
  <c r="J114" i="27"/>
  <c r="I114" i="27"/>
  <c r="H114" i="27"/>
  <c r="H112" i="27" s="1"/>
  <c r="H111" i="27" s="1"/>
  <c r="G114" i="27"/>
  <c r="F114" i="27"/>
  <c r="E114" i="27"/>
  <c r="D114" i="27"/>
  <c r="D112" i="27" s="1"/>
  <c r="D111" i="27" s="1"/>
  <c r="C114" i="27"/>
  <c r="O112" i="27"/>
  <c r="O111" i="27" s="1"/>
  <c r="N112" i="27"/>
  <c r="K112" i="27"/>
  <c r="K111" i="27" s="1"/>
  <c r="J112" i="27"/>
  <c r="G112" i="27"/>
  <c r="G111" i="27" s="1"/>
  <c r="F112" i="27"/>
  <c r="C112" i="27"/>
  <c r="C111" i="27" s="1"/>
  <c r="N111" i="27"/>
  <c r="J111" i="27"/>
  <c r="F111" i="27"/>
  <c r="Q107" i="27"/>
  <c r="P107" i="27"/>
  <c r="O107" i="27"/>
  <c r="N107" i="27"/>
  <c r="M107" i="27"/>
  <c r="L107" i="27"/>
  <c r="K107" i="27"/>
  <c r="J107" i="27"/>
  <c r="I107" i="27"/>
  <c r="H107" i="27"/>
  <c r="G107" i="27"/>
  <c r="F107" i="27"/>
  <c r="E107" i="27"/>
  <c r="D107" i="27"/>
  <c r="C107" i="27"/>
  <c r="B107" i="27"/>
  <c r="Q101" i="27"/>
  <c r="Q211" i="27" s="1"/>
  <c r="P101" i="27"/>
  <c r="P211" i="27" s="1"/>
  <c r="O101" i="27"/>
  <c r="O211" i="27" s="1"/>
  <c r="N101" i="27"/>
  <c r="N211" i="27" s="1"/>
  <c r="M101" i="27"/>
  <c r="M211" i="27" s="1"/>
  <c r="L101" i="27"/>
  <c r="L211" i="27" s="1"/>
  <c r="K101" i="27"/>
  <c r="K211" i="27" s="1"/>
  <c r="J101" i="27"/>
  <c r="J211" i="27" s="1"/>
  <c r="I101" i="27"/>
  <c r="I211" i="27" s="1"/>
  <c r="H101" i="27"/>
  <c r="H211" i="27" s="1"/>
  <c r="G101" i="27"/>
  <c r="G211" i="27" s="1"/>
  <c r="F101" i="27"/>
  <c r="F211" i="27" s="1"/>
  <c r="E101" i="27"/>
  <c r="E211" i="27" s="1"/>
  <c r="D101" i="27"/>
  <c r="D211" i="27" s="1"/>
  <c r="C101" i="27"/>
  <c r="C211" i="27" s="1"/>
  <c r="B101" i="27"/>
  <c r="B211" i="27" s="1"/>
  <c r="Q100" i="27"/>
  <c r="P100" i="27"/>
  <c r="O100" i="27"/>
  <c r="N100" i="27"/>
  <c r="M100" i="27"/>
  <c r="L100" i="27"/>
  <c r="K100" i="27"/>
  <c r="J100" i="27"/>
  <c r="I100" i="27"/>
  <c r="H100" i="27"/>
  <c r="G100" i="27"/>
  <c r="F100" i="27"/>
  <c r="E100" i="27"/>
  <c r="D100" i="27"/>
  <c r="C100" i="27"/>
  <c r="B100" i="27"/>
  <c r="Q94" i="27"/>
  <c r="Q204" i="27" s="1"/>
  <c r="P94" i="27"/>
  <c r="P204" i="27" s="1"/>
  <c r="O94" i="27"/>
  <c r="O204" i="27" s="1"/>
  <c r="N94" i="27"/>
  <c r="N204" i="27" s="1"/>
  <c r="M94" i="27"/>
  <c r="M204" i="27" s="1"/>
  <c r="L94" i="27"/>
  <c r="L204" i="27" s="1"/>
  <c r="K94" i="27"/>
  <c r="K204" i="27" s="1"/>
  <c r="J94" i="27"/>
  <c r="J204" i="27" s="1"/>
  <c r="I94" i="27"/>
  <c r="I204" i="27" s="1"/>
  <c r="H94" i="27"/>
  <c r="H204" i="27" s="1"/>
  <c r="G94" i="27"/>
  <c r="G204" i="27" s="1"/>
  <c r="F94" i="27"/>
  <c r="F204" i="27" s="1"/>
  <c r="E94" i="27"/>
  <c r="E204" i="27" s="1"/>
  <c r="D94" i="27"/>
  <c r="D204" i="27" s="1"/>
  <c r="C94" i="27"/>
  <c r="C204" i="27" s="1"/>
  <c r="B94" i="27"/>
  <c r="B204" i="27" s="1"/>
  <c r="Q87" i="27"/>
  <c r="Q197" i="27" s="1"/>
  <c r="P87" i="27"/>
  <c r="P197" i="27" s="1"/>
  <c r="O87" i="27"/>
  <c r="O197" i="27" s="1"/>
  <c r="N87" i="27"/>
  <c r="N197" i="27" s="1"/>
  <c r="M87" i="27"/>
  <c r="M197" i="27" s="1"/>
  <c r="L87" i="27"/>
  <c r="L197" i="27" s="1"/>
  <c r="K87" i="27"/>
  <c r="K197" i="27" s="1"/>
  <c r="J87" i="27"/>
  <c r="J197" i="27" s="1"/>
  <c r="I87" i="27"/>
  <c r="I197" i="27" s="1"/>
  <c r="H87" i="27"/>
  <c r="H197" i="27" s="1"/>
  <c r="G87" i="27"/>
  <c r="G197" i="27" s="1"/>
  <c r="F87" i="27"/>
  <c r="F197" i="27" s="1"/>
  <c r="E87" i="27"/>
  <c r="E197" i="27" s="1"/>
  <c r="D87" i="27"/>
  <c r="D197" i="27" s="1"/>
  <c r="C87" i="27"/>
  <c r="C197" i="27" s="1"/>
  <c r="B87" i="27"/>
  <c r="B197" i="27" s="1"/>
  <c r="Q85" i="27"/>
  <c r="P85" i="27"/>
  <c r="O85" i="27"/>
  <c r="N85" i="27"/>
  <c r="M85" i="27"/>
  <c r="L85" i="27"/>
  <c r="K85" i="27"/>
  <c r="J85" i="27"/>
  <c r="I85" i="27"/>
  <c r="H85" i="27"/>
  <c r="G85" i="27"/>
  <c r="F85" i="27"/>
  <c r="E85" i="27"/>
  <c r="D85" i="27"/>
  <c r="C85" i="27"/>
  <c r="B85" i="27"/>
  <c r="Q84" i="27"/>
  <c r="P84" i="27"/>
  <c r="O84" i="27"/>
  <c r="N84" i="27"/>
  <c r="M84" i="27"/>
  <c r="L84" i="27"/>
  <c r="K84" i="27"/>
  <c r="J84" i="27"/>
  <c r="I84" i="27"/>
  <c r="H84" i="27"/>
  <c r="G84" i="27"/>
  <c r="F84" i="27"/>
  <c r="E84" i="27"/>
  <c r="D84" i="27"/>
  <c r="C84" i="27"/>
  <c r="B84" i="27"/>
  <c r="Q80" i="27"/>
  <c r="P80" i="27"/>
  <c r="O80" i="27"/>
  <c r="N80" i="27"/>
  <c r="M80" i="27"/>
  <c r="L80" i="27"/>
  <c r="K80" i="27"/>
  <c r="J80" i="27"/>
  <c r="I80" i="27"/>
  <c r="H80" i="27"/>
  <c r="G80" i="27"/>
  <c r="F80" i="27"/>
  <c r="E80" i="27"/>
  <c r="D80" i="27"/>
  <c r="C80" i="27"/>
  <c r="B80" i="27"/>
  <c r="Q74" i="27"/>
  <c r="P74" i="27"/>
  <c r="O74" i="27"/>
  <c r="N74" i="27"/>
  <c r="M74" i="27"/>
  <c r="L74" i="27"/>
  <c r="K74" i="27"/>
  <c r="J74" i="27"/>
  <c r="I74" i="27"/>
  <c r="H74" i="27"/>
  <c r="G74" i="27"/>
  <c r="F74" i="27"/>
  <c r="E74" i="27"/>
  <c r="D74" i="27"/>
  <c r="C74" i="27"/>
  <c r="B74" i="27"/>
  <c r="Q73" i="27"/>
  <c r="P73" i="27"/>
  <c r="O73" i="27"/>
  <c r="N73" i="27"/>
  <c r="M73" i="27"/>
  <c r="L73" i="27"/>
  <c r="K73" i="27"/>
  <c r="J73" i="27"/>
  <c r="I73" i="27"/>
  <c r="H73" i="27"/>
  <c r="G73" i="27"/>
  <c r="F73" i="27"/>
  <c r="E73" i="27"/>
  <c r="D73" i="27"/>
  <c r="C73" i="27"/>
  <c r="B73" i="27"/>
  <c r="Q67" i="27"/>
  <c r="P67" i="27"/>
  <c r="O67" i="27"/>
  <c r="N67" i="27"/>
  <c r="M67" i="27"/>
  <c r="L67" i="27"/>
  <c r="K67" i="27"/>
  <c r="J67" i="27"/>
  <c r="I67" i="27"/>
  <c r="H67" i="27"/>
  <c r="G67" i="27"/>
  <c r="F67" i="27"/>
  <c r="E67" i="27"/>
  <c r="D67" i="27"/>
  <c r="C67" i="27"/>
  <c r="B67" i="27"/>
  <c r="Q60" i="27"/>
  <c r="P60" i="27"/>
  <c r="O60" i="27"/>
  <c r="N60" i="27"/>
  <c r="M60" i="27"/>
  <c r="L60" i="27"/>
  <c r="K60" i="27"/>
  <c r="J60" i="27"/>
  <c r="I60" i="27"/>
  <c r="H60" i="27"/>
  <c r="G60" i="27"/>
  <c r="F60" i="27"/>
  <c r="E60" i="27"/>
  <c r="D60" i="27"/>
  <c r="C60" i="27"/>
  <c r="B60" i="27"/>
  <c r="Q58" i="27"/>
  <c r="P58" i="27"/>
  <c r="O58" i="27"/>
  <c r="N58" i="27"/>
  <c r="M58" i="27"/>
  <c r="L58" i="27"/>
  <c r="K58" i="27"/>
  <c r="J58" i="27"/>
  <c r="I58" i="27"/>
  <c r="H58" i="27"/>
  <c r="G58" i="27"/>
  <c r="F58" i="27"/>
  <c r="E58" i="27"/>
  <c r="D58" i="27"/>
  <c r="C58" i="27"/>
  <c r="B58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Q46" i="27"/>
  <c r="Q183" i="27" s="1"/>
  <c r="P46" i="27"/>
  <c r="O46" i="27"/>
  <c r="N46" i="27"/>
  <c r="M46" i="27"/>
  <c r="M183" i="27" s="1"/>
  <c r="L46" i="27"/>
  <c r="K46" i="27"/>
  <c r="J46" i="27"/>
  <c r="I46" i="27"/>
  <c r="I183" i="27" s="1"/>
  <c r="H46" i="27"/>
  <c r="G46" i="27"/>
  <c r="F46" i="27"/>
  <c r="E46" i="27"/>
  <c r="E183" i="27" s="1"/>
  <c r="D46" i="27"/>
  <c r="C46" i="27"/>
  <c r="B46" i="27"/>
  <c r="Q31" i="27"/>
  <c r="Q168" i="27" s="1"/>
  <c r="P31" i="27"/>
  <c r="O31" i="27"/>
  <c r="N31" i="27"/>
  <c r="M31" i="27"/>
  <c r="M168" i="27" s="1"/>
  <c r="L31" i="27"/>
  <c r="K31" i="27"/>
  <c r="J31" i="27"/>
  <c r="I31" i="27"/>
  <c r="I168" i="27" s="1"/>
  <c r="H31" i="27"/>
  <c r="G31" i="27"/>
  <c r="F31" i="27"/>
  <c r="E31" i="27"/>
  <c r="E168" i="27" s="1"/>
  <c r="D31" i="27"/>
  <c r="C31" i="27"/>
  <c r="B31" i="27"/>
  <c r="Q30" i="27"/>
  <c r="Q167" i="27" s="1"/>
  <c r="P30" i="27"/>
  <c r="P167" i="27" s="1"/>
  <c r="O30" i="27"/>
  <c r="O167" i="27" s="1"/>
  <c r="N30" i="27"/>
  <c r="N167" i="27" s="1"/>
  <c r="M30" i="27"/>
  <c r="M167" i="27" s="1"/>
  <c r="L30" i="27"/>
  <c r="L167" i="27" s="1"/>
  <c r="K30" i="27"/>
  <c r="K167" i="27" s="1"/>
  <c r="J30" i="27"/>
  <c r="J167" i="27" s="1"/>
  <c r="I30" i="27"/>
  <c r="I167" i="27" s="1"/>
  <c r="H30" i="27"/>
  <c r="H167" i="27" s="1"/>
  <c r="G30" i="27"/>
  <c r="G167" i="27" s="1"/>
  <c r="F30" i="27"/>
  <c r="F167" i="27" s="1"/>
  <c r="E30" i="27"/>
  <c r="E167" i="27" s="1"/>
  <c r="D30" i="27"/>
  <c r="D167" i="27" s="1"/>
  <c r="C30" i="27"/>
  <c r="C167" i="27" s="1"/>
  <c r="B30" i="27"/>
  <c r="B167" i="27" s="1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Q19" i="27"/>
  <c r="Q156" i="27" s="1"/>
  <c r="P19" i="27"/>
  <c r="O19" i="27"/>
  <c r="N19" i="27"/>
  <c r="M19" i="27"/>
  <c r="M156" i="27" s="1"/>
  <c r="L19" i="27"/>
  <c r="K19" i="27"/>
  <c r="J19" i="27"/>
  <c r="I19" i="27"/>
  <c r="I156" i="27" s="1"/>
  <c r="H19" i="27"/>
  <c r="G19" i="27"/>
  <c r="F19" i="27"/>
  <c r="E19" i="27"/>
  <c r="E156" i="27" s="1"/>
  <c r="D19" i="27"/>
  <c r="C19" i="27"/>
  <c r="B19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Q4" i="27"/>
  <c r="Q141" i="27" s="1"/>
  <c r="P4" i="27"/>
  <c r="O4" i="27"/>
  <c r="N4" i="27"/>
  <c r="M4" i="27"/>
  <c r="M141" i="27" s="1"/>
  <c r="L4" i="27"/>
  <c r="K4" i="27"/>
  <c r="J4" i="27"/>
  <c r="I4" i="27"/>
  <c r="I141" i="27" s="1"/>
  <c r="H4" i="27"/>
  <c r="G4" i="27"/>
  <c r="F4" i="27"/>
  <c r="E4" i="27"/>
  <c r="E141" i="27" s="1"/>
  <c r="D4" i="27"/>
  <c r="C4" i="27"/>
  <c r="B4" i="27"/>
  <c r="Q113" i="26"/>
  <c r="P113" i="26"/>
  <c r="O113" i="26"/>
  <c r="N113" i="26"/>
  <c r="M113" i="26"/>
  <c r="L113" i="26"/>
  <c r="K113" i="26"/>
  <c r="J113" i="26"/>
  <c r="I113" i="26"/>
  <c r="H113" i="26"/>
  <c r="G113" i="26"/>
  <c r="F113" i="26"/>
  <c r="E113" i="26"/>
  <c r="D113" i="26"/>
  <c r="C113" i="26"/>
  <c r="B113" i="26"/>
  <c r="Q112" i="26"/>
  <c r="P112" i="26"/>
  <c r="O112" i="26"/>
  <c r="N112" i="26"/>
  <c r="M112" i="26"/>
  <c r="L112" i="26"/>
  <c r="K112" i="26"/>
  <c r="J112" i="26"/>
  <c r="I112" i="26"/>
  <c r="H112" i="26"/>
  <c r="G112" i="26"/>
  <c r="F112" i="26"/>
  <c r="E112" i="26"/>
  <c r="D112" i="26"/>
  <c r="C112" i="26"/>
  <c r="B112" i="26"/>
  <c r="Q110" i="26"/>
  <c r="P110" i="26"/>
  <c r="O110" i="26"/>
  <c r="N110" i="26"/>
  <c r="M110" i="26"/>
  <c r="L110" i="26"/>
  <c r="K110" i="26"/>
  <c r="J110" i="26"/>
  <c r="I110" i="26"/>
  <c r="H110" i="26"/>
  <c r="G110" i="26"/>
  <c r="F110" i="26"/>
  <c r="E110" i="26"/>
  <c r="D110" i="26"/>
  <c r="C110" i="26"/>
  <c r="B110" i="26"/>
  <c r="Q109" i="26"/>
  <c r="P109" i="26"/>
  <c r="O109" i="26"/>
  <c r="N109" i="26"/>
  <c r="M109" i="26"/>
  <c r="L109" i="26"/>
  <c r="K109" i="26"/>
  <c r="J109" i="26"/>
  <c r="I109" i="26"/>
  <c r="H109" i="26"/>
  <c r="G109" i="26"/>
  <c r="F109" i="26"/>
  <c r="E109" i="26"/>
  <c r="D109" i="26"/>
  <c r="C109" i="26"/>
  <c r="B109" i="26"/>
  <c r="Q108" i="26"/>
  <c r="P108" i="26"/>
  <c r="O108" i="26"/>
  <c r="N108" i="26"/>
  <c r="M108" i="26"/>
  <c r="L108" i="26"/>
  <c r="K108" i="26"/>
  <c r="J108" i="26"/>
  <c r="I108" i="26"/>
  <c r="H108" i="26"/>
  <c r="G108" i="26"/>
  <c r="F108" i="26"/>
  <c r="E108" i="26"/>
  <c r="D108" i="26"/>
  <c r="C108" i="26"/>
  <c r="B108" i="26"/>
  <c r="Q106" i="26"/>
  <c r="P106" i="26"/>
  <c r="O106" i="26"/>
  <c r="N106" i="26"/>
  <c r="M106" i="26"/>
  <c r="L106" i="26"/>
  <c r="K106" i="26"/>
  <c r="J106" i="26"/>
  <c r="I106" i="26"/>
  <c r="H106" i="26"/>
  <c r="G106" i="26"/>
  <c r="F106" i="26"/>
  <c r="E106" i="26"/>
  <c r="D106" i="26"/>
  <c r="C106" i="26"/>
  <c r="B106" i="26"/>
  <c r="Q102" i="26"/>
  <c r="P102" i="26"/>
  <c r="O102" i="26"/>
  <c r="N102" i="26"/>
  <c r="M102" i="26"/>
  <c r="L102" i="26"/>
  <c r="K102" i="26"/>
  <c r="J102" i="26"/>
  <c r="I102" i="26"/>
  <c r="H102" i="26"/>
  <c r="G102" i="26"/>
  <c r="F102" i="26"/>
  <c r="E102" i="26"/>
  <c r="D102" i="26"/>
  <c r="C102" i="26"/>
  <c r="B102" i="26"/>
  <c r="Q101" i="26"/>
  <c r="P101" i="26"/>
  <c r="O101" i="26"/>
  <c r="N101" i="26"/>
  <c r="M101" i="26"/>
  <c r="L101" i="26"/>
  <c r="K101" i="26"/>
  <c r="J101" i="26"/>
  <c r="I101" i="26"/>
  <c r="H101" i="26"/>
  <c r="G101" i="26"/>
  <c r="F101" i="26"/>
  <c r="E101" i="26"/>
  <c r="D101" i="26"/>
  <c r="C101" i="26"/>
  <c r="B101" i="26"/>
  <c r="Q99" i="26"/>
  <c r="P99" i="26"/>
  <c r="O99" i="26"/>
  <c r="N99" i="26"/>
  <c r="M99" i="26"/>
  <c r="L99" i="26"/>
  <c r="K99" i="26"/>
  <c r="J99" i="26"/>
  <c r="I99" i="26"/>
  <c r="H99" i="26"/>
  <c r="G99" i="26"/>
  <c r="F99" i="26"/>
  <c r="E99" i="26"/>
  <c r="D99" i="26"/>
  <c r="C99" i="26"/>
  <c r="B99" i="26"/>
  <c r="Q98" i="26"/>
  <c r="P98" i="26"/>
  <c r="O98" i="26"/>
  <c r="N98" i="26"/>
  <c r="M98" i="26"/>
  <c r="L98" i="26"/>
  <c r="K98" i="26"/>
  <c r="J98" i="26"/>
  <c r="I98" i="26"/>
  <c r="H98" i="26"/>
  <c r="G98" i="26"/>
  <c r="F98" i="26"/>
  <c r="E98" i="26"/>
  <c r="D98" i="26"/>
  <c r="C98" i="26"/>
  <c r="B98" i="26"/>
  <c r="Q97" i="26"/>
  <c r="P97" i="26"/>
  <c r="O97" i="26"/>
  <c r="N97" i="26"/>
  <c r="M97" i="26"/>
  <c r="L97" i="26"/>
  <c r="K97" i="26"/>
  <c r="J97" i="26"/>
  <c r="I97" i="26"/>
  <c r="H97" i="26"/>
  <c r="G97" i="26"/>
  <c r="F97" i="26"/>
  <c r="E97" i="26"/>
  <c r="D97" i="26"/>
  <c r="C97" i="26"/>
  <c r="B97" i="26"/>
  <c r="Q95" i="26"/>
  <c r="P95" i="26"/>
  <c r="O95" i="26"/>
  <c r="N95" i="26"/>
  <c r="M95" i="26"/>
  <c r="L95" i="26"/>
  <c r="K95" i="26"/>
  <c r="J95" i="26"/>
  <c r="I95" i="26"/>
  <c r="H95" i="26"/>
  <c r="G95" i="26"/>
  <c r="F95" i="26"/>
  <c r="E95" i="26"/>
  <c r="D95" i="26"/>
  <c r="C95" i="26"/>
  <c r="B95" i="26"/>
  <c r="Q91" i="26"/>
  <c r="L91" i="26"/>
  <c r="Q69" i="26"/>
  <c r="P69" i="26"/>
  <c r="P91" i="26" s="1"/>
  <c r="O69" i="26"/>
  <c r="O91" i="26" s="1"/>
  <c r="N69" i="26"/>
  <c r="N91" i="26" s="1"/>
  <c r="M69" i="26"/>
  <c r="M91" i="26" s="1"/>
  <c r="L69" i="26"/>
  <c r="K69" i="26"/>
  <c r="K91" i="26" s="1"/>
  <c r="J69" i="26"/>
  <c r="J91" i="26" s="1"/>
  <c r="I69" i="26"/>
  <c r="I91" i="26" s="1"/>
  <c r="H69" i="26"/>
  <c r="H91" i="26" s="1"/>
  <c r="G69" i="26"/>
  <c r="G91" i="26" s="1"/>
  <c r="F69" i="26"/>
  <c r="F91" i="26" s="1"/>
  <c r="E69" i="26"/>
  <c r="E91" i="26" s="1"/>
  <c r="D69" i="26"/>
  <c r="D91" i="26" s="1"/>
  <c r="C69" i="26"/>
  <c r="C91" i="26" s="1"/>
  <c r="B69" i="26"/>
  <c r="B91" i="26" s="1"/>
  <c r="Q68" i="26"/>
  <c r="Q90" i="26" s="1"/>
  <c r="P68" i="26"/>
  <c r="P90" i="26" s="1"/>
  <c r="O68" i="26"/>
  <c r="O90" i="26" s="1"/>
  <c r="N68" i="26"/>
  <c r="N90" i="26" s="1"/>
  <c r="M68" i="26"/>
  <c r="M90" i="26" s="1"/>
  <c r="L68" i="26"/>
  <c r="L90" i="26" s="1"/>
  <c r="K68" i="26"/>
  <c r="K90" i="26" s="1"/>
  <c r="J68" i="26"/>
  <c r="J90" i="26" s="1"/>
  <c r="I68" i="26"/>
  <c r="I90" i="26" s="1"/>
  <c r="H68" i="26"/>
  <c r="H90" i="26" s="1"/>
  <c r="G68" i="26"/>
  <c r="G90" i="26" s="1"/>
  <c r="F68" i="26"/>
  <c r="F90" i="26" s="1"/>
  <c r="E68" i="26"/>
  <c r="E90" i="26" s="1"/>
  <c r="D68" i="26"/>
  <c r="D90" i="26" s="1"/>
  <c r="C68" i="26"/>
  <c r="C90" i="26" s="1"/>
  <c r="B68" i="26"/>
  <c r="B90" i="26" s="1"/>
  <c r="Q66" i="26"/>
  <c r="Q88" i="26" s="1"/>
  <c r="P66" i="26"/>
  <c r="P88" i="26" s="1"/>
  <c r="O66" i="26"/>
  <c r="O88" i="26" s="1"/>
  <c r="N66" i="26"/>
  <c r="N88" i="26" s="1"/>
  <c r="M66" i="26"/>
  <c r="M88" i="26" s="1"/>
  <c r="L66" i="26"/>
  <c r="L88" i="26" s="1"/>
  <c r="K66" i="26"/>
  <c r="K88" i="26" s="1"/>
  <c r="J66" i="26"/>
  <c r="J88" i="26" s="1"/>
  <c r="I66" i="26"/>
  <c r="I88" i="26" s="1"/>
  <c r="H66" i="26"/>
  <c r="H88" i="26" s="1"/>
  <c r="G66" i="26"/>
  <c r="G88" i="26" s="1"/>
  <c r="F66" i="26"/>
  <c r="F88" i="26" s="1"/>
  <c r="E66" i="26"/>
  <c r="E88" i="26" s="1"/>
  <c r="D66" i="26"/>
  <c r="D88" i="26" s="1"/>
  <c r="C66" i="26"/>
  <c r="C88" i="26" s="1"/>
  <c r="B66" i="26"/>
  <c r="B88" i="26" s="1"/>
  <c r="Q65" i="26"/>
  <c r="Q87" i="26" s="1"/>
  <c r="P65" i="26"/>
  <c r="P87" i="26" s="1"/>
  <c r="O65" i="26"/>
  <c r="O87" i="26" s="1"/>
  <c r="N65" i="26"/>
  <c r="N87" i="26" s="1"/>
  <c r="M65" i="26"/>
  <c r="M87" i="26" s="1"/>
  <c r="L65" i="26"/>
  <c r="L87" i="26" s="1"/>
  <c r="K65" i="26"/>
  <c r="K87" i="26" s="1"/>
  <c r="J65" i="26"/>
  <c r="J87" i="26" s="1"/>
  <c r="I65" i="26"/>
  <c r="I87" i="26" s="1"/>
  <c r="H65" i="26"/>
  <c r="H87" i="26" s="1"/>
  <c r="G65" i="26"/>
  <c r="G87" i="26" s="1"/>
  <c r="F65" i="26"/>
  <c r="F87" i="26" s="1"/>
  <c r="E65" i="26"/>
  <c r="E87" i="26" s="1"/>
  <c r="D65" i="26"/>
  <c r="D87" i="26" s="1"/>
  <c r="C65" i="26"/>
  <c r="C87" i="26" s="1"/>
  <c r="B65" i="26"/>
  <c r="B87" i="26" s="1"/>
  <c r="Q64" i="26"/>
  <c r="Q86" i="26" s="1"/>
  <c r="P64" i="26"/>
  <c r="P86" i="26" s="1"/>
  <c r="O64" i="26"/>
  <c r="O86" i="26" s="1"/>
  <c r="N64" i="26"/>
  <c r="N86" i="26" s="1"/>
  <c r="M64" i="26"/>
  <c r="M86" i="26" s="1"/>
  <c r="L64" i="26"/>
  <c r="L86" i="26" s="1"/>
  <c r="K64" i="26"/>
  <c r="K86" i="26" s="1"/>
  <c r="J64" i="26"/>
  <c r="J86" i="26" s="1"/>
  <c r="I64" i="26"/>
  <c r="I86" i="26" s="1"/>
  <c r="H64" i="26"/>
  <c r="H86" i="26" s="1"/>
  <c r="G64" i="26"/>
  <c r="G86" i="26" s="1"/>
  <c r="F64" i="26"/>
  <c r="F86" i="26" s="1"/>
  <c r="E64" i="26"/>
  <c r="E86" i="26" s="1"/>
  <c r="D64" i="26"/>
  <c r="D86" i="26" s="1"/>
  <c r="C64" i="26"/>
  <c r="C86" i="26" s="1"/>
  <c r="B64" i="26"/>
  <c r="B86" i="26" s="1"/>
  <c r="Q62" i="26"/>
  <c r="Q84" i="26" s="1"/>
  <c r="P62" i="26"/>
  <c r="P84" i="26" s="1"/>
  <c r="O62" i="26"/>
  <c r="O84" i="26" s="1"/>
  <c r="N62" i="26"/>
  <c r="N84" i="26" s="1"/>
  <c r="M62" i="26"/>
  <c r="M84" i="26" s="1"/>
  <c r="L62" i="26"/>
  <c r="L84" i="26" s="1"/>
  <c r="K62" i="26"/>
  <c r="K84" i="26" s="1"/>
  <c r="J62" i="26"/>
  <c r="J84" i="26" s="1"/>
  <c r="I62" i="26"/>
  <c r="I84" i="26" s="1"/>
  <c r="H62" i="26"/>
  <c r="H84" i="26" s="1"/>
  <c r="G62" i="26"/>
  <c r="G84" i="26" s="1"/>
  <c r="F62" i="26"/>
  <c r="F84" i="26" s="1"/>
  <c r="E62" i="26"/>
  <c r="E84" i="26" s="1"/>
  <c r="D62" i="26"/>
  <c r="D84" i="26" s="1"/>
  <c r="C62" i="26"/>
  <c r="C84" i="26" s="1"/>
  <c r="B62" i="26"/>
  <c r="B84" i="26" s="1"/>
  <c r="Q54" i="26"/>
  <c r="P54" i="26"/>
  <c r="O54" i="26"/>
  <c r="O47" i="26" s="1"/>
  <c r="N54" i="26"/>
  <c r="M54" i="26"/>
  <c r="L54" i="26"/>
  <c r="K54" i="26"/>
  <c r="K47" i="26" s="1"/>
  <c r="J54" i="26"/>
  <c r="I54" i="26"/>
  <c r="H54" i="26"/>
  <c r="G54" i="26"/>
  <c r="G47" i="26" s="1"/>
  <c r="F54" i="26"/>
  <c r="E54" i="26"/>
  <c r="D54" i="26"/>
  <c r="C54" i="26"/>
  <c r="C47" i="26" s="1"/>
  <c r="Q50" i="26"/>
  <c r="P50" i="26"/>
  <c r="O50" i="26"/>
  <c r="N50" i="26"/>
  <c r="N48" i="26" s="1"/>
  <c r="N47" i="26" s="1"/>
  <c r="M50" i="26"/>
  <c r="L50" i="26"/>
  <c r="K50" i="26"/>
  <c r="J50" i="26"/>
  <c r="J48" i="26" s="1"/>
  <c r="J47" i="26" s="1"/>
  <c r="I50" i="26"/>
  <c r="H50" i="26"/>
  <c r="G50" i="26"/>
  <c r="F50" i="26"/>
  <c r="F48" i="26" s="1"/>
  <c r="F47" i="26" s="1"/>
  <c r="E50" i="26"/>
  <c r="D50" i="26"/>
  <c r="C50" i="26"/>
  <c r="Q48" i="26"/>
  <c r="Q47" i="26" s="1"/>
  <c r="P48" i="26"/>
  <c r="O48" i="26"/>
  <c r="M48" i="26"/>
  <c r="M47" i="26" s="1"/>
  <c r="L48" i="26"/>
  <c r="K48" i="26"/>
  <c r="I48" i="26"/>
  <c r="I47" i="26" s="1"/>
  <c r="H48" i="26"/>
  <c r="G48" i="26"/>
  <c r="E48" i="26"/>
  <c r="E47" i="26" s="1"/>
  <c r="D48" i="26"/>
  <c r="C48" i="26"/>
  <c r="P47" i="26"/>
  <c r="L47" i="26"/>
  <c r="H47" i="26"/>
  <c r="D47" i="26"/>
  <c r="Q43" i="26"/>
  <c r="Q78" i="26" s="1"/>
  <c r="P43" i="26"/>
  <c r="P78" i="26" s="1"/>
  <c r="O43" i="26"/>
  <c r="O78" i="26" s="1"/>
  <c r="N43" i="26"/>
  <c r="N78" i="26" s="1"/>
  <c r="M43" i="26"/>
  <c r="M78" i="26" s="1"/>
  <c r="L43" i="26"/>
  <c r="L78" i="26" s="1"/>
  <c r="K43" i="26"/>
  <c r="K78" i="26" s="1"/>
  <c r="J43" i="26"/>
  <c r="J78" i="26" s="1"/>
  <c r="I43" i="26"/>
  <c r="I78" i="26" s="1"/>
  <c r="H43" i="26"/>
  <c r="H78" i="26" s="1"/>
  <c r="G43" i="26"/>
  <c r="G78" i="26" s="1"/>
  <c r="F43" i="26"/>
  <c r="F78" i="26" s="1"/>
  <c r="E43" i="26"/>
  <c r="E78" i="26" s="1"/>
  <c r="D43" i="26"/>
  <c r="D78" i="26" s="1"/>
  <c r="C43" i="26"/>
  <c r="C78" i="26" s="1"/>
  <c r="B43" i="26"/>
  <c r="B78" i="26" s="1"/>
  <c r="Q39" i="26"/>
  <c r="Q74" i="26" s="1"/>
  <c r="P39" i="26"/>
  <c r="P74" i="26" s="1"/>
  <c r="O39" i="26"/>
  <c r="O74" i="26" s="1"/>
  <c r="N39" i="26"/>
  <c r="N74" i="26" s="1"/>
  <c r="M39" i="26"/>
  <c r="M74" i="26" s="1"/>
  <c r="L39" i="26"/>
  <c r="L74" i="26" s="1"/>
  <c r="K39" i="26"/>
  <c r="K74" i="26" s="1"/>
  <c r="J39" i="26"/>
  <c r="J74" i="26" s="1"/>
  <c r="I39" i="26"/>
  <c r="I74" i="26" s="1"/>
  <c r="H39" i="26"/>
  <c r="H74" i="26" s="1"/>
  <c r="G39" i="26"/>
  <c r="G74" i="26" s="1"/>
  <c r="F39" i="26"/>
  <c r="F74" i="26" s="1"/>
  <c r="E39" i="26"/>
  <c r="E74" i="26" s="1"/>
  <c r="D39" i="26"/>
  <c r="D74" i="26" s="1"/>
  <c r="C39" i="26"/>
  <c r="C74" i="26" s="1"/>
  <c r="B39" i="26"/>
  <c r="B74" i="26" s="1"/>
  <c r="Q37" i="26"/>
  <c r="Q72" i="26" s="1"/>
  <c r="P37" i="26"/>
  <c r="P72" i="26" s="1"/>
  <c r="O37" i="26"/>
  <c r="O72" i="26" s="1"/>
  <c r="N37" i="26"/>
  <c r="N72" i="26" s="1"/>
  <c r="M37" i="26"/>
  <c r="M72" i="26" s="1"/>
  <c r="L37" i="26"/>
  <c r="L72" i="26" s="1"/>
  <c r="K37" i="26"/>
  <c r="K72" i="26" s="1"/>
  <c r="J37" i="26"/>
  <c r="J72" i="26" s="1"/>
  <c r="I37" i="26"/>
  <c r="I72" i="26" s="1"/>
  <c r="H37" i="26"/>
  <c r="H72" i="26" s="1"/>
  <c r="G37" i="26"/>
  <c r="G72" i="26" s="1"/>
  <c r="F37" i="26"/>
  <c r="F72" i="26" s="1"/>
  <c r="E37" i="26"/>
  <c r="E72" i="26" s="1"/>
  <c r="D37" i="26"/>
  <c r="D72" i="26" s="1"/>
  <c r="C37" i="26"/>
  <c r="C72" i="26" s="1"/>
  <c r="B37" i="26"/>
  <c r="B72" i="26" s="1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B32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B21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E107" i="26" s="1"/>
  <c r="D6" i="26"/>
  <c r="C6" i="26"/>
  <c r="B6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Q72" i="25"/>
  <c r="P72" i="25"/>
  <c r="O72" i="25"/>
  <c r="N72" i="25"/>
  <c r="M72" i="25"/>
  <c r="L72" i="25"/>
  <c r="K72" i="25"/>
  <c r="J72" i="25"/>
  <c r="I72" i="25"/>
  <c r="H72" i="25"/>
  <c r="G72" i="25"/>
  <c r="F72" i="25"/>
  <c r="E72" i="25"/>
  <c r="D72" i="25"/>
  <c r="C72" i="25"/>
  <c r="B72" i="25"/>
  <c r="Q71" i="25"/>
  <c r="P71" i="25"/>
  <c r="O71" i="25"/>
  <c r="N71" i="25"/>
  <c r="M71" i="25"/>
  <c r="L71" i="25"/>
  <c r="K71" i="25"/>
  <c r="J71" i="25"/>
  <c r="I71" i="25"/>
  <c r="H71" i="25"/>
  <c r="G71" i="25"/>
  <c r="F71" i="25"/>
  <c r="E71" i="25"/>
  <c r="D71" i="25"/>
  <c r="C71" i="25"/>
  <c r="B71" i="25"/>
  <c r="Q70" i="25"/>
  <c r="P70" i="25"/>
  <c r="O70" i="25"/>
  <c r="N70" i="25"/>
  <c r="M70" i="25"/>
  <c r="L70" i="25"/>
  <c r="K70" i="25"/>
  <c r="J70" i="25"/>
  <c r="I70" i="25"/>
  <c r="H70" i="25"/>
  <c r="G70" i="25"/>
  <c r="F70" i="25"/>
  <c r="E70" i="25"/>
  <c r="D70" i="25"/>
  <c r="C70" i="25"/>
  <c r="B70" i="25"/>
  <c r="Q62" i="25"/>
  <c r="P62" i="25"/>
  <c r="O62" i="25"/>
  <c r="N62" i="25"/>
  <c r="M62" i="25"/>
  <c r="L62" i="25"/>
  <c r="K62" i="25"/>
  <c r="J62" i="25"/>
  <c r="I62" i="25"/>
  <c r="H62" i="25"/>
  <c r="G62" i="25"/>
  <c r="F62" i="25"/>
  <c r="E62" i="25"/>
  <c r="D62" i="25"/>
  <c r="C62" i="25"/>
  <c r="Q58" i="25"/>
  <c r="P58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Q57" i="25"/>
  <c r="P57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Q53" i="25"/>
  <c r="P53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B53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Q48" i="25"/>
  <c r="P48" i="25"/>
  <c r="O48" i="25"/>
  <c r="N48" i="25"/>
  <c r="M48" i="25"/>
  <c r="L48" i="25"/>
  <c r="K48" i="25"/>
  <c r="J48" i="25"/>
  <c r="I48" i="25"/>
  <c r="H48" i="25"/>
  <c r="G48" i="25"/>
  <c r="F48" i="25"/>
  <c r="E48" i="25"/>
  <c r="D48" i="25"/>
  <c r="C48" i="25"/>
  <c r="B48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B44" i="25"/>
  <c r="Q40" i="25"/>
  <c r="P40" i="25"/>
  <c r="O40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B40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Q35" i="25"/>
  <c r="Q73" i="25" s="1"/>
  <c r="P35" i="25"/>
  <c r="P73" i="25" s="1"/>
  <c r="O35" i="25"/>
  <c r="O73" i="25" s="1"/>
  <c r="N35" i="25"/>
  <c r="N73" i="25" s="1"/>
  <c r="M35" i="25"/>
  <c r="M73" i="25" s="1"/>
  <c r="L35" i="25"/>
  <c r="L73" i="25" s="1"/>
  <c r="K35" i="25"/>
  <c r="K73" i="25" s="1"/>
  <c r="J35" i="25"/>
  <c r="J73" i="25" s="1"/>
  <c r="I35" i="25"/>
  <c r="I73" i="25" s="1"/>
  <c r="H35" i="25"/>
  <c r="H73" i="25" s="1"/>
  <c r="G35" i="25"/>
  <c r="G73" i="25" s="1"/>
  <c r="F35" i="25"/>
  <c r="F73" i="25" s="1"/>
  <c r="E35" i="25"/>
  <c r="E73" i="25" s="1"/>
  <c r="D35" i="25"/>
  <c r="D73" i="25" s="1"/>
  <c r="C35" i="25"/>
  <c r="C73" i="25" s="1"/>
  <c r="B35" i="25"/>
  <c r="B73" i="25" s="1"/>
  <c r="Q31" i="25"/>
  <c r="Q69" i="25" s="1"/>
  <c r="P31" i="25"/>
  <c r="P69" i="25" s="1"/>
  <c r="O31" i="25"/>
  <c r="O69" i="25" s="1"/>
  <c r="N31" i="25"/>
  <c r="N69" i="25" s="1"/>
  <c r="M31" i="25"/>
  <c r="M69" i="25" s="1"/>
  <c r="L31" i="25"/>
  <c r="L69" i="25" s="1"/>
  <c r="K31" i="25"/>
  <c r="K69" i="25" s="1"/>
  <c r="J31" i="25"/>
  <c r="J69" i="25" s="1"/>
  <c r="I31" i="25"/>
  <c r="I69" i="25" s="1"/>
  <c r="H31" i="25"/>
  <c r="H69" i="25" s="1"/>
  <c r="G31" i="25"/>
  <c r="G69" i="25" s="1"/>
  <c r="F31" i="25"/>
  <c r="F69" i="25" s="1"/>
  <c r="E31" i="25"/>
  <c r="E69" i="25" s="1"/>
  <c r="D31" i="25"/>
  <c r="D69" i="25" s="1"/>
  <c r="C31" i="25"/>
  <c r="C69" i="25" s="1"/>
  <c r="B31" i="25"/>
  <c r="B69" i="25" s="1"/>
  <c r="Q28" i="25"/>
  <c r="Q102" i="25" s="1"/>
  <c r="P28" i="25"/>
  <c r="P102" i="25" s="1"/>
  <c r="O28" i="25"/>
  <c r="O102" i="25" s="1"/>
  <c r="N28" i="25"/>
  <c r="M28" i="25"/>
  <c r="M102" i="25" s="1"/>
  <c r="L28" i="25"/>
  <c r="L102" i="25" s="1"/>
  <c r="K28" i="25"/>
  <c r="K93" i="25" s="1"/>
  <c r="J28" i="25"/>
  <c r="I28" i="25"/>
  <c r="I102" i="25" s="1"/>
  <c r="H28" i="25"/>
  <c r="H102" i="25" s="1"/>
  <c r="G28" i="25"/>
  <c r="G93" i="25" s="1"/>
  <c r="F28" i="25"/>
  <c r="E28" i="25"/>
  <c r="E102" i="25" s="1"/>
  <c r="D28" i="25"/>
  <c r="D102" i="25" s="1"/>
  <c r="C28" i="25"/>
  <c r="C102" i="25" s="1"/>
  <c r="B28" i="25"/>
  <c r="Q27" i="25"/>
  <c r="Q101" i="25" s="1"/>
  <c r="P27" i="25"/>
  <c r="P101" i="25" s="1"/>
  <c r="O27" i="25"/>
  <c r="O101" i="25" s="1"/>
  <c r="N27" i="25"/>
  <c r="M27" i="25"/>
  <c r="M101" i="25" s="1"/>
  <c r="L27" i="25"/>
  <c r="L101" i="25" s="1"/>
  <c r="K27" i="25"/>
  <c r="K92" i="25" s="1"/>
  <c r="J27" i="25"/>
  <c r="J101" i="25" s="1"/>
  <c r="I27" i="25"/>
  <c r="I101" i="25" s="1"/>
  <c r="H27" i="25"/>
  <c r="H101" i="25" s="1"/>
  <c r="G27" i="25"/>
  <c r="G92" i="25" s="1"/>
  <c r="F27" i="25"/>
  <c r="F101" i="25" s="1"/>
  <c r="E27" i="25"/>
  <c r="E101" i="25" s="1"/>
  <c r="D27" i="25"/>
  <c r="D101" i="25" s="1"/>
  <c r="C27" i="25"/>
  <c r="C101" i="25" s="1"/>
  <c r="B27" i="25"/>
  <c r="B101" i="25" s="1"/>
  <c r="Q26" i="25"/>
  <c r="Q100" i="25" s="1"/>
  <c r="P26" i="25"/>
  <c r="P100" i="25" s="1"/>
  <c r="O26" i="25"/>
  <c r="O100" i="25" s="1"/>
  <c r="N26" i="25"/>
  <c r="N100" i="25" s="1"/>
  <c r="M26" i="25"/>
  <c r="M100" i="25" s="1"/>
  <c r="L26" i="25"/>
  <c r="L100" i="25" s="1"/>
  <c r="K26" i="25"/>
  <c r="K100" i="25" s="1"/>
  <c r="J26" i="25"/>
  <c r="J100" i="25" s="1"/>
  <c r="I26" i="25"/>
  <c r="I100" i="25" s="1"/>
  <c r="H26" i="25"/>
  <c r="H100" i="25" s="1"/>
  <c r="G26" i="25"/>
  <c r="G100" i="25" s="1"/>
  <c r="F26" i="25"/>
  <c r="F100" i="25" s="1"/>
  <c r="E26" i="25"/>
  <c r="E100" i="25" s="1"/>
  <c r="D26" i="25"/>
  <c r="D100" i="25" s="1"/>
  <c r="C26" i="25"/>
  <c r="C100" i="25" s="1"/>
  <c r="B26" i="25"/>
  <c r="B100" i="25" s="1"/>
  <c r="Q25" i="25"/>
  <c r="Q99" i="25" s="1"/>
  <c r="P25" i="25"/>
  <c r="P99" i="25" s="1"/>
  <c r="O25" i="25"/>
  <c r="O99" i="25" s="1"/>
  <c r="N25" i="25"/>
  <c r="N99" i="25" s="1"/>
  <c r="M25" i="25"/>
  <c r="M99" i="25" s="1"/>
  <c r="L25" i="25"/>
  <c r="L99" i="25" s="1"/>
  <c r="K25" i="25"/>
  <c r="K90" i="25" s="1"/>
  <c r="J25" i="25"/>
  <c r="J99" i="25" s="1"/>
  <c r="I25" i="25"/>
  <c r="I99" i="25" s="1"/>
  <c r="H25" i="25"/>
  <c r="H99" i="25" s="1"/>
  <c r="G25" i="25"/>
  <c r="G90" i="25" s="1"/>
  <c r="F25" i="25"/>
  <c r="F99" i="25" s="1"/>
  <c r="E25" i="25"/>
  <c r="E99" i="25" s="1"/>
  <c r="D25" i="25"/>
  <c r="D99" i="25" s="1"/>
  <c r="C25" i="25"/>
  <c r="C99" i="25" s="1"/>
  <c r="B25" i="25"/>
  <c r="B99" i="25" s="1"/>
  <c r="Q24" i="25"/>
  <c r="Q98" i="25" s="1"/>
  <c r="P24" i="25"/>
  <c r="P98" i="25" s="1"/>
  <c r="O24" i="25"/>
  <c r="O98" i="25" s="1"/>
  <c r="N24" i="25"/>
  <c r="N98" i="25" s="1"/>
  <c r="M24" i="25"/>
  <c r="M98" i="25" s="1"/>
  <c r="L24" i="25"/>
  <c r="L98" i="25" s="1"/>
  <c r="K24" i="25"/>
  <c r="K89" i="25" s="1"/>
  <c r="J24" i="25"/>
  <c r="J98" i="25" s="1"/>
  <c r="I24" i="25"/>
  <c r="I98" i="25" s="1"/>
  <c r="H24" i="25"/>
  <c r="H98" i="25" s="1"/>
  <c r="G24" i="25"/>
  <c r="G89" i="25" s="1"/>
  <c r="F24" i="25"/>
  <c r="F98" i="25" s="1"/>
  <c r="E24" i="25"/>
  <c r="E98" i="25" s="1"/>
  <c r="D24" i="25"/>
  <c r="D98" i="25" s="1"/>
  <c r="C24" i="25"/>
  <c r="C98" i="25" s="1"/>
  <c r="B24" i="25"/>
  <c r="B98" i="25" s="1"/>
  <c r="Q23" i="25"/>
  <c r="Q97" i="25" s="1"/>
  <c r="P23" i="25"/>
  <c r="P97" i="25" s="1"/>
  <c r="O23" i="25"/>
  <c r="O88" i="25" s="1"/>
  <c r="N23" i="25"/>
  <c r="N97" i="25" s="1"/>
  <c r="M23" i="25"/>
  <c r="M97" i="25" s="1"/>
  <c r="L23" i="25"/>
  <c r="L97" i="25" s="1"/>
  <c r="K23" i="25"/>
  <c r="K97" i="25" s="1"/>
  <c r="J23" i="25"/>
  <c r="J97" i="25" s="1"/>
  <c r="I23" i="25"/>
  <c r="I97" i="25" s="1"/>
  <c r="H23" i="25"/>
  <c r="H88" i="25" s="1"/>
  <c r="G23" i="25"/>
  <c r="G97" i="25" s="1"/>
  <c r="F23" i="25"/>
  <c r="F97" i="25" s="1"/>
  <c r="E23" i="25"/>
  <c r="E97" i="25" s="1"/>
  <c r="D23" i="25"/>
  <c r="D88" i="25" s="1"/>
  <c r="C23" i="25"/>
  <c r="C88" i="25" s="1"/>
  <c r="B23" i="25"/>
  <c r="B97" i="25" s="1"/>
  <c r="Q22" i="25"/>
  <c r="Q96" i="25" s="1"/>
  <c r="P22" i="25"/>
  <c r="P96" i="25" s="1"/>
  <c r="O22" i="25"/>
  <c r="O96" i="25" s="1"/>
  <c r="N22" i="25"/>
  <c r="N96" i="25" s="1"/>
  <c r="M22" i="25"/>
  <c r="M96" i="25" s="1"/>
  <c r="L22" i="25"/>
  <c r="L96" i="25" s="1"/>
  <c r="K22" i="25"/>
  <c r="K96" i="25" s="1"/>
  <c r="J22" i="25"/>
  <c r="J96" i="25" s="1"/>
  <c r="I22" i="25"/>
  <c r="I96" i="25" s="1"/>
  <c r="H22" i="25"/>
  <c r="H96" i="25" s="1"/>
  <c r="G22" i="25"/>
  <c r="G96" i="25" s="1"/>
  <c r="F22" i="25"/>
  <c r="F96" i="25" s="1"/>
  <c r="E22" i="25"/>
  <c r="E96" i="25" s="1"/>
  <c r="D22" i="25"/>
  <c r="D96" i="25" s="1"/>
  <c r="C22" i="25"/>
  <c r="C96" i="25" s="1"/>
  <c r="B22" i="25"/>
  <c r="B96" i="25" s="1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B18" i="25"/>
  <c r="Q17" i="25"/>
  <c r="Q118" i="25" s="1"/>
  <c r="P17" i="25"/>
  <c r="P118" i="25" s="1"/>
  <c r="O17" i="25"/>
  <c r="O118" i="25" s="1"/>
  <c r="N17" i="25"/>
  <c r="N118" i="25" s="1"/>
  <c r="M17" i="25"/>
  <c r="M118" i="25" s="1"/>
  <c r="L17" i="25"/>
  <c r="L118" i="25" s="1"/>
  <c r="K17" i="25"/>
  <c r="K118" i="25" s="1"/>
  <c r="J17" i="25"/>
  <c r="J118" i="25" s="1"/>
  <c r="I17" i="25"/>
  <c r="I118" i="25" s="1"/>
  <c r="H17" i="25"/>
  <c r="H118" i="25" s="1"/>
  <c r="G17" i="25"/>
  <c r="G118" i="25" s="1"/>
  <c r="F17" i="25"/>
  <c r="F118" i="25" s="1"/>
  <c r="E17" i="25"/>
  <c r="E118" i="25" s="1"/>
  <c r="D17" i="25"/>
  <c r="D118" i="25" s="1"/>
  <c r="C17" i="25"/>
  <c r="C118" i="25" s="1"/>
  <c r="B17" i="25"/>
  <c r="B118" i="25" s="1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Q13" i="25"/>
  <c r="Q114" i="25" s="1"/>
  <c r="P13" i="25"/>
  <c r="P114" i="25" s="1"/>
  <c r="O13" i="25"/>
  <c r="O114" i="25" s="1"/>
  <c r="N13" i="25"/>
  <c r="N114" i="25" s="1"/>
  <c r="M13" i="25"/>
  <c r="M114" i="25" s="1"/>
  <c r="L13" i="25"/>
  <c r="L114" i="25" s="1"/>
  <c r="K13" i="25"/>
  <c r="K114" i="25" s="1"/>
  <c r="J13" i="25"/>
  <c r="J114" i="25" s="1"/>
  <c r="I13" i="25"/>
  <c r="I114" i="25" s="1"/>
  <c r="H13" i="25"/>
  <c r="H114" i="25" s="1"/>
  <c r="G13" i="25"/>
  <c r="G114" i="25" s="1"/>
  <c r="F13" i="25"/>
  <c r="F114" i="25" s="1"/>
  <c r="E13" i="25"/>
  <c r="E114" i="25" s="1"/>
  <c r="D13" i="25"/>
  <c r="D114" i="25" s="1"/>
  <c r="C13" i="25"/>
  <c r="C114" i="25" s="1"/>
  <c r="B13" i="25"/>
  <c r="B114" i="25" s="1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Q8" i="25"/>
  <c r="Q91" i="25" s="1"/>
  <c r="P8" i="25"/>
  <c r="O8" i="25"/>
  <c r="O91" i="25" s="1"/>
  <c r="N8" i="25"/>
  <c r="M8" i="25"/>
  <c r="M91" i="25" s="1"/>
  <c r="L8" i="25"/>
  <c r="K8" i="25"/>
  <c r="J8" i="25"/>
  <c r="I8" i="25"/>
  <c r="I91" i="25" s="1"/>
  <c r="H8" i="25"/>
  <c r="G8" i="25"/>
  <c r="G91" i="25" s="1"/>
  <c r="F8" i="25"/>
  <c r="E8" i="25"/>
  <c r="E91" i="25" s="1"/>
  <c r="D8" i="25"/>
  <c r="C8" i="25"/>
  <c r="B8" i="25"/>
  <c r="Q4" i="25"/>
  <c r="Q87" i="25" s="1"/>
  <c r="P4" i="25"/>
  <c r="O4" i="25"/>
  <c r="O108" i="25" s="1"/>
  <c r="N4" i="25"/>
  <c r="M4" i="25"/>
  <c r="M87" i="25" s="1"/>
  <c r="L4" i="25"/>
  <c r="K4" i="25"/>
  <c r="K108" i="25" s="1"/>
  <c r="J4" i="25"/>
  <c r="I4" i="25"/>
  <c r="I87" i="25" s="1"/>
  <c r="H4" i="25"/>
  <c r="G4" i="25"/>
  <c r="G108" i="25" s="1"/>
  <c r="F4" i="25"/>
  <c r="E4" i="25"/>
  <c r="E87" i="25" s="1"/>
  <c r="D4" i="25"/>
  <c r="C4" i="25"/>
  <c r="C108" i="25" s="1"/>
  <c r="B4" i="25"/>
  <c r="C13" i="28" l="1"/>
  <c r="G13" i="28"/>
  <c r="K13" i="28"/>
  <c r="O13" i="28"/>
  <c r="C17" i="28"/>
  <c r="G17" i="28"/>
  <c r="K17" i="28"/>
  <c r="O17" i="28"/>
  <c r="C18" i="28"/>
  <c r="G18" i="28"/>
  <c r="K18" i="28"/>
  <c r="O18" i="28"/>
  <c r="C21" i="28"/>
  <c r="G21" i="28"/>
  <c r="K21" i="28"/>
  <c r="O21" i="28"/>
  <c r="C22" i="28"/>
  <c r="G22" i="28"/>
  <c r="K22" i="28"/>
  <c r="O22" i="28"/>
  <c r="B13" i="28"/>
  <c r="J13" i="28"/>
  <c r="F17" i="28"/>
  <c r="J17" i="28"/>
  <c r="N17" i="28"/>
  <c r="J18" i="28"/>
  <c r="B19" i="28"/>
  <c r="B21" i="28"/>
  <c r="J21" i="28"/>
  <c r="F22" i="28"/>
  <c r="J23" i="28"/>
  <c r="D13" i="28"/>
  <c r="H13" i="28"/>
  <c r="L13" i="28"/>
  <c r="P13" i="28"/>
  <c r="D17" i="28"/>
  <c r="H17" i="28"/>
  <c r="L17" i="28"/>
  <c r="P17" i="28"/>
  <c r="D18" i="28"/>
  <c r="H18" i="28"/>
  <c r="L18" i="28"/>
  <c r="P18" i="28"/>
  <c r="D21" i="28"/>
  <c r="H21" i="28"/>
  <c r="L21" i="28"/>
  <c r="P21" i="28"/>
  <c r="D22" i="28"/>
  <c r="H22" i="28"/>
  <c r="L22" i="28"/>
  <c r="P22" i="28"/>
  <c r="F13" i="28"/>
  <c r="N13" i="28"/>
  <c r="B17" i="28"/>
  <c r="F18" i="28"/>
  <c r="N18" i="28"/>
  <c r="F21" i="28"/>
  <c r="N21" i="28"/>
  <c r="B22" i="28"/>
  <c r="N22" i="28"/>
  <c r="E13" i="28"/>
  <c r="I13" i="28"/>
  <c r="M13" i="28"/>
  <c r="Q13" i="28"/>
  <c r="E17" i="28"/>
  <c r="I17" i="28"/>
  <c r="M17" i="28"/>
  <c r="Q17" i="28"/>
  <c r="E18" i="28"/>
  <c r="I18" i="28"/>
  <c r="M18" i="28"/>
  <c r="Q18" i="28"/>
  <c r="E21" i="28"/>
  <c r="I21" i="28"/>
  <c r="M21" i="28"/>
  <c r="Q21" i="28"/>
  <c r="E22" i="28"/>
  <c r="I22" i="28"/>
  <c r="M22" i="28"/>
  <c r="Q22" i="28"/>
  <c r="C111" i="25"/>
  <c r="C110" i="25"/>
  <c r="C109" i="25"/>
  <c r="C115" i="25"/>
  <c r="C116" i="25"/>
  <c r="C117" i="25"/>
  <c r="C119" i="25"/>
  <c r="O119" i="25"/>
  <c r="D108" i="25"/>
  <c r="D107" i="25"/>
  <c r="D106" i="25"/>
  <c r="D105" i="25"/>
  <c r="L108" i="25"/>
  <c r="L107" i="25"/>
  <c r="L106" i="25"/>
  <c r="L105" i="25"/>
  <c r="H111" i="25"/>
  <c r="H110" i="25"/>
  <c r="H109" i="25"/>
  <c r="D115" i="25"/>
  <c r="L115" i="25"/>
  <c r="P116" i="25"/>
  <c r="B108" i="25"/>
  <c r="B107" i="25"/>
  <c r="B106" i="25"/>
  <c r="B105" i="25"/>
  <c r="F108" i="25"/>
  <c r="F107" i="25"/>
  <c r="F106" i="25"/>
  <c r="F105" i="25"/>
  <c r="J108" i="25"/>
  <c r="J107" i="25"/>
  <c r="J106" i="25"/>
  <c r="J105" i="25"/>
  <c r="N108" i="25"/>
  <c r="N107" i="25"/>
  <c r="N106" i="25"/>
  <c r="N105" i="25"/>
  <c r="B111" i="25"/>
  <c r="B110" i="25"/>
  <c r="B109" i="25"/>
  <c r="F111" i="25"/>
  <c r="F110" i="25"/>
  <c r="F109" i="25"/>
  <c r="J111" i="25"/>
  <c r="J110" i="25"/>
  <c r="J109" i="25"/>
  <c r="N111" i="25"/>
  <c r="N110" i="25"/>
  <c r="N109" i="25"/>
  <c r="B115" i="25"/>
  <c r="F115" i="25"/>
  <c r="J115" i="25"/>
  <c r="N115" i="25"/>
  <c r="B116" i="25"/>
  <c r="F116" i="25"/>
  <c r="J116" i="25"/>
  <c r="N116" i="25"/>
  <c r="B117" i="25"/>
  <c r="F117" i="25"/>
  <c r="J117" i="25"/>
  <c r="N117" i="25"/>
  <c r="B119" i="25"/>
  <c r="F119" i="25"/>
  <c r="J119" i="25"/>
  <c r="N119" i="25"/>
  <c r="B120" i="25"/>
  <c r="F120" i="25"/>
  <c r="J120" i="25"/>
  <c r="N120" i="25"/>
  <c r="N101" i="25"/>
  <c r="N92" i="25"/>
  <c r="B102" i="25"/>
  <c r="B93" i="25"/>
  <c r="F102" i="25"/>
  <c r="F93" i="25"/>
  <c r="J102" i="25"/>
  <c r="J93" i="25"/>
  <c r="N102" i="25"/>
  <c r="N93" i="25"/>
  <c r="E78" i="25"/>
  <c r="I78" i="25"/>
  <c r="M78" i="25"/>
  <c r="Q78" i="25"/>
  <c r="E82" i="25"/>
  <c r="I82" i="25"/>
  <c r="M82" i="25"/>
  <c r="Q82" i="25"/>
  <c r="E88" i="25"/>
  <c r="I88" i="25"/>
  <c r="M88" i="25"/>
  <c r="Q88" i="25"/>
  <c r="E89" i="25"/>
  <c r="I89" i="25"/>
  <c r="M89" i="25"/>
  <c r="Q89" i="25"/>
  <c r="E90" i="25"/>
  <c r="I90" i="25"/>
  <c r="M90" i="25"/>
  <c r="Q90" i="25"/>
  <c r="E92" i="25"/>
  <c r="I92" i="25"/>
  <c r="M92" i="25"/>
  <c r="C93" i="25"/>
  <c r="H93" i="25"/>
  <c r="M93" i="25"/>
  <c r="C97" i="25"/>
  <c r="H97" i="25"/>
  <c r="G98" i="25"/>
  <c r="G99" i="25"/>
  <c r="G101" i="25"/>
  <c r="G102" i="25"/>
  <c r="G105" i="25"/>
  <c r="G106" i="25"/>
  <c r="G107" i="25"/>
  <c r="G115" i="25"/>
  <c r="G116" i="25"/>
  <c r="G117" i="25"/>
  <c r="G119" i="25"/>
  <c r="G120" i="25"/>
  <c r="K120" i="25"/>
  <c r="O120" i="25"/>
  <c r="B78" i="25"/>
  <c r="F78" i="25"/>
  <c r="J78" i="25"/>
  <c r="N78" i="25"/>
  <c r="B82" i="25"/>
  <c r="F82" i="25"/>
  <c r="J82" i="25"/>
  <c r="N82" i="25"/>
  <c r="B87" i="25"/>
  <c r="F87" i="25"/>
  <c r="J87" i="25"/>
  <c r="N87" i="25"/>
  <c r="B88" i="25"/>
  <c r="F88" i="25"/>
  <c r="J88" i="25"/>
  <c r="N88" i="25"/>
  <c r="B89" i="25"/>
  <c r="F89" i="25"/>
  <c r="J89" i="25"/>
  <c r="N89" i="25"/>
  <c r="B90" i="25"/>
  <c r="F90" i="25"/>
  <c r="J90" i="25"/>
  <c r="N90" i="25"/>
  <c r="B91" i="25"/>
  <c r="F91" i="25"/>
  <c r="J91" i="25"/>
  <c r="N91" i="25"/>
  <c r="B92" i="25"/>
  <c r="F92" i="25"/>
  <c r="J92" i="25"/>
  <c r="O92" i="25"/>
  <c r="D93" i="25"/>
  <c r="I93" i="25"/>
  <c r="O93" i="25"/>
  <c r="D97" i="25"/>
  <c r="O97" i="25"/>
  <c r="K98" i="25"/>
  <c r="K99" i="25"/>
  <c r="K101" i="25"/>
  <c r="K102" i="25"/>
  <c r="K105" i="25"/>
  <c r="K106" i="25"/>
  <c r="K107" i="25"/>
  <c r="K111" i="25"/>
  <c r="K110" i="25"/>
  <c r="K109" i="25"/>
  <c r="K115" i="25"/>
  <c r="K116" i="25"/>
  <c r="K117" i="25"/>
  <c r="K119" i="25"/>
  <c r="H108" i="25"/>
  <c r="H107" i="25"/>
  <c r="H106" i="25"/>
  <c r="H105" i="25"/>
  <c r="D111" i="25"/>
  <c r="D110" i="25"/>
  <c r="D109" i="25"/>
  <c r="H115" i="25"/>
  <c r="D116" i="25"/>
  <c r="H116" i="25"/>
  <c r="D117" i="25"/>
  <c r="H117" i="25"/>
  <c r="L117" i="25"/>
  <c r="P117" i="25"/>
  <c r="D119" i="25"/>
  <c r="H119" i="25"/>
  <c r="L119" i="25"/>
  <c r="P119" i="25"/>
  <c r="D120" i="25"/>
  <c r="H120" i="25"/>
  <c r="L120" i="25"/>
  <c r="P120" i="25"/>
  <c r="C78" i="25"/>
  <c r="G78" i="25"/>
  <c r="K78" i="25"/>
  <c r="O78" i="25"/>
  <c r="C82" i="25"/>
  <c r="G82" i="25"/>
  <c r="K82" i="25"/>
  <c r="O82" i="25"/>
  <c r="C87" i="25"/>
  <c r="G87" i="25"/>
  <c r="K87" i="25"/>
  <c r="O87" i="25"/>
  <c r="G88" i="25"/>
  <c r="K88" i="25"/>
  <c r="C89" i="25"/>
  <c r="O89" i="25"/>
  <c r="C90" i="25"/>
  <c r="O90" i="25"/>
  <c r="C91" i="25"/>
  <c r="K91" i="25"/>
  <c r="C92" i="25"/>
  <c r="P92" i="25"/>
  <c r="E93" i="25"/>
  <c r="P93" i="25"/>
  <c r="O105" i="25"/>
  <c r="O106" i="25"/>
  <c r="O107" i="25"/>
  <c r="G111" i="25"/>
  <c r="G110" i="25"/>
  <c r="G109" i="25"/>
  <c r="O111" i="25"/>
  <c r="O110" i="25"/>
  <c r="O109" i="25"/>
  <c r="O115" i="25"/>
  <c r="O116" i="25"/>
  <c r="O117" i="25"/>
  <c r="C120" i="25"/>
  <c r="P108" i="25"/>
  <c r="P107" i="25"/>
  <c r="P106" i="25"/>
  <c r="P105" i="25"/>
  <c r="L111" i="25"/>
  <c r="L110" i="25"/>
  <c r="L109" i="25"/>
  <c r="P111" i="25"/>
  <c r="P110" i="25"/>
  <c r="P109" i="25"/>
  <c r="P115" i="25"/>
  <c r="L116" i="25"/>
  <c r="E108" i="25"/>
  <c r="E107" i="25"/>
  <c r="E106" i="25"/>
  <c r="E105" i="25"/>
  <c r="I108" i="25"/>
  <c r="I107" i="25"/>
  <c r="I106" i="25"/>
  <c r="I105" i="25"/>
  <c r="M108" i="25"/>
  <c r="M107" i="25"/>
  <c r="M106" i="25"/>
  <c r="M105" i="25"/>
  <c r="Q108" i="25"/>
  <c r="Q107" i="25"/>
  <c r="Q106" i="25"/>
  <c r="Q105" i="25"/>
  <c r="E111" i="25"/>
  <c r="E110" i="25"/>
  <c r="E109" i="25"/>
  <c r="I111" i="25"/>
  <c r="I110" i="25"/>
  <c r="I109" i="25"/>
  <c r="M111" i="25"/>
  <c r="M110" i="25"/>
  <c r="M109" i="25"/>
  <c r="Q111" i="25"/>
  <c r="Q110" i="25"/>
  <c r="Q109" i="25"/>
  <c r="E115" i="25"/>
  <c r="I115" i="25"/>
  <c r="M115" i="25"/>
  <c r="Q115" i="25"/>
  <c r="E116" i="25"/>
  <c r="I116" i="25"/>
  <c r="M116" i="25"/>
  <c r="Q116" i="25"/>
  <c r="E117" i="25"/>
  <c r="I117" i="25"/>
  <c r="M117" i="25"/>
  <c r="Q117" i="25"/>
  <c r="E119" i="25"/>
  <c r="I119" i="25"/>
  <c r="M119" i="25"/>
  <c r="Q119" i="25"/>
  <c r="E120" i="25"/>
  <c r="I120" i="25"/>
  <c r="M120" i="25"/>
  <c r="Q120" i="25"/>
  <c r="D78" i="25"/>
  <c r="H78" i="25"/>
  <c r="L78" i="25"/>
  <c r="P78" i="25"/>
  <c r="D82" i="25"/>
  <c r="H82" i="25"/>
  <c r="L82" i="25"/>
  <c r="P82" i="25"/>
  <c r="D87" i="25"/>
  <c r="H87" i="25"/>
  <c r="L87" i="25"/>
  <c r="P87" i="25"/>
  <c r="L88" i="25"/>
  <c r="P88" i="25"/>
  <c r="D89" i="25"/>
  <c r="H89" i="25"/>
  <c r="L89" i="25"/>
  <c r="P89" i="25"/>
  <c r="D90" i="25"/>
  <c r="H90" i="25"/>
  <c r="L90" i="25"/>
  <c r="P90" i="25"/>
  <c r="D91" i="25"/>
  <c r="H91" i="25"/>
  <c r="L91" i="25"/>
  <c r="P91" i="25"/>
  <c r="D92" i="25"/>
  <c r="H92" i="25"/>
  <c r="L92" i="25"/>
  <c r="Q92" i="25"/>
  <c r="L93" i="25"/>
  <c r="Q93" i="25"/>
  <c r="C105" i="25"/>
  <c r="C106" i="25"/>
  <c r="C107" i="25"/>
  <c r="D121" i="26"/>
  <c r="D120" i="26"/>
  <c r="D119" i="26"/>
  <c r="D117" i="26"/>
  <c r="D116" i="26"/>
  <c r="H121" i="26"/>
  <c r="H120" i="26"/>
  <c r="H119" i="26"/>
  <c r="H117" i="26"/>
  <c r="H116" i="26"/>
  <c r="L121" i="26"/>
  <c r="L120" i="26"/>
  <c r="L119" i="26"/>
  <c r="L117" i="26"/>
  <c r="L116" i="26"/>
  <c r="P121" i="26"/>
  <c r="P120" i="26"/>
  <c r="P119" i="26"/>
  <c r="P117" i="26"/>
  <c r="P116" i="26"/>
  <c r="D118" i="26"/>
  <c r="D107" i="26"/>
  <c r="H118" i="26"/>
  <c r="H107" i="26"/>
  <c r="L118" i="26"/>
  <c r="L107" i="26"/>
  <c r="P118" i="26"/>
  <c r="P107" i="26"/>
  <c r="D124" i="26"/>
  <c r="D123" i="26"/>
  <c r="D122" i="26"/>
  <c r="D111" i="26"/>
  <c r="H124" i="26"/>
  <c r="H123" i="26"/>
  <c r="H122" i="26"/>
  <c r="H111" i="26"/>
  <c r="L124" i="26"/>
  <c r="L123" i="26"/>
  <c r="L122" i="26"/>
  <c r="L111" i="26"/>
  <c r="P124" i="26"/>
  <c r="P123" i="26"/>
  <c r="P122" i="26"/>
  <c r="P111" i="26"/>
  <c r="D132" i="26"/>
  <c r="D131" i="26"/>
  <c r="D130" i="26"/>
  <c r="D128" i="26"/>
  <c r="D127" i="26"/>
  <c r="H132" i="26"/>
  <c r="H131" i="26"/>
  <c r="H130" i="26"/>
  <c r="H128" i="26"/>
  <c r="H127" i="26"/>
  <c r="L132" i="26"/>
  <c r="L131" i="26"/>
  <c r="L130" i="26"/>
  <c r="L128" i="26"/>
  <c r="L127" i="26"/>
  <c r="P132" i="26"/>
  <c r="P131" i="26"/>
  <c r="P130" i="26"/>
  <c r="P128" i="26"/>
  <c r="P127" i="26"/>
  <c r="D129" i="26"/>
  <c r="H129" i="26"/>
  <c r="L129" i="26"/>
  <c r="P129" i="26"/>
  <c r="D135" i="26"/>
  <c r="D134" i="26"/>
  <c r="D133" i="26"/>
  <c r="H135" i="26"/>
  <c r="H134" i="26"/>
  <c r="H133" i="26"/>
  <c r="L135" i="26"/>
  <c r="L134" i="26"/>
  <c r="L133" i="26"/>
  <c r="P135" i="26"/>
  <c r="P134" i="26"/>
  <c r="P133" i="26"/>
  <c r="D61" i="26"/>
  <c r="D83" i="26" s="1"/>
  <c r="H61" i="26"/>
  <c r="H83" i="26" s="1"/>
  <c r="L61" i="26"/>
  <c r="L83" i="26" s="1"/>
  <c r="P61" i="26"/>
  <c r="P83" i="26" s="1"/>
  <c r="D63" i="26"/>
  <c r="D85" i="26" s="1"/>
  <c r="H63" i="26"/>
  <c r="H85" i="26" s="1"/>
  <c r="L63" i="26"/>
  <c r="L85" i="26" s="1"/>
  <c r="P63" i="26"/>
  <c r="P85" i="26" s="1"/>
  <c r="D67" i="26"/>
  <c r="D89" i="26" s="1"/>
  <c r="H67" i="26"/>
  <c r="H89" i="26" s="1"/>
  <c r="L67" i="26"/>
  <c r="L89" i="26" s="1"/>
  <c r="P67" i="26"/>
  <c r="P89" i="26" s="1"/>
  <c r="D94" i="26"/>
  <c r="L94" i="26"/>
  <c r="D96" i="26"/>
  <c r="L96" i="26"/>
  <c r="D100" i="26"/>
  <c r="L100" i="26"/>
  <c r="D105" i="26"/>
  <c r="L105" i="26"/>
  <c r="E121" i="26"/>
  <c r="E120" i="26"/>
  <c r="E119" i="26"/>
  <c r="E117" i="26"/>
  <c r="E116" i="26"/>
  <c r="I121" i="26"/>
  <c r="I120" i="26"/>
  <c r="I119" i="26"/>
  <c r="I117" i="26"/>
  <c r="I116" i="26"/>
  <c r="M121" i="26"/>
  <c r="M120" i="26"/>
  <c r="M119" i="26"/>
  <c r="M117" i="26"/>
  <c r="M116" i="26"/>
  <c r="Q121" i="26"/>
  <c r="Q120" i="26"/>
  <c r="Q119" i="26"/>
  <c r="Q117" i="26"/>
  <c r="Q116" i="26"/>
  <c r="E118" i="26"/>
  <c r="I118" i="26"/>
  <c r="M118" i="26"/>
  <c r="Q118" i="26"/>
  <c r="E124" i="26"/>
  <c r="E123" i="26"/>
  <c r="E122" i="26"/>
  <c r="E111" i="26"/>
  <c r="I124" i="26"/>
  <c r="I123" i="26"/>
  <c r="I122" i="26"/>
  <c r="I111" i="26"/>
  <c r="M124" i="26"/>
  <c r="M123" i="26"/>
  <c r="M122" i="26"/>
  <c r="M111" i="26"/>
  <c r="Q124" i="26"/>
  <c r="Q123" i="26"/>
  <c r="Q122" i="26"/>
  <c r="Q111" i="26"/>
  <c r="E132" i="26"/>
  <c r="E131" i="26"/>
  <c r="E130" i="26"/>
  <c r="E128" i="26"/>
  <c r="E127" i="26"/>
  <c r="I132" i="26"/>
  <c r="I131" i="26"/>
  <c r="I130" i="26"/>
  <c r="I128" i="26"/>
  <c r="I127" i="26"/>
  <c r="M132" i="26"/>
  <c r="M131" i="26"/>
  <c r="M130" i="26"/>
  <c r="M128" i="26"/>
  <c r="M127" i="26"/>
  <c r="Q132" i="26"/>
  <c r="Q131" i="26"/>
  <c r="Q130" i="26"/>
  <c r="Q128" i="26"/>
  <c r="Q127" i="26"/>
  <c r="E129" i="26"/>
  <c r="I129" i="26"/>
  <c r="M129" i="26"/>
  <c r="Q129" i="26"/>
  <c r="E135" i="26"/>
  <c r="E134" i="26"/>
  <c r="E133" i="26"/>
  <c r="I135" i="26"/>
  <c r="I134" i="26"/>
  <c r="I133" i="26"/>
  <c r="M135" i="26"/>
  <c r="M134" i="26"/>
  <c r="M133" i="26"/>
  <c r="Q135" i="26"/>
  <c r="Q134" i="26"/>
  <c r="Q133" i="26"/>
  <c r="E61" i="26"/>
  <c r="E83" i="26" s="1"/>
  <c r="I61" i="26"/>
  <c r="I83" i="26" s="1"/>
  <c r="M61" i="26"/>
  <c r="M83" i="26" s="1"/>
  <c r="Q61" i="26"/>
  <c r="Q83" i="26" s="1"/>
  <c r="E63" i="26"/>
  <c r="E85" i="26" s="1"/>
  <c r="I63" i="26"/>
  <c r="I85" i="26" s="1"/>
  <c r="M63" i="26"/>
  <c r="M85" i="26" s="1"/>
  <c r="Q63" i="26"/>
  <c r="Q85" i="26" s="1"/>
  <c r="E67" i="26"/>
  <c r="E89" i="26" s="1"/>
  <c r="I67" i="26"/>
  <c r="I89" i="26" s="1"/>
  <c r="M67" i="26"/>
  <c r="M89" i="26" s="1"/>
  <c r="Q67" i="26"/>
  <c r="Q89" i="26" s="1"/>
  <c r="E94" i="26"/>
  <c r="M94" i="26"/>
  <c r="E96" i="26"/>
  <c r="M96" i="26"/>
  <c r="E100" i="26"/>
  <c r="M100" i="26"/>
  <c r="E105" i="26"/>
  <c r="M105" i="26"/>
  <c r="I107" i="26"/>
  <c r="B121" i="26"/>
  <c r="B120" i="26"/>
  <c r="B119" i="26"/>
  <c r="B117" i="26"/>
  <c r="B116" i="26"/>
  <c r="B105" i="26"/>
  <c r="F121" i="26"/>
  <c r="F120" i="26"/>
  <c r="F119" i="26"/>
  <c r="F117" i="26"/>
  <c r="F116" i="26"/>
  <c r="F105" i="26"/>
  <c r="J121" i="26"/>
  <c r="J120" i="26"/>
  <c r="J119" i="26"/>
  <c r="J117" i="26"/>
  <c r="J116" i="26"/>
  <c r="J105" i="26"/>
  <c r="N121" i="26"/>
  <c r="N120" i="26"/>
  <c r="N119" i="26"/>
  <c r="N117" i="26"/>
  <c r="N116" i="26"/>
  <c r="N105" i="26"/>
  <c r="B118" i="26"/>
  <c r="B107" i="26"/>
  <c r="F118" i="26"/>
  <c r="F107" i="26"/>
  <c r="J118" i="26"/>
  <c r="J107" i="26"/>
  <c r="N118" i="26"/>
  <c r="N107" i="26"/>
  <c r="B124" i="26"/>
  <c r="B123" i="26"/>
  <c r="B122" i="26"/>
  <c r="B111" i="26"/>
  <c r="F124" i="26"/>
  <c r="F123" i="26"/>
  <c r="F122" i="26"/>
  <c r="F111" i="26"/>
  <c r="J124" i="26"/>
  <c r="J123" i="26"/>
  <c r="J122" i="26"/>
  <c r="J111" i="26"/>
  <c r="N124" i="26"/>
  <c r="N123" i="26"/>
  <c r="N122" i="26"/>
  <c r="N111" i="26"/>
  <c r="B132" i="26"/>
  <c r="B131" i="26"/>
  <c r="B130" i="26"/>
  <c r="B128" i="26"/>
  <c r="B127" i="26"/>
  <c r="B94" i="26"/>
  <c r="F132" i="26"/>
  <c r="F131" i="26"/>
  <c r="F130" i="26"/>
  <c r="F128" i="26"/>
  <c r="F127" i="26"/>
  <c r="F94" i="26"/>
  <c r="J132" i="26"/>
  <c r="J131" i="26"/>
  <c r="J130" i="26"/>
  <c r="J128" i="26"/>
  <c r="J127" i="26"/>
  <c r="J94" i="26"/>
  <c r="N132" i="26"/>
  <c r="N131" i="26"/>
  <c r="N130" i="26"/>
  <c r="N128" i="26"/>
  <c r="N127" i="26"/>
  <c r="N94" i="26"/>
  <c r="B129" i="26"/>
  <c r="B96" i="26"/>
  <c r="F129" i="26"/>
  <c r="F96" i="26"/>
  <c r="J129" i="26"/>
  <c r="J96" i="26"/>
  <c r="N129" i="26"/>
  <c r="N96" i="26"/>
  <c r="B135" i="26"/>
  <c r="B134" i="26"/>
  <c r="B133" i="26"/>
  <c r="B100" i="26"/>
  <c r="F135" i="26"/>
  <c r="F134" i="26"/>
  <c r="F133" i="26"/>
  <c r="F100" i="26"/>
  <c r="J135" i="26"/>
  <c r="J134" i="26"/>
  <c r="J133" i="26"/>
  <c r="J100" i="26"/>
  <c r="N135" i="26"/>
  <c r="N134" i="26"/>
  <c r="N133" i="26"/>
  <c r="N100" i="26"/>
  <c r="B61" i="26"/>
  <c r="B83" i="26" s="1"/>
  <c r="F61" i="26"/>
  <c r="F83" i="26" s="1"/>
  <c r="J61" i="26"/>
  <c r="J83" i="26" s="1"/>
  <c r="N61" i="26"/>
  <c r="N83" i="26" s="1"/>
  <c r="B63" i="26"/>
  <c r="B85" i="26" s="1"/>
  <c r="F63" i="26"/>
  <c r="F85" i="26" s="1"/>
  <c r="J63" i="26"/>
  <c r="J85" i="26" s="1"/>
  <c r="N63" i="26"/>
  <c r="N85" i="26" s="1"/>
  <c r="B67" i="26"/>
  <c r="B89" i="26" s="1"/>
  <c r="F67" i="26"/>
  <c r="F89" i="26" s="1"/>
  <c r="J67" i="26"/>
  <c r="J89" i="26" s="1"/>
  <c r="N67" i="26"/>
  <c r="N89" i="26" s="1"/>
  <c r="H94" i="26"/>
  <c r="P94" i="26"/>
  <c r="H96" i="26"/>
  <c r="P96" i="26"/>
  <c r="H100" i="26"/>
  <c r="P100" i="26"/>
  <c r="H105" i="26"/>
  <c r="P105" i="26"/>
  <c r="M107" i="26"/>
  <c r="C121" i="26"/>
  <c r="C120" i="26"/>
  <c r="C119" i="26"/>
  <c r="C117" i="26"/>
  <c r="C116" i="26"/>
  <c r="C105" i="26"/>
  <c r="G121" i="26"/>
  <c r="G120" i="26"/>
  <c r="G119" i="26"/>
  <c r="G117" i="26"/>
  <c r="G116" i="26"/>
  <c r="G105" i="26"/>
  <c r="K121" i="26"/>
  <c r="K120" i="26"/>
  <c r="K119" i="26"/>
  <c r="K117" i="26"/>
  <c r="K116" i="26"/>
  <c r="K105" i="26"/>
  <c r="O121" i="26"/>
  <c r="O120" i="26"/>
  <c r="O119" i="26"/>
  <c r="O117" i="26"/>
  <c r="O116" i="26"/>
  <c r="O105" i="26"/>
  <c r="C118" i="26"/>
  <c r="C107" i="26"/>
  <c r="G118" i="26"/>
  <c r="G107" i="26"/>
  <c r="K118" i="26"/>
  <c r="K107" i="26"/>
  <c r="O118" i="26"/>
  <c r="O107" i="26"/>
  <c r="C124" i="26"/>
  <c r="C123" i="26"/>
  <c r="C122" i="26"/>
  <c r="C111" i="26"/>
  <c r="G124" i="26"/>
  <c r="G123" i="26"/>
  <c r="G122" i="26"/>
  <c r="G111" i="26"/>
  <c r="K124" i="26"/>
  <c r="K123" i="26"/>
  <c r="K122" i="26"/>
  <c r="K111" i="26"/>
  <c r="O124" i="26"/>
  <c r="O123" i="26"/>
  <c r="O122" i="26"/>
  <c r="O111" i="26"/>
  <c r="C132" i="26"/>
  <c r="C131" i="26"/>
  <c r="C130" i="26"/>
  <c r="C128" i="26"/>
  <c r="C127" i="26"/>
  <c r="C94" i="26"/>
  <c r="G132" i="26"/>
  <c r="G131" i="26"/>
  <c r="G130" i="26"/>
  <c r="G128" i="26"/>
  <c r="G127" i="26"/>
  <c r="G94" i="26"/>
  <c r="K132" i="26"/>
  <c r="K131" i="26"/>
  <c r="K130" i="26"/>
  <c r="K128" i="26"/>
  <c r="K127" i="26"/>
  <c r="K94" i="26"/>
  <c r="O132" i="26"/>
  <c r="O131" i="26"/>
  <c r="O130" i="26"/>
  <c r="O128" i="26"/>
  <c r="O127" i="26"/>
  <c r="O94" i="26"/>
  <c r="C129" i="26"/>
  <c r="C96" i="26"/>
  <c r="G129" i="26"/>
  <c r="G96" i="26"/>
  <c r="K129" i="26"/>
  <c r="K96" i="26"/>
  <c r="O129" i="26"/>
  <c r="O96" i="26"/>
  <c r="C135" i="26"/>
  <c r="C134" i="26"/>
  <c r="C133" i="26"/>
  <c r="C100" i="26"/>
  <c r="G135" i="26"/>
  <c r="G134" i="26"/>
  <c r="G133" i="26"/>
  <c r="G100" i="26"/>
  <c r="K135" i="26"/>
  <c r="K134" i="26"/>
  <c r="K133" i="26"/>
  <c r="K100" i="26"/>
  <c r="O135" i="26"/>
  <c r="O134" i="26"/>
  <c r="O133" i="26"/>
  <c r="O100" i="26"/>
  <c r="C61" i="26"/>
  <c r="C83" i="26" s="1"/>
  <c r="G61" i="26"/>
  <c r="G83" i="26" s="1"/>
  <c r="K61" i="26"/>
  <c r="K83" i="26" s="1"/>
  <c r="O61" i="26"/>
  <c r="O83" i="26" s="1"/>
  <c r="C63" i="26"/>
  <c r="C85" i="26" s="1"/>
  <c r="G63" i="26"/>
  <c r="G85" i="26" s="1"/>
  <c r="K63" i="26"/>
  <c r="K85" i="26" s="1"/>
  <c r="O63" i="26"/>
  <c r="O85" i="26" s="1"/>
  <c r="C67" i="26"/>
  <c r="C89" i="26" s="1"/>
  <c r="G67" i="26"/>
  <c r="G89" i="26" s="1"/>
  <c r="K67" i="26"/>
  <c r="K89" i="26" s="1"/>
  <c r="O67" i="26"/>
  <c r="O89" i="26" s="1"/>
  <c r="I94" i="26"/>
  <c r="Q94" i="26"/>
  <c r="I96" i="26"/>
  <c r="Q96" i="26"/>
  <c r="I100" i="26"/>
  <c r="Q100" i="26"/>
  <c r="I105" i="26"/>
  <c r="Q105" i="26"/>
  <c r="Q107" i="26"/>
  <c r="B231" i="27"/>
  <c r="B224" i="27"/>
  <c r="B223" i="27"/>
  <c r="B222" i="27"/>
  <c r="B195" i="27"/>
  <c r="F231" i="27"/>
  <c r="F224" i="27"/>
  <c r="F223" i="27"/>
  <c r="F222" i="27"/>
  <c r="F195" i="27"/>
  <c r="J231" i="27"/>
  <c r="J224" i="27"/>
  <c r="J223" i="27"/>
  <c r="J222" i="27"/>
  <c r="J195" i="27"/>
  <c r="N231" i="27"/>
  <c r="N224" i="27"/>
  <c r="N223" i="27"/>
  <c r="N222" i="27"/>
  <c r="N195" i="27"/>
  <c r="B225" i="27"/>
  <c r="B198" i="27"/>
  <c r="F225" i="27"/>
  <c r="F198" i="27"/>
  <c r="J225" i="27"/>
  <c r="J198" i="27"/>
  <c r="N225" i="27"/>
  <c r="N198" i="27"/>
  <c r="B226" i="27"/>
  <c r="B199" i="27"/>
  <c r="F226" i="27"/>
  <c r="F199" i="27"/>
  <c r="J226" i="27"/>
  <c r="J199" i="27"/>
  <c r="N226" i="27"/>
  <c r="N199" i="27"/>
  <c r="B227" i="27"/>
  <c r="B200" i="27"/>
  <c r="F227" i="27"/>
  <c r="F200" i="27"/>
  <c r="J227" i="27"/>
  <c r="J200" i="27"/>
  <c r="N227" i="27"/>
  <c r="N200" i="27"/>
  <c r="B228" i="27"/>
  <c r="B201" i="27"/>
  <c r="F228" i="27"/>
  <c r="F201" i="27"/>
  <c r="J228" i="27"/>
  <c r="J201" i="27"/>
  <c r="N228" i="27"/>
  <c r="N201" i="27"/>
  <c r="B229" i="27"/>
  <c r="B202" i="27"/>
  <c r="F229" i="27"/>
  <c r="F202" i="27"/>
  <c r="J229" i="27"/>
  <c r="J202" i="27"/>
  <c r="N229" i="27"/>
  <c r="N202" i="27"/>
  <c r="B230" i="27"/>
  <c r="B203" i="27"/>
  <c r="F230" i="27"/>
  <c r="F203" i="27"/>
  <c r="J230" i="27"/>
  <c r="J203" i="27"/>
  <c r="N230" i="27"/>
  <c r="N203" i="27"/>
  <c r="B232" i="27"/>
  <c r="B205" i="27"/>
  <c r="F232" i="27"/>
  <c r="F205" i="27"/>
  <c r="J232" i="27"/>
  <c r="J205" i="27"/>
  <c r="N232" i="27"/>
  <c r="N205" i="27"/>
  <c r="B233" i="27"/>
  <c r="B206" i="27"/>
  <c r="F233" i="27"/>
  <c r="F206" i="27"/>
  <c r="J233" i="27"/>
  <c r="J206" i="27"/>
  <c r="N233" i="27"/>
  <c r="N206" i="27"/>
  <c r="B234" i="27"/>
  <c r="B207" i="27"/>
  <c r="F234" i="27"/>
  <c r="F207" i="27"/>
  <c r="J234" i="27"/>
  <c r="J207" i="27"/>
  <c r="N234" i="27"/>
  <c r="N207" i="27"/>
  <c r="B235" i="27"/>
  <c r="B208" i="27"/>
  <c r="F235" i="27"/>
  <c r="F208" i="27"/>
  <c r="J235" i="27"/>
  <c r="J208" i="27"/>
  <c r="N235" i="27"/>
  <c r="N208" i="27"/>
  <c r="B236" i="27"/>
  <c r="B209" i="27"/>
  <c r="F236" i="27"/>
  <c r="F209" i="27"/>
  <c r="J236" i="27"/>
  <c r="J209" i="27"/>
  <c r="N236" i="27"/>
  <c r="N209" i="27"/>
  <c r="B246" i="27"/>
  <c r="B245" i="27"/>
  <c r="B244" i="27"/>
  <c r="B238" i="27"/>
  <c r="B237" i="27"/>
  <c r="B210" i="27"/>
  <c r="F246" i="27"/>
  <c r="F245" i="27"/>
  <c r="F244" i="27"/>
  <c r="F238" i="27"/>
  <c r="F237" i="27"/>
  <c r="F210" i="27"/>
  <c r="J246" i="27"/>
  <c r="J245" i="27"/>
  <c r="J244" i="27"/>
  <c r="J238" i="27"/>
  <c r="J237" i="27"/>
  <c r="J210" i="27"/>
  <c r="N246" i="27"/>
  <c r="N245" i="27"/>
  <c r="N244" i="27"/>
  <c r="N238" i="27"/>
  <c r="N237" i="27"/>
  <c r="N210" i="27"/>
  <c r="B239" i="27"/>
  <c r="B212" i="27"/>
  <c r="F239" i="27"/>
  <c r="F212" i="27"/>
  <c r="J239" i="27"/>
  <c r="J212" i="27"/>
  <c r="N239" i="27"/>
  <c r="N212" i="27"/>
  <c r="B240" i="27"/>
  <c r="B213" i="27"/>
  <c r="F240" i="27"/>
  <c r="F213" i="27"/>
  <c r="J240" i="27"/>
  <c r="J213" i="27"/>
  <c r="N240" i="27"/>
  <c r="N213" i="27"/>
  <c r="B241" i="27"/>
  <c r="B214" i="27"/>
  <c r="F241" i="27"/>
  <c r="F214" i="27"/>
  <c r="J241" i="27"/>
  <c r="J214" i="27"/>
  <c r="N241" i="27"/>
  <c r="N214" i="27"/>
  <c r="B242" i="27"/>
  <c r="B215" i="27"/>
  <c r="F242" i="27"/>
  <c r="F215" i="27"/>
  <c r="J242" i="27"/>
  <c r="J215" i="27"/>
  <c r="N242" i="27"/>
  <c r="N215" i="27"/>
  <c r="B243" i="27"/>
  <c r="B216" i="27"/>
  <c r="F243" i="27"/>
  <c r="F216" i="27"/>
  <c r="J243" i="27"/>
  <c r="J216" i="27"/>
  <c r="N243" i="27"/>
  <c r="N216" i="27"/>
  <c r="B261" i="27"/>
  <c r="B260" i="27"/>
  <c r="B259" i="27"/>
  <c r="B258" i="27"/>
  <c r="B263" i="27"/>
  <c r="B262" i="27"/>
  <c r="B255" i="27"/>
  <c r="B254" i="27"/>
  <c r="B253" i="27"/>
  <c r="B252" i="27"/>
  <c r="B251" i="27"/>
  <c r="B250" i="27"/>
  <c r="B249" i="27"/>
  <c r="F255" i="27"/>
  <c r="F254" i="27"/>
  <c r="F253" i="27"/>
  <c r="F252" i="27"/>
  <c r="F263" i="27"/>
  <c r="F262" i="27"/>
  <c r="F261" i="27"/>
  <c r="F260" i="27"/>
  <c r="F259" i="27"/>
  <c r="F258" i="27"/>
  <c r="F257" i="27"/>
  <c r="F251" i="27"/>
  <c r="F250" i="27"/>
  <c r="F249" i="27"/>
  <c r="J255" i="27"/>
  <c r="J254" i="27"/>
  <c r="J253" i="27"/>
  <c r="J252" i="27"/>
  <c r="J260" i="27"/>
  <c r="J259" i="27"/>
  <c r="J258" i="27"/>
  <c r="J257" i="27"/>
  <c r="J263" i="27"/>
  <c r="J262" i="27"/>
  <c r="J261" i="27"/>
  <c r="J256" i="27"/>
  <c r="J251" i="27"/>
  <c r="J250" i="27"/>
  <c r="J249" i="27"/>
  <c r="N256" i="27"/>
  <c r="N263" i="27"/>
  <c r="N262" i="27"/>
  <c r="N261" i="27"/>
  <c r="N255" i="27"/>
  <c r="N254" i="27"/>
  <c r="N253" i="27"/>
  <c r="N252" i="27"/>
  <c r="N260" i="27"/>
  <c r="N259" i="27"/>
  <c r="N258" i="27"/>
  <c r="N257" i="27"/>
  <c r="N251" i="27"/>
  <c r="N250" i="27"/>
  <c r="N249" i="27"/>
  <c r="B273" i="27"/>
  <c r="B272" i="27"/>
  <c r="B271" i="27"/>
  <c r="B270" i="27"/>
  <c r="B269" i="27"/>
  <c r="B268" i="27"/>
  <c r="B267" i="27"/>
  <c r="B266" i="27"/>
  <c r="B265" i="27"/>
  <c r="B264" i="27"/>
  <c r="F273" i="27"/>
  <c r="F272" i="27"/>
  <c r="F271" i="27"/>
  <c r="F270" i="27"/>
  <c r="F269" i="27"/>
  <c r="F268" i="27"/>
  <c r="F267" i="27"/>
  <c r="F266" i="27"/>
  <c r="F265" i="27"/>
  <c r="F264" i="27"/>
  <c r="J273" i="27"/>
  <c r="J272" i="27"/>
  <c r="J271" i="27"/>
  <c r="J270" i="27"/>
  <c r="J269" i="27"/>
  <c r="J268" i="27"/>
  <c r="J267" i="27"/>
  <c r="J266" i="27"/>
  <c r="J265" i="27"/>
  <c r="J264" i="27"/>
  <c r="N273" i="27"/>
  <c r="N272" i="27"/>
  <c r="N271" i="27"/>
  <c r="N270" i="27"/>
  <c r="N269" i="27"/>
  <c r="N268" i="27"/>
  <c r="N267" i="27"/>
  <c r="N266" i="27"/>
  <c r="N265" i="27"/>
  <c r="N264" i="27"/>
  <c r="B217" i="27"/>
  <c r="B190" i="27"/>
  <c r="F217" i="27"/>
  <c r="F190" i="27"/>
  <c r="J217" i="27"/>
  <c r="J190" i="27"/>
  <c r="N217" i="27"/>
  <c r="N190" i="27"/>
  <c r="E170" i="27"/>
  <c r="I170" i="27"/>
  <c r="M170" i="27"/>
  <c r="Q170" i="27"/>
  <c r="E177" i="27"/>
  <c r="I177" i="27"/>
  <c r="M177" i="27"/>
  <c r="Q177" i="27"/>
  <c r="E184" i="27"/>
  <c r="I184" i="27"/>
  <c r="M184" i="27"/>
  <c r="Q184" i="27"/>
  <c r="C231" i="27"/>
  <c r="C224" i="27"/>
  <c r="C223" i="27"/>
  <c r="C222" i="27"/>
  <c r="C195" i="27"/>
  <c r="G231" i="27"/>
  <c r="G224" i="27"/>
  <c r="G223" i="27"/>
  <c r="G222" i="27"/>
  <c r="G195" i="27"/>
  <c r="K231" i="27"/>
  <c r="K224" i="27"/>
  <c r="K223" i="27"/>
  <c r="K222" i="27"/>
  <c r="K195" i="27"/>
  <c r="O231" i="27"/>
  <c r="O224" i="27"/>
  <c r="O223" i="27"/>
  <c r="O222" i="27"/>
  <c r="O195" i="27"/>
  <c r="C225" i="27"/>
  <c r="C198" i="27"/>
  <c r="G225" i="27"/>
  <c r="G198" i="27"/>
  <c r="K225" i="27"/>
  <c r="K198" i="27"/>
  <c r="O225" i="27"/>
  <c r="O198" i="27"/>
  <c r="C226" i="27"/>
  <c r="C199" i="27"/>
  <c r="G226" i="27"/>
  <c r="G199" i="27"/>
  <c r="K226" i="27"/>
  <c r="K199" i="27"/>
  <c r="O226" i="27"/>
  <c r="O199" i="27"/>
  <c r="C227" i="27"/>
  <c r="C200" i="27"/>
  <c r="G227" i="27"/>
  <c r="G200" i="27"/>
  <c r="K227" i="27"/>
  <c r="K200" i="27"/>
  <c r="O227" i="27"/>
  <c r="O200" i="27"/>
  <c r="C228" i="27"/>
  <c r="C201" i="27"/>
  <c r="G228" i="27"/>
  <c r="G201" i="27"/>
  <c r="K228" i="27"/>
  <c r="K201" i="27"/>
  <c r="O228" i="27"/>
  <c r="O201" i="27"/>
  <c r="C229" i="27"/>
  <c r="C202" i="27"/>
  <c r="G229" i="27"/>
  <c r="G202" i="27"/>
  <c r="K229" i="27"/>
  <c r="K202" i="27"/>
  <c r="O229" i="27"/>
  <c r="O202" i="27"/>
  <c r="C230" i="27"/>
  <c r="C203" i="27"/>
  <c r="G230" i="27"/>
  <c r="G203" i="27"/>
  <c r="K230" i="27"/>
  <c r="K203" i="27"/>
  <c r="O230" i="27"/>
  <c r="O203" i="27"/>
  <c r="C232" i="27"/>
  <c r="C205" i="27"/>
  <c r="G232" i="27"/>
  <c r="G205" i="27"/>
  <c r="K232" i="27"/>
  <c r="K205" i="27"/>
  <c r="O232" i="27"/>
  <c r="O205" i="27"/>
  <c r="C233" i="27"/>
  <c r="C206" i="27"/>
  <c r="G233" i="27"/>
  <c r="G206" i="27"/>
  <c r="K233" i="27"/>
  <c r="K206" i="27"/>
  <c r="O233" i="27"/>
  <c r="O206" i="27"/>
  <c r="C234" i="27"/>
  <c r="C207" i="27"/>
  <c r="G234" i="27"/>
  <c r="G207" i="27"/>
  <c r="K234" i="27"/>
  <c r="K207" i="27"/>
  <c r="O234" i="27"/>
  <c r="O207" i="27"/>
  <c r="C235" i="27"/>
  <c r="C208" i="27"/>
  <c r="G235" i="27"/>
  <c r="G208" i="27"/>
  <c r="K235" i="27"/>
  <c r="K208" i="27"/>
  <c r="O235" i="27"/>
  <c r="O208" i="27"/>
  <c r="C236" i="27"/>
  <c r="C209" i="27"/>
  <c r="G236" i="27"/>
  <c r="G209" i="27"/>
  <c r="K236" i="27"/>
  <c r="K209" i="27"/>
  <c r="O236" i="27"/>
  <c r="O209" i="27"/>
  <c r="C246" i="27"/>
  <c r="C245" i="27"/>
  <c r="C244" i="27"/>
  <c r="C238" i="27"/>
  <c r="C237" i="27"/>
  <c r="C210" i="27"/>
  <c r="G246" i="27"/>
  <c r="G245" i="27"/>
  <c r="G244" i="27"/>
  <c r="G238" i="27"/>
  <c r="G237" i="27"/>
  <c r="G210" i="27"/>
  <c r="K246" i="27"/>
  <c r="K245" i="27"/>
  <c r="K244" i="27"/>
  <c r="K238" i="27"/>
  <c r="K237" i="27"/>
  <c r="K210" i="27"/>
  <c r="O246" i="27"/>
  <c r="O245" i="27"/>
  <c r="O244" i="27"/>
  <c r="O238" i="27"/>
  <c r="O237" i="27"/>
  <c r="O210" i="27"/>
  <c r="C239" i="27"/>
  <c r="C212" i="27"/>
  <c r="G239" i="27"/>
  <c r="G212" i="27"/>
  <c r="K239" i="27"/>
  <c r="K212" i="27"/>
  <c r="O239" i="27"/>
  <c r="O212" i="27"/>
  <c r="C240" i="27"/>
  <c r="C213" i="27"/>
  <c r="G240" i="27"/>
  <c r="G213" i="27"/>
  <c r="K240" i="27"/>
  <c r="K213" i="27"/>
  <c r="O240" i="27"/>
  <c r="O213" i="27"/>
  <c r="C241" i="27"/>
  <c r="C214" i="27"/>
  <c r="G241" i="27"/>
  <c r="G214" i="27"/>
  <c r="K241" i="27"/>
  <c r="K214" i="27"/>
  <c r="O241" i="27"/>
  <c r="O214" i="27"/>
  <c r="C242" i="27"/>
  <c r="C215" i="27"/>
  <c r="G242" i="27"/>
  <c r="G215" i="27"/>
  <c r="K242" i="27"/>
  <c r="K215" i="27"/>
  <c r="O242" i="27"/>
  <c r="O215" i="27"/>
  <c r="C243" i="27"/>
  <c r="C216" i="27"/>
  <c r="G243" i="27"/>
  <c r="G216" i="27"/>
  <c r="K243" i="27"/>
  <c r="K216" i="27"/>
  <c r="O243" i="27"/>
  <c r="O216" i="27"/>
  <c r="C263" i="27"/>
  <c r="C262" i="27"/>
  <c r="C261" i="27"/>
  <c r="C260" i="27"/>
  <c r="C259" i="27"/>
  <c r="C258" i="27"/>
  <c r="C255" i="27"/>
  <c r="C254" i="27"/>
  <c r="C253" i="27"/>
  <c r="C252" i="27"/>
  <c r="C251" i="27"/>
  <c r="C250" i="27"/>
  <c r="C249" i="27"/>
  <c r="G263" i="27"/>
  <c r="G262" i="27"/>
  <c r="G261" i="27"/>
  <c r="G260" i="27"/>
  <c r="G259" i="27"/>
  <c r="G258" i="27"/>
  <c r="G257" i="27"/>
  <c r="G255" i="27"/>
  <c r="G254" i="27"/>
  <c r="G253" i="27"/>
  <c r="G252" i="27"/>
  <c r="G251" i="27"/>
  <c r="G250" i="27"/>
  <c r="G249" i="27"/>
  <c r="K263" i="27"/>
  <c r="K262" i="27"/>
  <c r="K261" i="27"/>
  <c r="K260" i="27"/>
  <c r="K259" i="27"/>
  <c r="K258" i="27"/>
  <c r="K257" i="27"/>
  <c r="K256" i="27"/>
  <c r="K255" i="27"/>
  <c r="K254" i="27"/>
  <c r="K253" i="27"/>
  <c r="K252" i="27"/>
  <c r="K251" i="27"/>
  <c r="K250" i="27"/>
  <c r="K249" i="27"/>
  <c r="O263" i="27"/>
  <c r="O262" i="27"/>
  <c r="O261" i="27"/>
  <c r="O260" i="27"/>
  <c r="O259" i="27"/>
  <c r="O258" i="27"/>
  <c r="O257" i="27"/>
  <c r="O256" i="27"/>
  <c r="O255" i="27"/>
  <c r="O254" i="27"/>
  <c r="O253" i="27"/>
  <c r="O252" i="27"/>
  <c r="O251" i="27"/>
  <c r="O250" i="27"/>
  <c r="O249" i="27"/>
  <c r="C273" i="27"/>
  <c r="C272" i="27"/>
  <c r="C271" i="27"/>
  <c r="C270" i="27"/>
  <c r="C269" i="27"/>
  <c r="C268" i="27"/>
  <c r="C267" i="27"/>
  <c r="C266" i="27"/>
  <c r="C265" i="27"/>
  <c r="C264" i="27"/>
  <c r="G273" i="27"/>
  <c r="G272" i="27"/>
  <c r="G271" i="27"/>
  <c r="G270" i="27"/>
  <c r="G269" i="27"/>
  <c r="G268" i="27"/>
  <c r="G267" i="27"/>
  <c r="G266" i="27"/>
  <c r="G265" i="27"/>
  <c r="G264" i="27"/>
  <c r="K273" i="27"/>
  <c r="K272" i="27"/>
  <c r="K271" i="27"/>
  <c r="K270" i="27"/>
  <c r="K269" i="27"/>
  <c r="K268" i="27"/>
  <c r="K267" i="27"/>
  <c r="K266" i="27"/>
  <c r="K265" i="27"/>
  <c r="K264" i="27"/>
  <c r="O273" i="27"/>
  <c r="O272" i="27"/>
  <c r="O271" i="27"/>
  <c r="O270" i="27"/>
  <c r="O269" i="27"/>
  <c r="O268" i="27"/>
  <c r="O267" i="27"/>
  <c r="O266" i="27"/>
  <c r="O265" i="27"/>
  <c r="O264" i="27"/>
  <c r="C217" i="27"/>
  <c r="C190" i="27"/>
  <c r="G217" i="27"/>
  <c r="G190" i="27"/>
  <c r="K217" i="27"/>
  <c r="K190" i="27"/>
  <c r="O217" i="27"/>
  <c r="O190" i="27"/>
  <c r="B141" i="27"/>
  <c r="F141" i="27"/>
  <c r="J141" i="27"/>
  <c r="N141" i="27"/>
  <c r="B156" i="27"/>
  <c r="F156" i="27"/>
  <c r="J156" i="27"/>
  <c r="N156" i="27"/>
  <c r="B168" i="27"/>
  <c r="F168" i="27"/>
  <c r="J168" i="27"/>
  <c r="N168" i="27"/>
  <c r="B170" i="27"/>
  <c r="F170" i="27"/>
  <c r="J170" i="27"/>
  <c r="N170" i="27"/>
  <c r="B177" i="27"/>
  <c r="F177" i="27"/>
  <c r="J177" i="27"/>
  <c r="N177" i="27"/>
  <c r="B183" i="27"/>
  <c r="F183" i="27"/>
  <c r="J183" i="27"/>
  <c r="N183" i="27"/>
  <c r="B184" i="27"/>
  <c r="F184" i="27"/>
  <c r="J184" i="27"/>
  <c r="N184" i="27"/>
  <c r="D231" i="27"/>
  <c r="D224" i="27"/>
  <c r="D223" i="27"/>
  <c r="D222" i="27"/>
  <c r="D195" i="27"/>
  <c r="H231" i="27"/>
  <c r="H224" i="27"/>
  <c r="H223" i="27"/>
  <c r="H222" i="27"/>
  <c r="H195" i="27"/>
  <c r="L231" i="27"/>
  <c r="L224" i="27"/>
  <c r="L223" i="27"/>
  <c r="L222" i="27"/>
  <c r="L195" i="27"/>
  <c r="P231" i="27"/>
  <c r="P224" i="27"/>
  <c r="P223" i="27"/>
  <c r="P222" i="27"/>
  <c r="P195" i="27"/>
  <c r="D225" i="27"/>
  <c r="D198" i="27"/>
  <c r="H225" i="27"/>
  <c r="H198" i="27"/>
  <c r="L225" i="27"/>
  <c r="L198" i="27"/>
  <c r="P225" i="27"/>
  <c r="P198" i="27"/>
  <c r="D226" i="27"/>
  <c r="D199" i="27"/>
  <c r="H226" i="27"/>
  <c r="H199" i="27"/>
  <c r="L226" i="27"/>
  <c r="L199" i="27"/>
  <c r="P226" i="27"/>
  <c r="P199" i="27"/>
  <c r="D227" i="27"/>
  <c r="D200" i="27"/>
  <c r="H227" i="27"/>
  <c r="H200" i="27"/>
  <c r="L227" i="27"/>
  <c r="L200" i="27"/>
  <c r="P227" i="27"/>
  <c r="P200" i="27"/>
  <c r="D228" i="27"/>
  <c r="D201" i="27"/>
  <c r="H228" i="27"/>
  <c r="H201" i="27"/>
  <c r="L228" i="27"/>
  <c r="L201" i="27"/>
  <c r="P228" i="27"/>
  <c r="P201" i="27"/>
  <c r="D229" i="27"/>
  <c r="D202" i="27"/>
  <c r="H229" i="27"/>
  <c r="H202" i="27"/>
  <c r="L229" i="27"/>
  <c r="L202" i="27"/>
  <c r="P229" i="27"/>
  <c r="P202" i="27"/>
  <c r="D230" i="27"/>
  <c r="D203" i="27"/>
  <c r="H230" i="27"/>
  <c r="H203" i="27"/>
  <c r="L230" i="27"/>
  <c r="L203" i="27"/>
  <c r="P230" i="27"/>
  <c r="P203" i="27"/>
  <c r="D232" i="27"/>
  <c r="D205" i="27"/>
  <c r="H232" i="27"/>
  <c r="H205" i="27"/>
  <c r="L232" i="27"/>
  <c r="L205" i="27"/>
  <c r="P232" i="27"/>
  <c r="P205" i="27"/>
  <c r="D233" i="27"/>
  <c r="D206" i="27"/>
  <c r="H233" i="27"/>
  <c r="H206" i="27"/>
  <c r="L233" i="27"/>
  <c r="L206" i="27"/>
  <c r="P233" i="27"/>
  <c r="P206" i="27"/>
  <c r="D234" i="27"/>
  <c r="D207" i="27"/>
  <c r="H234" i="27"/>
  <c r="H207" i="27"/>
  <c r="L234" i="27"/>
  <c r="L207" i="27"/>
  <c r="P234" i="27"/>
  <c r="P207" i="27"/>
  <c r="D235" i="27"/>
  <c r="D208" i="27"/>
  <c r="H235" i="27"/>
  <c r="H208" i="27"/>
  <c r="L235" i="27"/>
  <c r="L208" i="27"/>
  <c r="P235" i="27"/>
  <c r="P208" i="27"/>
  <c r="D236" i="27"/>
  <c r="D209" i="27"/>
  <c r="H236" i="27"/>
  <c r="H209" i="27"/>
  <c r="L236" i="27"/>
  <c r="L209" i="27"/>
  <c r="P236" i="27"/>
  <c r="P209" i="27"/>
  <c r="D246" i="27"/>
  <c r="D245" i="27"/>
  <c r="D244" i="27"/>
  <c r="D238" i="27"/>
  <c r="D237" i="27"/>
  <c r="D210" i="27"/>
  <c r="H246" i="27"/>
  <c r="H245" i="27"/>
  <c r="H244" i="27"/>
  <c r="H238" i="27"/>
  <c r="H237" i="27"/>
  <c r="H210" i="27"/>
  <c r="L246" i="27"/>
  <c r="L245" i="27"/>
  <c r="L244" i="27"/>
  <c r="L238" i="27"/>
  <c r="L237" i="27"/>
  <c r="L210" i="27"/>
  <c r="P246" i="27"/>
  <c r="P245" i="27"/>
  <c r="P244" i="27"/>
  <c r="P238" i="27"/>
  <c r="P237" i="27"/>
  <c r="P210" i="27"/>
  <c r="D239" i="27"/>
  <c r="D212" i="27"/>
  <c r="H239" i="27"/>
  <c r="H212" i="27"/>
  <c r="L239" i="27"/>
  <c r="L212" i="27"/>
  <c r="P239" i="27"/>
  <c r="P212" i="27"/>
  <c r="D240" i="27"/>
  <c r="D213" i="27"/>
  <c r="H240" i="27"/>
  <c r="H213" i="27"/>
  <c r="L240" i="27"/>
  <c r="L213" i="27"/>
  <c r="P240" i="27"/>
  <c r="P213" i="27"/>
  <c r="D241" i="27"/>
  <c r="D214" i="27"/>
  <c r="H241" i="27"/>
  <c r="H214" i="27"/>
  <c r="L241" i="27"/>
  <c r="L214" i="27"/>
  <c r="P241" i="27"/>
  <c r="P214" i="27"/>
  <c r="D242" i="27"/>
  <c r="D215" i="27"/>
  <c r="H242" i="27"/>
  <c r="H215" i="27"/>
  <c r="L242" i="27"/>
  <c r="L215" i="27"/>
  <c r="P242" i="27"/>
  <c r="P215" i="27"/>
  <c r="D243" i="27"/>
  <c r="D216" i="27"/>
  <c r="H243" i="27"/>
  <c r="H216" i="27"/>
  <c r="L243" i="27"/>
  <c r="L216" i="27"/>
  <c r="P243" i="27"/>
  <c r="P216" i="27"/>
  <c r="D263" i="27"/>
  <c r="D262" i="27"/>
  <c r="D251" i="27"/>
  <c r="D250" i="27"/>
  <c r="D249" i="27"/>
  <c r="D255" i="27"/>
  <c r="D254" i="27"/>
  <c r="D253" i="27"/>
  <c r="D252" i="27"/>
  <c r="D261" i="27"/>
  <c r="D260" i="27"/>
  <c r="D259" i="27"/>
  <c r="D258" i="27"/>
  <c r="H263" i="27"/>
  <c r="H262" i="27"/>
  <c r="H261" i="27"/>
  <c r="H260" i="27"/>
  <c r="H259" i="27"/>
  <c r="H258" i="27"/>
  <c r="H257" i="27"/>
  <c r="H251" i="27"/>
  <c r="H250" i="27"/>
  <c r="H249" i="27"/>
  <c r="H255" i="27"/>
  <c r="H254" i="27"/>
  <c r="H253" i="27"/>
  <c r="H252" i="27"/>
  <c r="L263" i="27"/>
  <c r="L262" i="27"/>
  <c r="L261" i="27"/>
  <c r="L255" i="27"/>
  <c r="L254" i="27"/>
  <c r="L253" i="27"/>
  <c r="L252" i="27"/>
  <c r="L260" i="27"/>
  <c r="L259" i="27"/>
  <c r="L258" i="27"/>
  <c r="L257" i="27"/>
  <c r="L251" i="27"/>
  <c r="L250" i="27"/>
  <c r="L249" i="27"/>
  <c r="L256" i="27"/>
  <c r="P263" i="27"/>
  <c r="P262" i="27"/>
  <c r="P261" i="27"/>
  <c r="P255" i="27"/>
  <c r="P254" i="27"/>
  <c r="P253" i="27"/>
  <c r="P252" i="27"/>
  <c r="P251" i="27"/>
  <c r="P250" i="27"/>
  <c r="P249" i="27"/>
  <c r="P260" i="27"/>
  <c r="P259" i="27"/>
  <c r="P258" i="27"/>
  <c r="P257" i="27"/>
  <c r="P256" i="27"/>
  <c r="D273" i="27"/>
  <c r="D272" i="27"/>
  <c r="D271" i="27"/>
  <c r="D270" i="27"/>
  <c r="D269" i="27"/>
  <c r="D268" i="27"/>
  <c r="D267" i="27"/>
  <c r="D266" i="27"/>
  <c r="D265" i="27"/>
  <c r="D264" i="27"/>
  <c r="H273" i="27"/>
  <c r="H272" i="27"/>
  <c r="H271" i="27"/>
  <c r="H270" i="27"/>
  <c r="H269" i="27"/>
  <c r="H268" i="27"/>
  <c r="H267" i="27"/>
  <c r="H266" i="27"/>
  <c r="H265" i="27"/>
  <c r="H264" i="27"/>
  <c r="L273" i="27"/>
  <c r="L272" i="27"/>
  <c r="L271" i="27"/>
  <c r="L270" i="27"/>
  <c r="L269" i="27"/>
  <c r="L268" i="27"/>
  <c r="L267" i="27"/>
  <c r="L266" i="27"/>
  <c r="L265" i="27"/>
  <c r="L264" i="27"/>
  <c r="P273" i="27"/>
  <c r="P272" i="27"/>
  <c r="P271" i="27"/>
  <c r="P270" i="27"/>
  <c r="P269" i="27"/>
  <c r="P268" i="27"/>
  <c r="P267" i="27"/>
  <c r="P266" i="27"/>
  <c r="P265" i="27"/>
  <c r="P264" i="27"/>
  <c r="D217" i="27"/>
  <c r="D190" i="27"/>
  <c r="H217" i="27"/>
  <c r="H190" i="27"/>
  <c r="L217" i="27"/>
  <c r="L190" i="27"/>
  <c r="P217" i="27"/>
  <c r="P190" i="27"/>
  <c r="C141" i="27"/>
  <c r="G141" i="27"/>
  <c r="K141" i="27"/>
  <c r="O141" i="27"/>
  <c r="C156" i="27"/>
  <c r="G156" i="27"/>
  <c r="K156" i="27"/>
  <c r="O156" i="27"/>
  <c r="C168" i="27"/>
  <c r="G168" i="27"/>
  <c r="K168" i="27"/>
  <c r="O168" i="27"/>
  <c r="C170" i="27"/>
  <c r="G170" i="27"/>
  <c r="K170" i="27"/>
  <c r="O170" i="27"/>
  <c r="C177" i="27"/>
  <c r="G177" i="27"/>
  <c r="K177" i="27"/>
  <c r="O177" i="27"/>
  <c r="C183" i="27"/>
  <c r="G183" i="27"/>
  <c r="K183" i="27"/>
  <c r="O183" i="27"/>
  <c r="C184" i="27"/>
  <c r="G184" i="27"/>
  <c r="K184" i="27"/>
  <c r="O184" i="27"/>
  <c r="E231" i="27"/>
  <c r="E224" i="27"/>
  <c r="E223" i="27"/>
  <c r="E222" i="27"/>
  <c r="E195" i="27"/>
  <c r="I231" i="27"/>
  <c r="I224" i="27"/>
  <c r="I223" i="27"/>
  <c r="I222" i="27"/>
  <c r="I195" i="27"/>
  <c r="M231" i="27"/>
  <c r="M224" i="27"/>
  <c r="M223" i="27"/>
  <c r="M222" i="27"/>
  <c r="M195" i="27"/>
  <c r="Q231" i="27"/>
  <c r="Q224" i="27"/>
  <c r="Q223" i="27"/>
  <c r="Q222" i="27"/>
  <c r="Q195" i="27"/>
  <c r="E225" i="27"/>
  <c r="E198" i="27"/>
  <c r="I225" i="27"/>
  <c r="I198" i="27"/>
  <c r="M225" i="27"/>
  <c r="M198" i="27"/>
  <c r="Q225" i="27"/>
  <c r="Q198" i="27"/>
  <c r="E226" i="27"/>
  <c r="E199" i="27"/>
  <c r="I226" i="27"/>
  <c r="I199" i="27"/>
  <c r="M226" i="27"/>
  <c r="M199" i="27"/>
  <c r="Q226" i="27"/>
  <c r="Q199" i="27"/>
  <c r="E227" i="27"/>
  <c r="E200" i="27"/>
  <c r="I227" i="27"/>
  <c r="I200" i="27"/>
  <c r="M227" i="27"/>
  <c r="M200" i="27"/>
  <c r="Q227" i="27"/>
  <c r="Q200" i="27"/>
  <c r="E228" i="27"/>
  <c r="E201" i="27"/>
  <c r="I228" i="27"/>
  <c r="I201" i="27"/>
  <c r="M228" i="27"/>
  <c r="M201" i="27"/>
  <c r="Q228" i="27"/>
  <c r="Q201" i="27"/>
  <c r="E229" i="27"/>
  <c r="E202" i="27"/>
  <c r="I229" i="27"/>
  <c r="I202" i="27"/>
  <c r="M229" i="27"/>
  <c r="M202" i="27"/>
  <c r="Q229" i="27"/>
  <c r="Q202" i="27"/>
  <c r="E230" i="27"/>
  <c r="E203" i="27"/>
  <c r="I230" i="27"/>
  <c r="I203" i="27"/>
  <c r="M230" i="27"/>
  <c r="M203" i="27"/>
  <c r="Q230" i="27"/>
  <c r="Q203" i="27"/>
  <c r="E232" i="27"/>
  <c r="E205" i="27"/>
  <c r="I232" i="27"/>
  <c r="I205" i="27"/>
  <c r="M232" i="27"/>
  <c r="M205" i="27"/>
  <c r="Q232" i="27"/>
  <c r="Q205" i="27"/>
  <c r="E233" i="27"/>
  <c r="E206" i="27"/>
  <c r="I233" i="27"/>
  <c r="I206" i="27"/>
  <c r="M233" i="27"/>
  <c r="M206" i="27"/>
  <c r="Q233" i="27"/>
  <c r="Q206" i="27"/>
  <c r="E234" i="27"/>
  <c r="E207" i="27"/>
  <c r="I234" i="27"/>
  <c r="I207" i="27"/>
  <c r="M234" i="27"/>
  <c r="M207" i="27"/>
  <c r="Q234" i="27"/>
  <c r="Q207" i="27"/>
  <c r="E235" i="27"/>
  <c r="E208" i="27"/>
  <c r="I235" i="27"/>
  <c r="I208" i="27"/>
  <c r="M235" i="27"/>
  <c r="M208" i="27"/>
  <c r="Q235" i="27"/>
  <c r="Q208" i="27"/>
  <c r="E236" i="27"/>
  <c r="E209" i="27"/>
  <c r="I236" i="27"/>
  <c r="I209" i="27"/>
  <c r="M236" i="27"/>
  <c r="M209" i="27"/>
  <c r="Q236" i="27"/>
  <c r="Q209" i="27"/>
  <c r="E246" i="27"/>
  <c r="E245" i="27"/>
  <c r="E244" i="27"/>
  <c r="E238" i="27"/>
  <c r="E237" i="27"/>
  <c r="E210" i="27"/>
  <c r="I246" i="27"/>
  <c r="I245" i="27"/>
  <c r="I244" i="27"/>
  <c r="I238" i="27"/>
  <c r="I237" i="27"/>
  <c r="I210" i="27"/>
  <c r="M246" i="27"/>
  <c r="M245" i="27"/>
  <c r="M244" i="27"/>
  <c r="M238" i="27"/>
  <c r="M237" i="27"/>
  <c r="M210" i="27"/>
  <c r="Q246" i="27"/>
  <c r="Q245" i="27"/>
  <c r="Q244" i="27"/>
  <c r="Q238" i="27"/>
  <c r="Q237" i="27"/>
  <c r="Q210" i="27"/>
  <c r="E239" i="27"/>
  <c r="E212" i="27"/>
  <c r="I239" i="27"/>
  <c r="I212" i="27"/>
  <c r="M239" i="27"/>
  <c r="M212" i="27"/>
  <c r="Q239" i="27"/>
  <c r="Q212" i="27"/>
  <c r="E240" i="27"/>
  <c r="E213" i="27"/>
  <c r="I240" i="27"/>
  <c r="I213" i="27"/>
  <c r="M240" i="27"/>
  <c r="M213" i="27"/>
  <c r="Q240" i="27"/>
  <c r="Q213" i="27"/>
  <c r="E241" i="27"/>
  <c r="E214" i="27"/>
  <c r="I241" i="27"/>
  <c r="I214" i="27"/>
  <c r="M241" i="27"/>
  <c r="M214" i="27"/>
  <c r="Q241" i="27"/>
  <c r="Q214" i="27"/>
  <c r="E242" i="27"/>
  <c r="E215" i="27"/>
  <c r="I242" i="27"/>
  <c r="I215" i="27"/>
  <c r="M242" i="27"/>
  <c r="M215" i="27"/>
  <c r="Q242" i="27"/>
  <c r="Q215" i="27"/>
  <c r="E243" i="27"/>
  <c r="E216" i="27"/>
  <c r="I243" i="27"/>
  <c r="I216" i="27"/>
  <c r="M243" i="27"/>
  <c r="M216" i="27"/>
  <c r="Q243" i="27"/>
  <c r="Q216" i="27"/>
  <c r="E251" i="27"/>
  <c r="E250" i="27"/>
  <c r="E249" i="27"/>
  <c r="E255" i="27"/>
  <c r="E254" i="27"/>
  <c r="E253" i="27"/>
  <c r="E252" i="27"/>
  <c r="E263" i="27"/>
  <c r="E262" i="27"/>
  <c r="E261" i="27"/>
  <c r="E260" i="27"/>
  <c r="E259" i="27"/>
  <c r="E258" i="27"/>
  <c r="E257" i="27"/>
  <c r="I263" i="27"/>
  <c r="I262" i="27"/>
  <c r="I261" i="27"/>
  <c r="I251" i="27"/>
  <c r="I250" i="27"/>
  <c r="I249" i="27"/>
  <c r="I255" i="27"/>
  <c r="I254" i="27"/>
  <c r="I253" i="27"/>
  <c r="I252" i="27"/>
  <c r="I260" i="27"/>
  <c r="I259" i="27"/>
  <c r="I258" i="27"/>
  <c r="I257" i="27"/>
  <c r="M260" i="27"/>
  <c r="M259" i="27"/>
  <c r="M258" i="27"/>
  <c r="M257" i="27"/>
  <c r="M251" i="27"/>
  <c r="M250" i="27"/>
  <c r="M249" i="27"/>
  <c r="M256" i="27"/>
  <c r="M263" i="27"/>
  <c r="M262" i="27"/>
  <c r="M261" i="27"/>
  <c r="M255" i="27"/>
  <c r="M254" i="27"/>
  <c r="M253" i="27"/>
  <c r="M252" i="27"/>
  <c r="Q263" i="27"/>
  <c r="Q262" i="27"/>
  <c r="Q261" i="27"/>
  <c r="Q255" i="27"/>
  <c r="Q254" i="27"/>
  <c r="Q253" i="27"/>
  <c r="Q252" i="27"/>
  <c r="Q251" i="27"/>
  <c r="Q250" i="27"/>
  <c r="Q249" i="27"/>
  <c r="Q260" i="27"/>
  <c r="Q259" i="27"/>
  <c r="Q258" i="27"/>
  <c r="Q257" i="27"/>
  <c r="Q256" i="27"/>
  <c r="E273" i="27"/>
  <c r="E272" i="27"/>
  <c r="E271" i="27"/>
  <c r="E270" i="27"/>
  <c r="E269" i="27"/>
  <c r="E268" i="27"/>
  <c r="E267" i="27"/>
  <c r="E266" i="27"/>
  <c r="E265" i="27"/>
  <c r="E264" i="27"/>
  <c r="I273" i="27"/>
  <c r="I272" i="27"/>
  <c r="I271" i="27"/>
  <c r="I270" i="27"/>
  <c r="I269" i="27"/>
  <c r="I268" i="27"/>
  <c r="I267" i="27"/>
  <c r="I266" i="27"/>
  <c r="I265" i="27"/>
  <c r="I264" i="27"/>
  <c r="M273" i="27"/>
  <c r="M272" i="27"/>
  <c r="M271" i="27"/>
  <c r="M270" i="27"/>
  <c r="M269" i="27"/>
  <c r="M268" i="27"/>
  <c r="M267" i="27"/>
  <c r="M266" i="27"/>
  <c r="M265" i="27"/>
  <c r="M264" i="27"/>
  <c r="Q273" i="27"/>
  <c r="Q272" i="27"/>
  <c r="Q271" i="27"/>
  <c r="Q270" i="27"/>
  <c r="Q269" i="27"/>
  <c r="Q268" i="27"/>
  <c r="Q267" i="27"/>
  <c r="Q266" i="27"/>
  <c r="Q265" i="27"/>
  <c r="Q264" i="27"/>
  <c r="E217" i="27"/>
  <c r="E190" i="27"/>
  <c r="I217" i="27"/>
  <c r="I190" i="27"/>
  <c r="M217" i="27"/>
  <c r="M190" i="27"/>
  <c r="Q217" i="27"/>
  <c r="Q190" i="27"/>
  <c r="D141" i="27"/>
  <c r="H141" i="27"/>
  <c r="L141" i="27"/>
  <c r="P141" i="27"/>
  <c r="D156" i="27"/>
  <c r="H156" i="27"/>
  <c r="L156" i="27"/>
  <c r="P156" i="27"/>
  <c r="D168" i="27"/>
  <c r="H168" i="27"/>
  <c r="L168" i="27"/>
  <c r="P168" i="27"/>
  <c r="D170" i="27"/>
  <c r="H170" i="27"/>
  <c r="L170" i="27"/>
  <c r="P170" i="27"/>
  <c r="D177" i="27"/>
  <c r="H177" i="27"/>
  <c r="L177" i="27"/>
  <c r="P177" i="27"/>
  <c r="D183" i="27"/>
  <c r="H183" i="27"/>
  <c r="L183" i="27"/>
  <c r="P183" i="27"/>
  <c r="D184" i="27"/>
  <c r="H184" i="27"/>
  <c r="L184" i="27"/>
  <c r="P184" i="27"/>
  <c r="S2" i="6" l="1"/>
  <c r="C7" i="12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AI7" i="12" s="1"/>
  <c r="AD4" i="6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J5" i="6"/>
  <c r="C4" i="12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AI4" i="12" s="1"/>
  <c r="L3" i="6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AI2" i="12" s="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AI6" i="12" s="1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I7" i="6"/>
  <c r="Q7" i="6"/>
  <c r="Y7" i="6"/>
  <c r="AG7" i="6"/>
  <c r="O7" i="6"/>
  <c r="J7" i="6"/>
  <c r="R7" i="6"/>
  <c r="Z7" i="6"/>
  <c r="AH7" i="6"/>
  <c r="P7" i="6"/>
  <c r="C7" i="6"/>
  <c r="K7" i="6"/>
  <c r="S7" i="6"/>
  <c r="AA7" i="6"/>
  <c r="AI7" i="6"/>
  <c r="AE7" i="6"/>
  <c r="D7" i="6"/>
  <c r="L7" i="6"/>
  <c r="T7" i="6"/>
  <c r="AB7" i="6"/>
  <c r="G7" i="6"/>
  <c r="AF7" i="6"/>
  <c r="E7" i="6"/>
  <c r="M7" i="6"/>
  <c r="U7" i="6"/>
  <c r="AC7" i="6"/>
  <c r="W7" i="6"/>
  <c r="H7" i="6"/>
  <c r="X7" i="6"/>
  <c r="F7" i="6"/>
  <c r="N7" i="6"/>
  <c r="V7" i="6"/>
  <c r="AD7" i="6"/>
  <c r="P5" i="6" l="1"/>
  <c r="AI5" i="6"/>
  <c r="S5" i="6"/>
  <c r="L2" i="6"/>
  <c r="AH2" i="6"/>
  <c r="K2" i="6"/>
  <c r="C5" i="6"/>
  <c r="AE2" i="6"/>
  <c r="C2" i="6"/>
  <c r="V5" i="6"/>
  <c r="V2" i="6"/>
  <c r="AC5" i="6"/>
  <c r="M2" i="6"/>
  <c r="T2" i="6"/>
  <c r="W2" i="6"/>
  <c r="AG5" i="6"/>
  <c r="U2" i="6"/>
  <c r="AB5" i="6"/>
  <c r="U3" i="6"/>
  <c r="V3" i="6"/>
  <c r="T3" i="6"/>
  <c r="AG3" i="6"/>
  <c r="AI3" i="6"/>
  <c r="AE3" i="6"/>
  <c r="Z3" i="6"/>
  <c r="Q2" i="6"/>
  <c r="AF5" i="6"/>
  <c r="F5" i="6"/>
  <c r="R4" i="6"/>
  <c r="M4" i="6"/>
  <c r="AI4" i="6"/>
  <c r="AE5" i="6"/>
  <c r="Y4" i="6"/>
  <c r="H2" i="6"/>
  <c r="Z2" i="6"/>
  <c r="AI2" i="6"/>
  <c r="O3" i="6"/>
  <c r="AF3" i="6"/>
  <c r="Q4" i="6"/>
  <c r="P2" i="6"/>
  <c r="F2" i="6"/>
  <c r="Y2" i="6"/>
  <c r="S3" i="6"/>
  <c r="I3" i="6"/>
  <c r="C4" i="6"/>
  <c r="R2" i="6"/>
  <c r="I2" i="6"/>
  <c r="AA2" i="6"/>
  <c r="C3" i="6"/>
  <c r="X3" i="6"/>
  <c r="AF4" i="6"/>
  <c r="O2" i="6"/>
  <c r="E2" i="6"/>
  <c r="J3" i="6"/>
  <c r="AG4" i="6"/>
  <c r="AH3" i="6"/>
  <c r="E3" i="6"/>
  <c r="O4" i="6"/>
  <c r="N4" i="6"/>
  <c r="X4" i="6"/>
  <c r="W3" i="6"/>
  <c r="F3" i="6"/>
  <c r="H3" i="6"/>
  <c r="AE4" i="6"/>
  <c r="W4" i="6"/>
  <c r="F4" i="6"/>
  <c r="K4" i="6"/>
  <c r="G4" i="6"/>
  <c r="L4" i="6"/>
  <c r="AF2" i="6"/>
  <c r="AD2" i="6"/>
  <c r="AB2" i="6"/>
  <c r="Q5" i="6"/>
  <c r="AH5" i="6"/>
  <c r="G3" i="6"/>
  <c r="Y3" i="6"/>
  <c r="D3" i="6"/>
  <c r="U4" i="6"/>
  <c r="D4" i="6"/>
  <c r="Y5" i="6"/>
  <c r="X5" i="6"/>
  <c r="AA5" i="6"/>
  <c r="AD5" i="6"/>
  <c r="AH4" i="6"/>
  <c r="AA4" i="6"/>
  <c r="X2" i="6"/>
  <c r="G2" i="6"/>
  <c r="AC2" i="6"/>
  <c r="D2" i="6"/>
  <c r="U5" i="6"/>
  <c r="T5" i="6"/>
  <c r="W5" i="6"/>
  <c r="Z5" i="6"/>
  <c r="AA3" i="6"/>
  <c r="AD3" i="6"/>
  <c r="AC3" i="6"/>
  <c r="AB3" i="6"/>
  <c r="AC4" i="6"/>
  <c r="V4" i="6"/>
  <c r="J4" i="6"/>
  <c r="S4" i="6"/>
  <c r="M5" i="6"/>
  <c r="O5" i="6"/>
  <c r="R5" i="6"/>
  <c r="N5" i="6"/>
  <c r="I4" i="6"/>
  <c r="E4" i="6"/>
  <c r="AB4" i="6"/>
  <c r="H4" i="6"/>
  <c r="L5" i="6"/>
  <c r="I5" i="6"/>
  <c r="H5" i="6"/>
  <c r="K5" i="6"/>
  <c r="R3" i="6"/>
  <c r="Q3" i="6"/>
  <c r="P3" i="6"/>
  <c r="AG2" i="6"/>
  <c r="N2" i="6"/>
  <c r="J2" i="6"/>
  <c r="E5" i="6"/>
  <c r="D5" i="6"/>
  <c r="G5" i="6"/>
  <c r="K3" i="6"/>
  <c r="N3" i="6"/>
  <c r="M3" i="6"/>
  <c r="P4" i="6"/>
  <c r="Z4" i="6"/>
  <c r="T4" i="6"/>
</calcChain>
</file>

<file path=xl/sharedStrings.xml><?xml version="1.0" encoding="utf-8"?>
<sst xmlns="http://schemas.openxmlformats.org/spreadsheetml/2006/main" count="629" uniqueCount="113">
  <si>
    <t>Source:</t>
  </si>
  <si>
    <t>LDVs</t>
  </si>
  <si>
    <t>HDVs</t>
  </si>
  <si>
    <t>aircraft</t>
  </si>
  <si>
    <t>rail</t>
  </si>
  <si>
    <t>ships</t>
  </si>
  <si>
    <t>motorbikes</t>
  </si>
  <si>
    <t>Notes: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</si>
  <si>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</si>
  <si>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</si>
  <si>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</si>
  <si>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BAADTbVT BAU Average Annual Dist Traveled by Vehicle Type</t>
  </si>
  <si>
    <t/>
  </si>
  <si>
    <t>Start Year</t>
  </si>
  <si>
    <t>Annual Distance (miles/vehicle)</t>
  </si>
  <si>
    <t>EU28 - Aviation</t>
  </si>
  <si>
    <t>Transport activity</t>
  </si>
  <si>
    <t>Passenger transport (mio pkm)</t>
  </si>
  <si>
    <t>Domestic</t>
  </si>
  <si>
    <t>International - Intra-EU</t>
  </si>
  <si>
    <t>International - Extra-EU</t>
  </si>
  <si>
    <t>Freight transport (mio tkm)</t>
  </si>
  <si>
    <t>Domestic and International - Intra-EU</t>
  </si>
  <si>
    <t>Vehicle-km (mio km)</t>
  </si>
  <si>
    <t>Passenger transport</t>
  </si>
  <si>
    <t>Freight transport</t>
  </si>
  <si>
    <t>Number of flights</t>
  </si>
  <si>
    <t>Volume carried</t>
  </si>
  <si>
    <t>Passenger transport (passengers)</t>
  </si>
  <si>
    <t>Freight transport (tonnes)</t>
  </si>
  <si>
    <t>Stock of aircrafts - total</t>
  </si>
  <si>
    <t>Stock of aircrafts - in use</t>
  </si>
  <si>
    <t>New aircrafts</t>
  </si>
  <si>
    <t>Indicators</t>
  </si>
  <si>
    <t>Load factor of flights</t>
  </si>
  <si>
    <t>Passenger transport (p/flight)</t>
  </si>
  <si>
    <t>Freight transport (t/flight)</t>
  </si>
  <si>
    <t>Distance travelled per flight (km/flight)*</t>
  </si>
  <si>
    <t>Passenger-km and tonne-km per flight</t>
  </si>
  <si>
    <t>Passenger transport (pkm/flight)</t>
  </si>
  <si>
    <t>Freight transport (tkm/flight)</t>
  </si>
  <si>
    <t>Flights per year by airplance</t>
  </si>
  <si>
    <t>Market shares of activity</t>
  </si>
  <si>
    <t>Passenger transport (% of pkm)</t>
  </si>
  <si>
    <t>Freight transport (% of tkm)</t>
  </si>
  <si>
    <t>Market shares of vehicle km (% of km)</t>
  </si>
  <si>
    <t>* The illustrated distance travelled per flight represents half of the actual distance as regards international flights (intra- and extra-EU ones) in line with the territoriality principle used by EUROSTAT</t>
  </si>
  <si>
    <t>EU28 - Rail, metro and tram</t>
  </si>
  <si>
    <t>Metro and tram, urban light rail</t>
  </si>
  <si>
    <t>Conventional passenger trains</t>
  </si>
  <si>
    <t>Diesel</t>
  </si>
  <si>
    <t>Electric</t>
  </si>
  <si>
    <t>High speed passenger trains</t>
  </si>
  <si>
    <t>Diesel oil</t>
  </si>
  <si>
    <t>Stock of vehicles - total (representative train configuration)</t>
  </si>
  <si>
    <t>Stock of vehicles - in use (representative train configuration)</t>
  </si>
  <si>
    <t>New vehicles - total (representative train configuration)</t>
  </si>
  <si>
    <t>Load factor of vehicles</t>
  </si>
  <si>
    <t>Passenger transport (p/movement)</t>
  </si>
  <si>
    <t>Freight transport (t/movement)</t>
  </si>
  <si>
    <t>Capacity of representative train configuration</t>
  </si>
  <si>
    <t>Passenger transport (passenger-seats)</t>
  </si>
  <si>
    <t>Occupancy / utilisation</t>
  </si>
  <si>
    <t>Vehicle-km per vehicle annum (km/vehicle)</t>
  </si>
  <si>
    <t>Passenger-km and tonne-km per vehicle annum</t>
  </si>
  <si>
    <t>Passenger transport (pkm/vehicle)</t>
  </si>
  <si>
    <t>Freight transport (tkm/vehicle)</t>
  </si>
  <si>
    <t>EU28 - Road transport</t>
  </si>
  <si>
    <t>Powered 2-wheelers</t>
  </si>
  <si>
    <t>Passenger cars</t>
  </si>
  <si>
    <t>Gasoline engine</t>
  </si>
  <si>
    <t>Diesel oil engine</t>
  </si>
  <si>
    <t>LPG engine</t>
  </si>
  <si>
    <t>Natural gas engine</t>
  </si>
  <si>
    <t>Plug-in hybrid electric</t>
  </si>
  <si>
    <t>Battery electric vehicles</t>
  </si>
  <si>
    <t>Motor coaches, buses and trolley buses</t>
  </si>
  <si>
    <t>Light duty vehicles</t>
  </si>
  <si>
    <t>Heavy duty vehicles</t>
  </si>
  <si>
    <t>International</t>
  </si>
  <si>
    <t>Vehicle-km driven (mio km)</t>
  </si>
  <si>
    <t>Stock of vehicles - total (vehicles)</t>
  </si>
  <si>
    <t>Stock of vehicles - in use (vehicles)</t>
  </si>
  <si>
    <t>New vehicle-registrations</t>
  </si>
  <si>
    <t>Vehicle-km driven per vehicle annum (km/vehicle)</t>
  </si>
  <si>
    <t>Passenger-km and tonne-km driven per vehicle annum</t>
  </si>
  <si>
    <t>Freight Transport</t>
  </si>
  <si>
    <t>1 mi = 1.609344 km</t>
  </si>
  <si>
    <t>Miles / Vehicle</t>
  </si>
  <si>
    <t>N/A</t>
  </si>
  <si>
    <t>US - 2017</t>
  </si>
  <si>
    <t>EU - 2015</t>
  </si>
  <si>
    <t>EU28 - Coastal shipping and inland waterways</t>
  </si>
  <si>
    <t>Transport activity (mio tkm)</t>
  </si>
  <si>
    <t>Domestic coastal shipping</t>
  </si>
  <si>
    <t>Inland waterways</t>
  </si>
  <si>
    <t>Load factor of vehicles (t/movement)</t>
  </si>
  <si>
    <t>Market shares of activity (% of tkm)</t>
  </si>
  <si>
    <t>Estimate of number of vessels</t>
  </si>
  <si>
    <t>General approach</t>
  </si>
  <si>
    <t>passenger-mile (or pmi ?) sometimes in the USA; 1 pmi = 1.609344 pkm</t>
  </si>
  <si>
    <t>JRC-IDEES Database</t>
  </si>
  <si>
    <t>TrRoad_act; TrRoad_ene; TrAvia_act; TrAvia_ene; TrRail_act; TrRail_ene; TrNavi_act; TrNavi_ene - 2015 Start Year</t>
  </si>
  <si>
    <t>https://ec.europa.eu/jrc/en/potencia/jrc-idees</t>
  </si>
  <si>
    <t>See calculations for more details</t>
  </si>
  <si>
    <t>Ships - Freight</t>
  </si>
  <si>
    <t>Eurostat</t>
  </si>
  <si>
    <t>Self-propelled vessels, dumb and pushed vessels, by load capacity [iww_eq_loadcap]</t>
  </si>
  <si>
    <t>https://ec.europa.eu/eurostat/web/transport/data/database</t>
  </si>
  <si>
    <t>All vehicle types</t>
  </si>
  <si>
    <t>Where available, historical 2015 JRC-IDEES values for 'vehicle km travelled' and 'total stock of vehicles' are used to calculate the average annual distance travelled by vehicle type.</t>
  </si>
  <si>
    <t>This data is available in JRC-IDEES database for road, rail, aviation transport. For ships the values are calculated based on IWW ships.</t>
  </si>
  <si>
    <t>The following conversion factors were used for kilometers to miles: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</si>
</sst>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"/>
    <numFmt numFmtId="168" formatCode="0.0%"/>
    <numFmt numFmtId="169" formatCode="###0.00_)"/>
    <numFmt numFmtId="170" formatCode="#,##0_)"/>
    <numFmt numFmtId="172" formatCode="#,##0.0;\-#,##0.0;&quot;-&quot;"/>
    <numFmt numFmtId="173" formatCode="#,##0;\-#,##0;&quot;-&quot;"/>
    <numFmt numFmtId="174" formatCode="#,##0.000;\-#,##0.000;&quot;-&quot;"/>
    <numFmt numFmtId="175" formatCode="0.00%;\-0.00%;&quot;-&quot;"/>
    <numFmt numFmtId="176" formatCode="0.0%;\-0.0%;&quot;-&quot;"/>
    <numFmt numFmtId="177" formatCode="#,##0.00;\-#,##0.00;&quot;-&quot;"/>
  </numFmts>
  <fonts count="5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</borders>
  <cellStyleXfs count="158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>
      <alignment horizontal="center" vertical="center" wrapText="1"/>
    </xf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3" fillId="0" borderId="0">
      <alignment horizontal="left" vertical="center" wrapText="1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14" fillId="0" borderId="6" applyNumberFormat="0" applyFill="0">
      <alignment horizontal="right"/>
    </xf>
    <xf numFmtId="169" fontId="15" fillId="0" borderId="6" applyNumberFormat="0" applyFill="0">
      <alignment horizontal="right"/>
    </xf>
    <xf numFmtId="170" fontId="16" fillId="0" borderId="6">
      <alignment horizontal="right" vertical="center"/>
    </xf>
    <xf numFmtId="49" fontId="17" fillId="0" borderId="6">
      <alignment horizontal="left" vertical="center"/>
    </xf>
    <xf numFmtId="169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6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4" applyNumberFormat="0" applyAlignment="0" applyProtection="0"/>
    <xf numFmtId="0" fontId="30" fillId="0" borderId="13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2" applyNumberFormat="0" applyFont="0" applyAlignment="0" applyProtection="0"/>
    <xf numFmtId="0" fontId="3" fillId="26" borderId="14" applyNumberFormat="0" applyFont="0" applyAlignment="0" applyProtection="0"/>
    <xf numFmtId="0" fontId="33" fillId="22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69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9" fontId="5" fillId="0" borderId="0" applyFont="0" applyFill="0" applyBorder="0" applyAlignment="0" applyProtection="0"/>
    <xf numFmtId="0" fontId="42" fillId="0" borderId="0"/>
    <xf numFmtId="0" fontId="53" fillId="0" borderId="0"/>
    <xf numFmtId="0" fontId="54" fillId="0" borderId="0"/>
  </cellStyleXfs>
  <cellXfs count="10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0" fontId="43" fillId="28" borderId="19" xfId="155" applyFont="1" applyFill="1" applyBorder="1" applyAlignment="1">
      <alignment horizontal="left" vertical="center"/>
    </xf>
    <xf numFmtId="1" fontId="44" fillId="28" borderId="19" xfId="155" applyNumberFormat="1" applyFont="1" applyFill="1" applyBorder="1" applyAlignment="1">
      <alignment horizontal="center" vertical="center"/>
    </xf>
    <xf numFmtId="0" fontId="45" fillId="29" borderId="0" xfId="155" applyFont="1" applyFill="1" applyAlignment="1">
      <alignment vertical="center"/>
    </xf>
    <xf numFmtId="0" fontId="46" fillId="30" borderId="19" xfId="155" applyFont="1" applyFill="1" applyBorder="1" applyAlignment="1">
      <alignment horizontal="left" vertical="center"/>
    </xf>
    <xf numFmtId="172" fontId="47" fillId="30" borderId="19" xfId="155" applyNumberFormat="1" applyFont="1" applyFill="1" applyBorder="1" applyAlignment="1">
      <alignment vertical="center"/>
    </xf>
    <xf numFmtId="0" fontId="48" fillId="31" borderId="20" xfId="155" applyFont="1" applyFill="1" applyBorder="1" applyAlignment="1">
      <alignment horizontal="left" vertical="center" indent="1"/>
    </xf>
    <xf numFmtId="173" fontId="48" fillId="31" borderId="20" xfId="155" applyNumberFormat="1" applyFont="1" applyFill="1" applyBorder="1" applyAlignment="1">
      <alignment vertical="center"/>
    </xf>
    <xf numFmtId="0" fontId="45" fillId="29" borderId="0" xfId="155" applyFont="1" applyFill="1" applyAlignment="1">
      <alignment horizontal="left" vertical="center" indent="2"/>
    </xf>
    <xf numFmtId="173" fontId="45" fillId="0" borderId="0" xfId="155" applyNumberFormat="1" applyFont="1" applyAlignment="1">
      <alignment vertical="center"/>
    </xf>
    <xf numFmtId="0" fontId="48" fillId="31" borderId="21" xfId="155" applyFont="1" applyFill="1" applyBorder="1" applyAlignment="1">
      <alignment horizontal="left" vertical="center" indent="1"/>
    </xf>
    <xf numFmtId="173" fontId="48" fillId="31" borderId="21" xfId="155" applyNumberFormat="1" applyFont="1" applyFill="1" applyBorder="1" applyAlignment="1">
      <alignment vertical="center"/>
    </xf>
    <xf numFmtId="0" fontId="45" fillId="29" borderId="1" xfId="155" applyFont="1" applyFill="1" applyBorder="1" applyAlignment="1">
      <alignment horizontal="left" vertical="center" indent="2"/>
    </xf>
    <xf numFmtId="173" fontId="45" fillId="0" borderId="1" xfId="155" applyNumberFormat="1" applyFont="1" applyBorder="1" applyAlignment="1">
      <alignment vertical="center"/>
    </xf>
    <xf numFmtId="173" fontId="47" fillId="30" borderId="19" xfId="155" applyNumberFormat="1" applyFont="1" applyFill="1" applyBorder="1" applyAlignment="1">
      <alignment vertical="center"/>
    </xf>
    <xf numFmtId="0" fontId="49" fillId="2" borderId="19" xfId="155" applyFont="1" applyFill="1" applyBorder="1" applyAlignment="1">
      <alignment horizontal="left" vertical="center"/>
    </xf>
    <xf numFmtId="174" fontId="50" fillId="2" borderId="19" xfId="155" applyNumberFormat="1" applyFont="1" applyFill="1" applyBorder="1" applyAlignment="1">
      <alignment vertical="center"/>
    </xf>
    <xf numFmtId="172" fontId="48" fillId="31" borderId="20" xfId="155" applyNumberFormat="1" applyFont="1" applyFill="1" applyBorder="1" applyAlignment="1">
      <alignment vertical="center"/>
    </xf>
    <xf numFmtId="172" fontId="45" fillId="0" borderId="0" xfId="155" applyNumberFormat="1" applyFont="1" applyAlignment="1">
      <alignment vertical="center"/>
    </xf>
    <xf numFmtId="172" fontId="45" fillId="29" borderId="0" xfId="155" applyNumberFormat="1" applyFont="1" applyFill="1" applyAlignment="1">
      <alignment vertical="center"/>
    </xf>
    <xf numFmtId="172" fontId="48" fillId="31" borderId="21" xfId="155" applyNumberFormat="1" applyFont="1" applyFill="1" applyBorder="1" applyAlignment="1">
      <alignment vertical="center"/>
    </xf>
    <xf numFmtId="172" fontId="45" fillId="0" borderId="1" xfId="155" applyNumberFormat="1" applyFont="1" applyBorder="1" applyAlignment="1">
      <alignment vertical="center"/>
    </xf>
    <xf numFmtId="175" fontId="47" fillId="30" borderId="19" xfId="154" applyNumberFormat="1" applyFont="1" applyFill="1" applyBorder="1" applyAlignment="1">
      <alignment vertical="center"/>
    </xf>
    <xf numFmtId="175" fontId="48" fillId="31" borderId="20" xfId="154" applyNumberFormat="1" applyFont="1" applyFill="1" applyBorder="1" applyAlignment="1">
      <alignment vertical="center"/>
    </xf>
    <xf numFmtId="175" fontId="45" fillId="0" borderId="0" xfId="154" applyNumberFormat="1" applyFont="1" applyAlignment="1">
      <alignment vertical="center"/>
    </xf>
    <xf numFmtId="175" fontId="48" fillId="31" borderId="21" xfId="154" applyNumberFormat="1" applyFont="1" applyFill="1" applyBorder="1" applyAlignment="1">
      <alignment vertical="center"/>
    </xf>
    <xf numFmtId="175" fontId="45" fillId="0" borderId="0" xfId="154" applyNumberFormat="1" applyFont="1" applyBorder="1" applyAlignment="1">
      <alignment vertical="center"/>
    </xf>
    <xf numFmtId="175" fontId="45" fillId="0" borderId="1" xfId="154" applyNumberFormat="1" applyFont="1" applyBorder="1" applyAlignment="1">
      <alignment vertical="center"/>
    </xf>
    <xf numFmtId="0" fontId="51" fillId="29" borderId="0" xfId="155" applyFont="1" applyFill="1" applyAlignment="1">
      <alignment vertical="center"/>
    </xf>
    <xf numFmtId="0" fontId="45" fillId="0" borderId="0" xfId="155" applyFont="1" applyAlignment="1">
      <alignment vertical="center"/>
    </xf>
    <xf numFmtId="0" fontId="48" fillId="31" borderId="19" xfId="155" applyFont="1" applyFill="1" applyBorder="1" applyAlignment="1">
      <alignment horizontal="left" vertical="center" indent="1"/>
    </xf>
    <xf numFmtId="173" fontId="48" fillId="31" borderId="19" xfId="155" applyNumberFormat="1" applyFont="1" applyFill="1" applyBorder="1" applyAlignment="1">
      <alignment vertical="center"/>
    </xf>
    <xf numFmtId="0" fontId="45" fillId="29" borderId="22" xfId="155" applyFont="1" applyFill="1" applyBorder="1" applyAlignment="1">
      <alignment horizontal="left" vertical="center" indent="2"/>
    </xf>
    <xf numFmtId="173" fontId="45" fillId="0" borderId="22" xfId="155" applyNumberFormat="1" applyFont="1" applyBorder="1" applyAlignment="1">
      <alignment vertical="center"/>
    </xf>
    <xf numFmtId="0" fontId="45" fillId="29" borderId="21" xfId="155" applyFont="1" applyFill="1" applyBorder="1" applyAlignment="1">
      <alignment horizontal="left" vertical="center" indent="2"/>
    </xf>
    <xf numFmtId="173" fontId="45" fillId="0" borderId="21" xfId="155" applyNumberFormat="1" applyFont="1" applyBorder="1" applyAlignment="1">
      <alignment vertical="center"/>
    </xf>
    <xf numFmtId="0" fontId="45" fillId="29" borderId="0" xfId="155" applyFont="1" applyFill="1" applyAlignment="1">
      <alignment horizontal="left" vertical="center" indent="3"/>
    </xf>
    <xf numFmtId="0" fontId="45" fillId="29" borderId="23" xfId="155" applyFont="1" applyFill="1" applyBorder="1" applyAlignment="1">
      <alignment horizontal="left" vertical="center" indent="2"/>
    </xf>
    <xf numFmtId="173" fontId="45" fillId="0" borderId="23" xfId="155" applyNumberFormat="1" applyFont="1" applyBorder="1" applyAlignment="1">
      <alignment vertical="center"/>
    </xf>
    <xf numFmtId="172" fontId="48" fillId="31" borderId="19" xfId="155" applyNumberFormat="1" applyFont="1" applyFill="1" applyBorder="1" applyAlignment="1">
      <alignment vertical="center"/>
    </xf>
    <xf numFmtId="172" fontId="45" fillId="0" borderId="22" xfId="155" applyNumberFormat="1" applyFont="1" applyBorder="1" applyAlignment="1">
      <alignment vertical="center"/>
    </xf>
    <xf numFmtId="172" fontId="45" fillId="0" borderId="21" xfId="155" applyNumberFormat="1" applyFont="1" applyBorder="1" applyAlignment="1">
      <alignment vertical="center"/>
    </xf>
    <xf numFmtId="172" fontId="45" fillId="0" borderId="23" xfId="155" applyNumberFormat="1" applyFont="1" applyBorder="1" applyAlignment="1">
      <alignment vertical="center"/>
    </xf>
    <xf numFmtId="176" fontId="47" fillId="30" borderId="19" xfId="155" applyNumberFormat="1" applyFont="1" applyFill="1" applyBorder="1" applyAlignment="1">
      <alignment vertical="center"/>
    </xf>
    <xf numFmtId="176" fontId="48" fillId="31" borderId="19" xfId="155" applyNumberFormat="1" applyFont="1" applyFill="1" applyBorder="1" applyAlignment="1">
      <alignment vertical="center"/>
    </xf>
    <xf numFmtId="176" fontId="45" fillId="0" borderId="22" xfId="155" applyNumberFormat="1" applyFont="1" applyBorder="1" applyAlignment="1">
      <alignment vertical="center"/>
    </xf>
    <xf numFmtId="176" fontId="45" fillId="0" borderId="21" xfId="155" applyNumberFormat="1" applyFont="1" applyBorder="1" applyAlignment="1">
      <alignment vertical="center"/>
    </xf>
    <xf numFmtId="176" fontId="45" fillId="0" borderId="0" xfId="155" applyNumberFormat="1" applyFont="1" applyAlignment="1">
      <alignment vertical="center"/>
    </xf>
    <xf numFmtId="176" fontId="45" fillId="0" borderId="23" xfId="155" applyNumberFormat="1" applyFont="1" applyBorder="1" applyAlignment="1">
      <alignment vertical="center"/>
    </xf>
    <xf numFmtId="176" fontId="45" fillId="0" borderId="1" xfId="155" applyNumberFormat="1" applyFont="1" applyBorder="1" applyAlignment="1">
      <alignment vertical="center"/>
    </xf>
    <xf numFmtId="175" fontId="47" fillId="30" borderId="19" xfId="155" applyNumberFormat="1" applyFont="1" applyFill="1" applyBorder="1" applyAlignment="1">
      <alignment vertical="center"/>
    </xf>
    <xf numFmtId="175" fontId="48" fillId="31" borderId="19" xfId="155" applyNumberFormat="1" applyFont="1" applyFill="1" applyBorder="1" applyAlignment="1">
      <alignment vertical="center"/>
    </xf>
    <xf numFmtId="175" fontId="45" fillId="0" borderId="22" xfId="155" applyNumberFormat="1" applyFont="1" applyBorder="1" applyAlignment="1">
      <alignment vertical="center"/>
    </xf>
    <xf numFmtId="175" fontId="45" fillId="0" borderId="21" xfId="155" applyNumberFormat="1" applyFont="1" applyBorder="1" applyAlignment="1">
      <alignment vertical="center"/>
    </xf>
    <xf numFmtId="175" fontId="45" fillId="0" borderId="0" xfId="155" applyNumberFormat="1" applyFont="1" applyAlignment="1">
      <alignment vertical="center"/>
    </xf>
    <xf numFmtId="175" fontId="45" fillId="0" borderId="23" xfId="155" applyNumberFormat="1" applyFont="1" applyBorder="1" applyAlignment="1">
      <alignment vertical="center"/>
    </xf>
    <xf numFmtId="175" fontId="45" fillId="0" borderId="1" xfId="155" applyNumberFormat="1" applyFont="1" applyBorder="1" applyAlignment="1">
      <alignment vertical="center"/>
    </xf>
    <xf numFmtId="0" fontId="45" fillId="0" borderId="22" xfId="155" applyFont="1" applyBorder="1" applyAlignment="1">
      <alignment vertical="center"/>
    </xf>
    <xf numFmtId="0" fontId="45" fillId="29" borderId="22" xfId="155" applyFont="1" applyFill="1" applyBorder="1" applyAlignment="1">
      <alignment vertical="center"/>
    </xf>
    <xf numFmtId="0" fontId="45" fillId="29" borderId="20" xfId="155" applyFont="1" applyFill="1" applyBorder="1" applyAlignment="1">
      <alignment horizontal="left" vertical="center" indent="2"/>
    </xf>
    <xf numFmtId="172" fontId="45" fillId="0" borderId="20" xfId="155" applyNumberFormat="1" applyFont="1" applyBorder="1" applyAlignment="1">
      <alignment vertical="center"/>
    </xf>
    <xf numFmtId="0" fontId="45" fillId="29" borderId="1" xfId="155" applyFont="1" applyFill="1" applyBorder="1" applyAlignment="1">
      <alignment horizontal="left" vertical="center" indent="3"/>
    </xf>
    <xf numFmtId="173" fontId="45" fillId="0" borderId="20" xfId="155" applyNumberFormat="1" applyFont="1" applyBorder="1" applyAlignment="1">
      <alignment vertical="center"/>
    </xf>
    <xf numFmtId="0" fontId="52" fillId="2" borderId="19" xfId="155" applyFont="1" applyFill="1" applyBorder="1" applyAlignment="1">
      <alignment vertical="center"/>
    </xf>
    <xf numFmtId="177" fontId="47" fillId="30" borderId="19" xfId="155" applyNumberFormat="1" applyFont="1" applyFill="1" applyBorder="1" applyAlignment="1">
      <alignment vertical="center"/>
    </xf>
    <xf numFmtId="177" fontId="48" fillId="31" borderId="19" xfId="155" applyNumberFormat="1" applyFont="1" applyFill="1" applyBorder="1" applyAlignment="1">
      <alignment vertical="center"/>
    </xf>
    <xf numFmtId="177" fontId="45" fillId="0" borderId="20" xfId="155" applyNumberFormat="1" applyFont="1" applyBorder="1" applyAlignment="1">
      <alignment vertical="center"/>
    </xf>
    <xf numFmtId="177" fontId="45" fillId="0" borderId="21" xfId="155" applyNumberFormat="1" applyFont="1" applyBorder="1" applyAlignment="1">
      <alignment vertical="center"/>
    </xf>
    <xf numFmtId="177" fontId="45" fillId="0" borderId="0" xfId="155" applyNumberFormat="1" applyFont="1" applyAlignment="1">
      <alignment vertical="center"/>
    </xf>
    <xf numFmtId="177" fontId="45" fillId="0" borderId="1" xfId="155" applyNumberFormat="1" applyFont="1" applyBorder="1" applyAlignment="1">
      <alignment vertical="center"/>
    </xf>
    <xf numFmtId="166" fontId="48" fillId="31" borderId="19" xfId="155" applyNumberFormat="1" applyFont="1" applyFill="1" applyBorder="1" applyAlignment="1">
      <alignment vertical="center"/>
    </xf>
    <xf numFmtId="166" fontId="45" fillId="0" borderId="20" xfId="155" applyNumberFormat="1" applyFont="1" applyBorder="1" applyAlignment="1">
      <alignment vertical="center"/>
    </xf>
    <xf numFmtId="166" fontId="45" fillId="0" borderId="21" xfId="155" applyNumberFormat="1" applyFont="1" applyBorder="1" applyAlignment="1">
      <alignment vertical="center"/>
    </xf>
    <xf numFmtId="166" fontId="45" fillId="0" borderId="0" xfId="155" applyNumberFormat="1" applyFont="1" applyAlignment="1">
      <alignment vertical="center"/>
    </xf>
    <xf numFmtId="166" fontId="45" fillId="0" borderId="1" xfId="155" applyNumberFormat="1" applyFont="1" applyBorder="1" applyAlignment="1">
      <alignment vertical="center"/>
    </xf>
    <xf numFmtId="166" fontId="45" fillId="0" borderId="24" xfId="155" applyNumberFormat="1" applyFont="1" applyBorder="1" applyAlignment="1">
      <alignment vertical="center"/>
    </xf>
    <xf numFmtId="175" fontId="48" fillId="31" borderId="19" xfId="154" applyNumberFormat="1" applyFont="1" applyFill="1" applyBorder="1" applyAlignment="1">
      <alignment vertical="center"/>
    </xf>
    <xf numFmtId="168" fontId="45" fillId="29" borderId="20" xfId="154" applyNumberFormat="1" applyFont="1" applyFill="1" applyBorder="1" applyAlignment="1">
      <alignment horizontal="left" vertical="center" indent="2"/>
    </xf>
    <xf numFmtId="175" fontId="45" fillId="0" borderId="20" xfId="154" applyNumberFormat="1" applyFont="1" applyBorder="1" applyAlignment="1">
      <alignment vertical="center"/>
    </xf>
    <xf numFmtId="168" fontId="45" fillId="29" borderId="21" xfId="154" applyNumberFormat="1" applyFont="1" applyFill="1" applyBorder="1" applyAlignment="1">
      <alignment horizontal="left" vertical="center" indent="2"/>
    </xf>
    <xf numFmtId="175" fontId="45" fillId="0" borderId="21" xfId="154" applyNumberFormat="1" applyFont="1" applyBorder="1" applyAlignment="1">
      <alignment vertical="center"/>
    </xf>
    <xf numFmtId="168" fontId="45" fillId="29" borderId="0" xfId="154" applyNumberFormat="1" applyFont="1" applyFill="1" applyAlignment="1">
      <alignment horizontal="left" vertical="center" indent="3"/>
    </xf>
    <xf numFmtId="168" fontId="45" fillId="29" borderId="1" xfId="154" applyNumberFormat="1" applyFont="1" applyFill="1" applyBorder="1" applyAlignment="1">
      <alignment horizontal="left" vertical="center" indent="3"/>
    </xf>
    <xf numFmtId="168" fontId="45" fillId="29" borderId="0" xfId="154" applyNumberFormat="1" applyFont="1" applyFill="1" applyBorder="1" applyAlignment="1">
      <alignment horizontal="left" vertical="center" indent="3"/>
    </xf>
    <xf numFmtId="0" fontId="1" fillId="30" borderId="0" xfId="0" applyFont="1" applyFill="1" applyAlignment="1"/>
    <xf numFmtId="0" fontId="1" fillId="30" borderId="0" xfId="0" applyFont="1" applyFill="1"/>
    <xf numFmtId="172" fontId="45" fillId="0" borderId="0" xfId="155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45" fillId="29" borderId="0" xfId="155" applyFont="1" applyFill="1" applyAlignment="1">
      <alignment horizontal="left" vertical="center" indent="1"/>
    </xf>
    <xf numFmtId="0" fontId="45" fillId="29" borderId="1" xfId="155" applyFont="1" applyFill="1" applyBorder="1" applyAlignment="1">
      <alignment horizontal="left" vertical="center" indent="1"/>
    </xf>
    <xf numFmtId="174" fontId="47" fillId="30" borderId="19" xfId="155" applyNumberFormat="1" applyFont="1" applyFill="1" applyBorder="1" applyAlignment="1">
      <alignment vertical="center"/>
    </xf>
    <xf numFmtId="174" fontId="45" fillId="0" borderId="0" xfId="155" applyNumberFormat="1" applyFont="1" applyAlignment="1">
      <alignment vertical="center"/>
    </xf>
    <xf numFmtId="174" fontId="45" fillId="0" borderId="1" xfId="155" applyNumberFormat="1" applyFont="1" applyBorder="1" applyAlignment="1">
      <alignment vertical="center"/>
    </xf>
    <xf numFmtId="3" fontId="53" fillId="0" borderId="0" xfId="156" applyNumberFormat="1"/>
  </cellXfs>
  <cellStyles count="158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5000000}"/>
    <cellStyle name="Input 2" xfId="73" xr:uid="{00000000-0005-0000-0000-000046000000}"/>
    <cellStyle name="Link" xfId="1" builtinId="8"/>
    <cellStyle name="Linked Cell 2" xfId="74" xr:uid="{00000000-0005-0000-0000-000047000000}"/>
    <cellStyle name="Neutral 2" xfId="75" xr:uid="{00000000-0005-0000-0000-000048000000}"/>
    <cellStyle name="Normal 10" xfId="76" xr:uid="{00000000-0005-0000-0000-00004A000000}"/>
    <cellStyle name="Normal 11" xfId="77" xr:uid="{00000000-0005-0000-0000-00004B000000}"/>
    <cellStyle name="Normal 2" xfId="2" xr:uid="{00000000-0005-0000-0000-00004C000000}"/>
    <cellStyle name="Normal 2 2" xfId="78" xr:uid="{00000000-0005-0000-0000-00004D000000}"/>
    <cellStyle name="Normal 2 3" xfId="79" xr:uid="{00000000-0005-0000-0000-00004E000000}"/>
    <cellStyle name="Normal 2 4" xfId="155" xr:uid="{D96F8EA7-0EAF-4FD6-A3F7-58AAD148B9DD}"/>
    <cellStyle name="Normal 3" xfId="3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rozent" xfId="154" builtinId="5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ndard" xfId="0" builtinId="0"/>
    <cellStyle name="Standard 2" xfId="156" xr:uid="{64073702-33E6-40EB-8E89-3CDD705B9A33}"/>
    <cellStyle name="Standard 3" xfId="157" xr:uid="{26368950-6442-4FC9-BBA7-F8A4EC2A4CA7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/Documents/Projects/2%20-%20Ad%20Hoc/EPS/JRC-IDEES-2015_All_xlsx_EU28/JRC-IDEES-2015_Transport_EU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Transport"/>
      <sheetName val="TrRoad_act"/>
      <sheetName val="TrRoad_ene"/>
      <sheetName val="TrRoad_emi"/>
      <sheetName val="TrRoad_tech"/>
      <sheetName val="TrRail_act"/>
      <sheetName val="TrRail_ene"/>
      <sheetName val="TrRail_emi"/>
      <sheetName val="TrAvia_act"/>
      <sheetName val="TrAvia_emi"/>
      <sheetName val="TrAvia_ene"/>
      <sheetName val="TrAvia_png"/>
      <sheetName val="TrNavi_act"/>
      <sheetName val="TrNavi_ene"/>
      <sheetName val="TrNavi_em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B13">
            <v>118.2</v>
          </cell>
          <cell r="C13">
            <v>116.4</v>
          </cell>
          <cell r="D13">
            <v>117.1</v>
          </cell>
          <cell r="E13">
            <v>119.2</v>
          </cell>
          <cell r="F13">
            <v>119.1</v>
          </cell>
          <cell r="G13">
            <v>118.2</v>
          </cell>
          <cell r="H13">
            <v>118.4</v>
          </cell>
          <cell r="I13">
            <v>120</v>
          </cell>
          <cell r="J13">
            <v>120.8</v>
          </cell>
          <cell r="K13">
            <v>121.1</v>
          </cell>
          <cell r="L13">
            <v>123.4</v>
          </cell>
          <cell r="M13">
            <v>120.7</v>
          </cell>
          <cell r="N13">
            <v>122.6</v>
          </cell>
          <cell r="O13">
            <v>123.9</v>
          </cell>
          <cell r="P13">
            <v>129.30000000000001</v>
          </cell>
          <cell r="Q13">
            <v>131.80000000000001</v>
          </cell>
        </row>
        <row r="14">
          <cell r="B14">
            <v>130.9</v>
          </cell>
          <cell r="C14">
            <v>131</v>
          </cell>
          <cell r="D14">
            <v>132.19999999999999</v>
          </cell>
          <cell r="E14">
            <v>133.19999999999999</v>
          </cell>
          <cell r="F14">
            <v>133.69999999999999</v>
          </cell>
          <cell r="G14">
            <v>135.1</v>
          </cell>
          <cell r="H14">
            <v>135.30000000000001</v>
          </cell>
          <cell r="I14">
            <v>137.30000000000001</v>
          </cell>
          <cell r="J14">
            <v>137.80000000000001</v>
          </cell>
          <cell r="K14">
            <v>139.30000000000001</v>
          </cell>
          <cell r="L14">
            <v>141.6</v>
          </cell>
          <cell r="M14">
            <v>142.9</v>
          </cell>
          <cell r="N14">
            <v>143.69999999999999</v>
          </cell>
          <cell r="O14">
            <v>145.80000000000001</v>
          </cell>
          <cell r="P14">
            <v>147</v>
          </cell>
          <cell r="Q14">
            <v>147.80000000000001</v>
          </cell>
        </row>
        <row r="15">
          <cell r="B15">
            <v>184.4</v>
          </cell>
          <cell r="C15">
            <v>185.1</v>
          </cell>
          <cell r="D15">
            <v>180.9</v>
          </cell>
          <cell r="E15">
            <v>178.1</v>
          </cell>
          <cell r="F15">
            <v>182.2</v>
          </cell>
          <cell r="G15">
            <v>180.8</v>
          </cell>
          <cell r="H15">
            <v>180.5</v>
          </cell>
          <cell r="I15">
            <v>177.9</v>
          </cell>
          <cell r="J15">
            <v>179.7</v>
          </cell>
          <cell r="K15">
            <v>184.6</v>
          </cell>
          <cell r="L15">
            <v>187</v>
          </cell>
          <cell r="M15">
            <v>187.2</v>
          </cell>
          <cell r="N15">
            <v>190.3</v>
          </cell>
          <cell r="O15">
            <v>193.7</v>
          </cell>
          <cell r="P15">
            <v>194.7</v>
          </cell>
          <cell r="Q15">
            <v>196.8</v>
          </cell>
        </row>
        <row r="19">
          <cell r="B19">
            <v>0.60475270516929513</v>
          </cell>
          <cell r="C19">
            <v>0.60387493397896452</v>
          </cell>
          <cell r="D19">
            <v>0.58687423209308409</v>
          </cell>
          <cell r="E19">
            <v>0.56280895828727917</v>
          </cell>
          <cell r="F19">
            <v>0.56499443955578477</v>
          </cell>
          <cell r="G19">
            <v>0.58666397257750624</v>
          </cell>
          <cell r="H19">
            <v>0.59937409848493928</v>
          </cell>
          <cell r="I19">
            <v>0.60423516455583792</v>
          </cell>
          <cell r="J19">
            <v>0.59592119821683198</v>
          </cell>
          <cell r="K19">
            <v>0.61073350411429372</v>
          </cell>
          <cell r="L19">
            <v>0.60572795493472975</v>
          </cell>
          <cell r="M19">
            <v>0.61406741577306778</v>
          </cell>
          <cell r="N19">
            <v>0.62204165569083569</v>
          </cell>
          <cell r="O19">
            <v>0.62779307356861891</v>
          </cell>
          <cell r="P19">
            <v>0.63940843964819116</v>
          </cell>
          <cell r="Q19">
            <v>0.65380047596957558</v>
          </cell>
        </row>
        <row r="20">
          <cell r="B20">
            <v>0.70415536222397157</v>
          </cell>
          <cell r="C20">
            <v>0.70244481862397978</v>
          </cell>
          <cell r="D20">
            <v>0.71052524139478312</v>
          </cell>
          <cell r="E20">
            <v>0.71326624855422538</v>
          </cell>
          <cell r="F20">
            <v>0.71453060854867501</v>
          </cell>
          <cell r="G20">
            <v>0.73117370050676223</v>
          </cell>
          <cell r="H20">
            <v>0.74389625558378591</v>
          </cell>
          <cell r="I20">
            <v>0.75004472972723213</v>
          </cell>
          <cell r="J20">
            <v>0.7443960581228386</v>
          </cell>
          <cell r="K20">
            <v>0.74939392796174642</v>
          </cell>
          <cell r="L20">
            <v>0.75346720888434071</v>
          </cell>
          <cell r="M20">
            <v>0.7710116265332464</v>
          </cell>
          <cell r="N20">
            <v>0.78574770781739578</v>
          </cell>
          <cell r="O20">
            <v>0.79730271885255088</v>
          </cell>
          <cell r="P20">
            <v>0.81370533020111635</v>
          </cell>
          <cell r="Q20">
            <v>0.83061163933303084</v>
          </cell>
        </row>
        <row r="21">
          <cell r="B21">
            <v>0.71128253263059515</v>
          </cell>
          <cell r="C21">
            <v>0.672967093925669</v>
          </cell>
          <cell r="D21">
            <v>0.67713835216612372</v>
          </cell>
          <cell r="E21">
            <v>0.67687714351326977</v>
          </cell>
          <cell r="F21">
            <v>0.69288893636472559</v>
          </cell>
          <cell r="G21">
            <v>0.71140901621598251</v>
          </cell>
          <cell r="H21">
            <v>0.71226408792426876</v>
          </cell>
          <cell r="I21">
            <v>0.75794281342111203</v>
          </cell>
          <cell r="J21">
            <v>0.75345216571263929</v>
          </cell>
          <cell r="K21">
            <v>0.77417240259471143</v>
          </cell>
          <cell r="L21">
            <v>0.77104802448095744</v>
          </cell>
          <cell r="M21">
            <v>0.78473424028455108</v>
          </cell>
          <cell r="N21">
            <v>0.80770130170203547</v>
          </cell>
          <cell r="O21">
            <v>0.80986774547778517</v>
          </cell>
          <cell r="P21">
            <v>0.81859893825015062</v>
          </cell>
          <cell r="Q21">
            <v>0.82340659400540483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eurostat/web/transport/data/database" TargetMode="External"/><Relationship Id="rId1" Type="http://schemas.openxmlformats.org/officeDocument/2006/relationships/hyperlink" Target="https://ec.europa.eu/jrc/en/potencia/jrc-ide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M11" sqref="M11"/>
    </sheetView>
  </sheetViews>
  <sheetFormatPr baseColWidth="10" defaultColWidth="9.140625" defaultRowHeight="15"/>
  <cols>
    <col min="2" max="2" width="51.5703125" customWidth="1"/>
  </cols>
  <sheetData>
    <row r="1" spans="1:2">
      <c r="A1" s="1" t="s">
        <v>11</v>
      </c>
    </row>
    <row r="3" spans="1:2">
      <c r="A3" s="1" t="s">
        <v>0</v>
      </c>
      <c r="B3" s="4" t="s">
        <v>109</v>
      </c>
    </row>
    <row r="4" spans="1:2">
      <c r="B4" t="s">
        <v>101</v>
      </c>
    </row>
    <row r="5" spans="1:2">
      <c r="B5" s="2">
        <v>2018</v>
      </c>
    </row>
    <row r="6" spans="1:2">
      <c r="B6" t="s">
        <v>102</v>
      </c>
    </row>
    <row r="7" spans="1:2">
      <c r="B7" s="3" t="s">
        <v>103</v>
      </c>
    </row>
    <row r="8" spans="1:2">
      <c r="B8" t="s">
        <v>104</v>
      </c>
    </row>
    <row r="10" spans="1:2">
      <c r="B10" s="4" t="s">
        <v>105</v>
      </c>
    </row>
    <row r="11" spans="1:2">
      <c r="B11" t="s">
        <v>106</v>
      </c>
    </row>
    <row r="12" spans="1:2">
      <c r="B12" s="2">
        <v>2020</v>
      </c>
    </row>
    <row r="13" spans="1:2">
      <c r="B13" t="s">
        <v>107</v>
      </c>
    </row>
    <row r="14" spans="1:2">
      <c r="B14" s="3" t="s">
        <v>108</v>
      </c>
    </row>
    <row r="15" spans="1:2">
      <c r="B15" s="8"/>
    </row>
    <row r="16" spans="1:2">
      <c r="A16" s="1" t="s">
        <v>7</v>
      </c>
      <c r="B16" s="7"/>
    </row>
    <row r="17" spans="1:2">
      <c r="A17" t="s">
        <v>8</v>
      </c>
      <c r="B17" s="7"/>
    </row>
    <row r="18" spans="1:2">
      <c r="A18" t="s">
        <v>9</v>
      </c>
      <c r="B18" s="7"/>
    </row>
    <row r="19" spans="1:2">
      <c r="A19" t="s">
        <v>10</v>
      </c>
      <c r="B19" s="7"/>
    </row>
    <row r="21" spans="1:2">
      <c r="A21" t="s">
        <v>13</v>
      </c>
      <c r="B21">
        <v>2015</v>
      </c>
    </row>
    <row r="23" spans="1:2">
      <c r="A23" s="1" t="s">
        <v>99</v>
      </c>
    </row>
    <row r="24" spans="1:2">
      <c r="A24" t="s">
        <v>110</v>
      </c>
    </row>
    <row r="25" spans="1:2">
      <c r="A25" t="s">
        <v>111</v>
      </c>
    </row>
    <row r="26" spans="1:2">
      <c r="A26" t="s">
        <v>112</v>
      </c>
    </row>
    <row r="27" spans="1:2">
      <c r="A27" t="s">
        <v>100</v>
      </c>
    </row>
  </sheetData>
  <hyperlinks>
    <hyperlink ref="B7" r:id="rId1" xr:uid="{1FCCB726-8BE2-4DC2-9702-4ED1017D5978}"/>
    <hyperlink ref="B14" r:id="rId2" xr:uid="{305B74BA-8C58-48C4-AD85-20CEC3EAB10C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AF8F-C07D-4453-BAE3-F0F07CAD9188}">
  <dimension ref="B2:M20"/>
  <sheetViews>
    <sheetView topLeftCell="B1" workbookViewId="0">
      <selection activeCell="D26" sqref="D26"/>
    </sheetView>
  </sheetViews>
  <sheetFormatPr baseColWidth="10" defaultRowHeight="15"/>
  <cols>
    <col min="2" max="2" width="29.7109375" bestFit="1" customWidth="1"/>
    <col min="3" max="3" width="29.7109375" customWidth="1"/>
    <col min="4" max="4" width="36" customWidth="1"/>
    <col min="5" max="5" width="19.28515625" bestFit="1" customWidth="1"/>
    <col min="6" max="6" width="30.5703125" bestFit="1" customWidth="1"/>
    <col min="8" max="8" width="17.7109375" customWidth="1"/>
    <col min="9" max="9" width="40.28515625" bestFit="1" customWidth="1"/>
    <col min="10" max="10" width="30.5703125" bestFit="1" customWidth="1"/>
    <col min="11" max="11" width="12.5703125" bestFit="1" customWidth="1"/>
  </cols>
  <sheetData>
    <row r="2" spans="2:13">
      <c r="B2" s="97" t="s">
        <v>24</v>
      </c>
      <c r="C2" s="99" t="s">
        <v>90</v>
      </c>
      <c r="D2" s="99" t="s">
        <v>91</v>
      </c>
    </row>
    <row r="3" spans="2:13">
      <c r="B3" s="9" t="s">
        <v>14</v>
      </c>
      <c r="C3" s="9" t="s">
        <v>88</v>
      </c>
      <c r="D3" s="9" t="s">
        <v>88</v>
      </c>
      <c r="G3" s="1">
        <v>2015</v>
      </c>
      <c r="H3" s="1"/>
      <c r="K3" s="1">
        <v>2015</v>
      </c>
    </row>
    <row r="4" spans="2:13">
      <c r="B4" s="11" t="s">
        <v>1</v>
      </c>
      <c r="C4">
        <v>11178</v>
      </c>
      <c r="D4" s="11">
        <f>H4/K4</f>
        <v>7058.8994922981765</v>
      </c>
      <c r="E4" s="16" t="s">
        <v>80</v>
      </c>
      <c r="F4" s="46" t="s">
        <v>69</v>
      </c>
      <c r="G4" s="53">
        <v>2896900.983536006</v>
      </c>
      <c r="H4" s="98">
        <f>(G4*1000000)/1.609344</f>
        <v>1800050817933.2732</v>
      </c>
      <c r="I4" s="16" t="s">
        <v>81</v>
      </c>
      <c r="J4" s="46" t="s">
        <v>69</v>
      </c>
      <c r="K4" s="47">
        <v>255004455</v>
      </c>
    </row>
    <row r="5" spans="2:13">
      <c r="B5" s="11" t="s">
        <v>2</v>
      </c>
      <c r="C5">
        <v>9720</v>
      </c>
      <c r="D5" s="11">
        <f>H5/K5</f>
        <v>24654.940040381949</v>
      </c>
      <c r="E5" s="16" t="s">
        <v>80</v>
      </c>
      <c r="F5" s="46" t="s">
        <v>76</v>
      </c>
      <c r="G5" s="53">
        <v>28178.204948018065</v>
      </c>
      <c r="H5" s="98">
        <f>(G5*1000000)/1.609344</f>
        <v>17509124803.657928</v>
      </c>
      <c r="I5" s="16" t="s">
        <v>81</v>
      </c>
      <c r="J5" s="46" t="s">
        <v>76</v>
      </c>
      <c r="K5" s="47">
        <v>710167</v>
      </c>
    </row>
    <row r="6" spans="2:13">
      <c r="B6" s="11" t="s">
        <v>3</v>
      </c>
      <c r="C6">
        <v>1328423</v>
      </c>
      <c r="D6" s="11">
        <f>H6/K6</f>
        <v>899650.80821752432</v>
      </c>
      <c r="E6" s="16" t="s">
        <v>23</v>
      </c>
      <c r="F6" s="18" t="s">
        <v>24</v>
      </c>
      <c r="G6">
        <v>12083.850795290808</v>
      </c>
      <c r="H6" s="98">
        <f>(G6*1000000)/1.609344</f>
        <v>7508556775.4879045</v>
      </c>
      <c r="I6" s="16" t="s">
        <v>30</v>
      </c>
      <c r="J6" s="42" t="s">
        <v>24</v>
      </c>
      <c r="K6">
        <v>8346.0790641255444</v>
      </c>
    </row>
    <row r="7" spans="2:13">
      <c r="B7" s="11" t="s">
        <v>4</v>
      </c>
      <c r="C7">
        <v>331472</v>
      </c>
      <c r="D7" s="11">
        <f>H7/K7</f>
        <v>117201.50877363699</v>
      </c>
      <c r="E7" s="16" t="s">
        <v>23</v>
      </c>
      <c r="F7" s="42" t="s">
        <v>24</v>
      </c>
      <c r="G7" s="51">
        <v>4726.9442936360856</v>
      </c>
      <c r="H7" s="98">
        <f>(G7*1000000)/1.609344</f>
        <v>2937187011.3761168</v>
      </c>
      <c r="I7" s="16" t="s">
        <v>54</v>
      </c>
      <c r="J7" s="42" t="s">
        <v>24</v>
      </c>
      <c r="K7" s="51">
        <v>25061</v>
      </c>
    </row>
    <row r="8" spans="2:13">
      <c r="B8" s="11" t="s">
        <v>5</v>
      </c>
      <c r="C8">
        <v>172</v>
      </c>
      <c r="D8">
        <v>0</v>
      </c>
      <c r="E8" t="s">
        <v>89</v>
      </c>
      <c r="F8" t="s">
        <v>89</v>
      </c>
      <c r="G8" t="s">
        <v>89</v>
      </c>
      <c r="H8" t="s">
        <v>89</v>
      </c>
      <c r="I8" t="s">
        <v>89</v>
      </c>
      <c r="J8" t="s">
        <v>89</v>
      </c>
      <c r="K8" t="s">
        <v>89</v>
      </c>
      <c r="M8" t="s">
        <v>89</v>
      </c>
    </row>
    <row r="9" spans="2:13">
      <c r="B9" s="11" t="s">
        <v>6</v>
      </c>
      <c r="C9">
        <v>1906</v>
      </c>
      <c r="D9" s="11">
        <f>H9/K9</f>
        <v>1763.7748493971462</v>
      </c>
      <c r="E9" s="16" t="s">
        <v>80</v>
      </c>
      <c r="F9" s="71" t="s">
        <v>68</v>
      </c>
      <c r="G9" s="72">
        <v>105129.0876757605</v>
      </c>
      <c r="H9" s="98">
        <f>(G9*1000000)/1.609344</f>
        <v>65324186547.910507</v>
      </c>
      <c r="I9" s="16" t="s">
        <v>81</v>
      </c>
      <c r="J9" s="71" t="s">
        <v>68</v>
      </c>
      <c r="K9" s="74">
        <v>37036579</v>
      </c>
    </row>
    <row r="10" spans="2:13">
      <c r="B10" s="96" t="s">
        <v>86</v>
      </c>
      <c r="C10" s="99" t="s">
        <v>90</v>
      </c>
      <c r="D10" s="100">
        <v>2015</v>
      </c>
      <c r="H10" s="98">
        <f>(G10*1000000)/1.609344</f>
        <v>0</v>
      </c>
    </row>
    <row r="11" spans="2:13">
      <c r="B11" s="9" t="s">
        <v>14</v>
      </c>
      <c r="C11" s="9" t="s">
        <v>88</v>
      </c>
      <c r="D11" s="9" t="s">
        <v>88</v>
      </c>
      <c r="H11" s="98">
        <f>(G11*1000000)/1.609344</f>
        <v>0</v>
      </c>
    </row>
    <row r="12" spans="2:13">
      <c r="B12" s="11" t="s">
        <v>1</v>
      </c>
      <c r="C12">
        <v>7047</v>
      </c>
      <c r="D12" s="12">
        <f>H12/K12</f>
        <v>9593.3152615902418</v>
      </c>
      <c r="E12" s="16" t="s">
        <v>80</v>
      </c>
      <c r="F12" s="71" t="s">
        <v>77</v>
      </c>
      <c r="G12" s="72">
        <v>450004.70075862878</v>
      </c>
      <c r="H12" s="98">
        <f>(G12*1000000)/1.609344</f>
        <v>279619957422.79388</v>
      </c>
      <c r="I12" s="16" t="s">
        <v>81</v>
      </c>
      <c r="J12" s="71" t="s">
        <v>77</v>
      </c>
      <c r="K12" s="74">
        <v>29147375</v>
      </c>
    </row>
    <row r="13" spans="2:13">
      <c r="B13" s="11" t="s">
        <v>2</v>
      </c>
      <c r="C13">
        <v>24251</v>
      </c>
      <c r="D13" s="12">
        <f>H13/K13</f>
        <v>16369.540704954825</v>
      </c>
      <c r="E13" s="16" t="s">
        <v>80</v>
      </c>
      <c r="F13" s="46" t="s">
        <v>78</v>
      </c>
      <c r="G13" s="53">
        <v>156403.82872823978</v>
      </c>
      <c r="H13" s="98">
        <f>(G13*1000000)/1.609344</f>
        <v>97184833527.350128</v>
      </c>
      <c r="I13" s="16" t="s">
        <v>81</v>
      </c>
      <c r="J13" s="46" t="s">
        <v>78</v>
      </c>
      <c r="K13" s="47">
        <v>5936930.9914684212</v>
      </c>
    </row>
    <row r="14" spans="2:13">
      <c r="B14" s="11" t="s">
        <v>3</v>
      </c>
      <c r="C14">
        <v>872696</v>
      </c>
      <c r="D14" s="12">
        <f>H14/K14</f>
        <v>955197.65650688962</v>
      </c>
      <c r="E14" s="16" t="s">
        <v>23</v>
      </c>
      <c r="F14" s="42" t="s">
        <v>25</v>
      </c>
      <c r="G14">
        <v>780.9167946934931</v>
      </c>
      <c r="H14" s="98">
        <f>(G14*1000000)/1.609344</f>
        <v>485239199.75685316</v>
      </c>
      <c r="I14" s="16" t="s">
        <v>30</v>
      </c>
      <c r="J14" s="42" t="s">
        <v>25</v>
      </c>
      <c r="K14">
        <v>507.99873350961605</v>
      </c>
    </row>
    <row r="15" spans="2:13">
      <c r="B15" s="11" t="s">
        <v>4</v>
      </c>
      <c r="C15">
        <v>18100</v>
      </c>
      <c r="D15" s="12">
        <f>H15/K15</f>
        <v>78408.292537281144</v>
      </c>
      <c r="E15" s="16" t="s">
        <v>23</v>
      </c>
      <c r="F15" s="42" t="s">
        <v>25</v>
      </c>
      <c r="G15" s="51">
        <v>726.57849940559049</v>
      </c>
      <c r="H15" s="98">
        <f>(G15*1000000)/1.609344</f>
        <v>451474948.42966479</v>
      </c>
      <c r="I15" s="16" t="s">
        <v>54</v>
      </c>
      <c r="J15" s="42" t="s">
        <v>25</v>
      </c>
      <c r="K15" s="51">
        <v>5758</v>
      </c>
    </row>
    <row r="16" spans="2:13">
      <c r="B16" s="11" t="s">
        <v>5</v>
      </c>
      <c r="C16">
        <v>249210</v>
      </c>
      <c r="D16" s="12">
        <f>H16/K16</f>
        <v>7743.777218285828</v>
      </c>
      <c r="E16" s="16" t="s">
        <v>23</v>
      </c>
      <c r="G16" s="6">
        <v>168.853076617173</v>
      </c>
      <c r="H16" s="98">
        <f>(G16*1000000)/1.609344</f>
        <v>104920437.53055468</v>
      </c>
      <c r="I16" s="16" t="s">
        <v>98</v>
      </c>
      <c r="J16" s="42" t="s">
        <v>25</v>
      </c>
      <c r="K16" s="106">
        <v>13549</v>
      </c>
    </row>
    <row r="17" spans="2:11">
      <c r="B17" s="11" t="s">
        <v>6</v>
      </c>
      <c r="C17">
        <v>0</v>
      </c>
      <c r="D17" s="12">
        <v>0</v>
      </c>
      <c r="E17" s="16" t="s">
        <v>80</v>
      </c>
      <c r="F17" s="71" t="s">
        <v>68</v>
      </c>
      <c r="G17">
        <v>0</v>
      </c>
      <c r="H17" s="98">
        <f>(G17*1000000)/1.609344</f>
        <v>0</v>
      </c>
      <c r="I17" s="16" t="s">
        <v>81</v>
      </c>
      <c r="J17" s="71" t="s">
        <v>68</v>
      </c>
      <c r="K17">
        <v>0</v>
      </c>
    </row>
    <row r="18" spans="2:11" ht="31.5" customHeight="1"/>
    <row r="19" spans="2:11" ht="0.75" customHeight="1"/>
    <row r="20" spans="2:11">
      <c r="B20" t="s">
        <v>87</v>
      </c>
      <c r="C20" s="10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92514-B4F9-46A3-8229-B89469EE76F1}">
  <sheetPr>
    <pageSetUpPr fitToPage="1"/>
  </sheetPr>
  <dimension ref="A1:Q273"/>
  <sheetViews>
    <sheetView showGridLines="0" zoomScaleNormal="100" workbookViewId="0">
      <pane xSplit="1" ySplit="1" topLeftCell="B38" activePane="bottomRight" state="frozen"/>
      <selection activeCell="D1" sqref="D1"/>
      <selection pane="topRight" activeCell="D1" sqref="D1"/>
      <selection pane="bottomLeft" activeCell="D1" sqref="D1"/>
      <selection pane="bottomRight" activeCell="Q80" sqref="Q80"/>
    </sheetView>
  </sheetViews>
  <sheetFormatPr baseColWidth="10" defaultColWidth="9.140625" defaultRowHeight="11.45" customHeight="1"/>
  <cols>
    <col min="1" max="1" width="50.7109375" style="15" customWidth="1"/>
    <col min="2" max="17" width="10.7109375" style="41" customWidth="1"/>
    <col min="18" max="16384" width="9.140625" style="15"/>
  </cols>
  <sheetData>
    <row r="1" spans="1:17" ht="13.5" customHeight="1">
      <c r="A1" s="13" t="s">
        <v>67</v>
      </c>
      <c r="B1" s="14">
        <v>2000</v>
      </c>
      <c r="C1" s="14">
        <v>2001</v>
      </c>
      <c r="D1" s="14">
        <v>2002</v>
      </c>
      <c r="E1" s="14">
        <v>2003</v>
      </c>
      <c r="F1" s="14">
        <v>2004</v>
      </c>
      <c r="G1" s="14">
        <v>2005</v>
      </c>
      <c r="H1" s="14">
        <v>2006</v>
      </c>
      <c r="I1" s="14">
        <v>2007</v>
      </c>
      <c r="J1" s="14">
        <v>2008</v>
      </c>
      <c r="K1" s="14">
        <v>2009</v>
      </c>
      <c r="L1" s="14">
        <v>2010</v>
      </c>
      <c r="M1" s="14">
        <v>2011</v>
      </c>
      <c r="N1" s="14">
        <v>2012</v>
      </c>
      <c r="O1" s="14">
        <v>2013</v>
      </c>
      <c r="P1" s="14">
        <v>2014</v>
      </c>
      <c r="Q1" s="14">
        <v>2015</v>
      </c>
    </row>
    <row r="2" spans="1:17" ht="11.45" customHeight="1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17" ht="11.45" customHeight="1">
      <c r="A3" s="16" t="s">
        <v>16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11.45" customHeight="1">
      <c r="A4" s="42" t="s">
        <v>17</v>
      </c>
      <c r="B4" s="51">
        <f t="shared" ref="B4:Q4" si="0">B5+B6+B13</f>
        <v>4956235.6415717788</v>
      </c>
      <c r="C4" s="51">
        <f t="shared" si="0"/>
        <v>5046193.0327149183</v>
      </c>
      <c r="D4" s="51">
        <f t="shared" si="0"/>
        <v>5115373.2978105117</v>
      </c>
      <c r="E4" s="51">
        <f t="shared" si="0"/>
        <v>5157472.4367630687</v>
      </c>
      <c r="F4" s="51">
        <f t="shared" si="0"/>
        <v>5218751.470775486</v>
      </c>
      <c r="G4" s="51">
        <f t="shared" si="0"/>
        <v>5177028.2378330706</v>
      </c>
      <c r="H4" s="51">
        <f t="shared" si="0"/>
        <v>5215142.6625919882</v>
      </c>
      <c r="I4" s="51">
        <f t="shared" si="0"/>
        <v>5271046.8098263731</v>
      </c>
      <c r="J4" s="51">
        <f t="shared" si="0"/>
        <v>5292494.7945104064</v>
      </c>
      <c r="K4" s="51">
        <f t="shared" si="0"/>
        <v>5340302.2349972017</v>
      </c>
      <c r="L4" s="51">
        <f t="shared" si="0"/>
        <v>5286827.6169159133</v>
      </c>
      <c r="M4" s="51">
        <f t="shared" si="0"/>
        <v>5257158.6186905587</v>
      </c>
      <c r="N4" s="51">
        <f t="shared" si="0"/>
        <v>5158724.7435121657</v>
      </c>
      <c r="O4" s="51">
        <f t="shared" si="0"/>
        <v>5207652.9516557772</v>
      </c>
      <c r="P4" s="51">
        <f t="shared" si="0"/>
        <v>5272435.342803074</v>
      </c>
      <c r="Q4" s="51">
        <f t="shared" si="0"/>
        <v>5387885.2102444759</v>
      </c>
    </row>
    <row r="5" spans="1:17" ht="11.45" customHeight="1">
      <c r="A5" s="71" t="s">
        <v>68</v>
      </c>
      <c r="B5" s="72">
        <v>104150.52535982965</v>
      </c>
      <c r="C5" s="72">
        <v>108407.72065375035</v>
      </c>
      <c r="D5" s="72">
        <v>110039.80362883772</v>
      </c>
      <c r="E5" s="72">
        <v>113107.71446926627</v>
      </c>
      <c r="F5" s="72">
        <v>117119.72483818707</v>
      </c>
      <c r="G5" s="72">
        <v>120104.79928295292</v>
      </c>
      <c r="H5" s="72">
        <v>119588.88140983069</v>
      </c>
      <c r="I5" s="72">
        <v>115369.12966162716</v>
      </c>
      <c r="J5" s="72">
        <v>120551.56273126864</v>
      </c>
      <c r="K5" s="72">
        <v>117797.01755933605</v>
      </c>
      <c r="L5" s="72">
        <v>119502.36674384338</v>
      </c>
      <c r="M5" s="72">
        <v>122250.96666502689</v>
      </c>
      <c r="N5" s="72">
        <v>122451.57177330552</v>
      </c>
      <c r="O5" s="72">
        <v>122083.38319756025</v>
      </c>
      <c r="P5" s="72">
        <v>124612.57528253859</v>
      </c>
      <c r="Q5" s="72">
        <v>124572.07616194514</v>
      </c>
    </row>
    <row r="6" spans="1:17" ht="11.45" customHeight="1">
      <c r="A6" s="46" t="s">
        <v>69</v>
      </c>
      <c r="B6" s="53">
        <v>4300856.6861559851</v>
      </c>
      <c r="C6" s="53">
        <v>4387378.8534340179</v>
      </c>
      <c r="D6" s="53">
        <v>4463501.4769520042</v>
      </c>
      <c r="E6" s="53">
        <v>4495782.2394592762</v>
      </c>
      <c r="F6" s="53">
        <v>4551946.3015192617</v>
      </c>
      <c r="G6" s="53">
        <v>4508359.6913032178</v>
      </c>
      <c r="H6" s="53">
        <v>4549241.5902174897</v>
      </c>
      <c r="I6" s="53">
        <v>4596935.5845874688</v>
      </c>
      <c r="J6" s="53">
        <v>4602751.300402917</v>
      </c>
      <c r="K6" s="53">
        <v>4675474.0519489134</v>
      </c>
      <c r="L6" s="53">
        <v>4624992.1607955769</v>
      </c>
      <c r="M6" s="53">
        <v>4590609.7094043167</v>
      </c>
      <c r="N6" s="53">
        <v>4496349.9073482053</v>
      </c>
      <c r="O6" s="53">
        <v>4548509.1066794833</v>
      </c>
      <c r="P6" s="53">
        <v>4615470.0558499927</v>
      </c>
      <c r="Q6" s="53">
        <v>4719824.7265817737</v>
      </c>
    </row>
    <row r="7" spans="1:17" ht="11.45" customHeight="1">
      <c r="A7" s="48" t="s">
        <v>70</v>
      </c>
      <c r="B7" s="30">
        <f t="shared" ref="B7:Q12" si="1">IF(B34=0,0,B34*B144)</f>
        <v>2992750.5457108254</v>
      </c>
      <c r="C7" s="30">
        <f t="shared" si="1"/>
        <v>2953306.4914541785</v>
      </c>
      <c r="D7" s="30">
        <f t="shared" si="1"/>
        <v>2905582.3182164631</v>
      </c>
      <c r="E7" s="30">
        <f t="shared" si="1"/>
        <v>2809290.6916378699</v>
      </c>
      <c r="F7" s="30">
        <f t="shared" si="1"/>
        <v>2694714.4926946233</v>
      </c>
      <c r="G7" s="30">
        <f t="shared" si="1"/>
        <v>2572110.8893309748</v>
      </c>
      <c r="H7" s="30">
        <f t="shared" si="1"/>
        <v>2445607.8144295625</v>
      </c>
      <c r="I7" s="30">
        <f t="shared" si="1"/>
        <v>2379576.7056416464</v>
      </c>
      <c r="J7" s="30">
        <f t="shared" si="1"/>
        <v>2296899.4684375981</v>
      </c>
      <c r="K7" s="30">
        <f t="shared" si="1"/>
        <v>2263323.011114968</v>
      </c>
      <c r="L7" s="30">
        <f t="shared" si="1"/>
        <v>2166484.1280536419</v>
      </c>
      <c r="M7" s="30">
        <f t="shared" si="1"/>
        <v>2085052.0997442268</v>
      </c>
      <c r="N7" s="30">
        <f t="shared" si="1"/>
        <v>1956434.469159164</v>
      </c>
      <c r="O7" s="30">
        <f t="shared" si="1"/>
        <v>1916841.0890171737</v>
      </c>
      <c r="P7" s="30">
        <f t="shared" si="1"/>
        <v>1886841.2961880201</v>
      </c>
      <c r="Q7" s="30">
        <f t="shared" si="1"/>
        <v>1885032.439136676</v>
      </c>
    </row>
    <row r="8" spans="1:17" ht="11.45" customHeight="1">
      <c r="A8" s="48" t="s">
        <v>71</v>
      </c>
      <c r="B8" s="30">
        <f t="shared" si="1"/>
        <v>1211217.1641820152</v>
      </c>
      <c r="C8" s="30">
        <f t="shared" si="1"/>
        <v>1333320.805342807</v>
      </c>
      <c r="D8" s="30">
        <f t="shared" si="1"/>
        <v>1452311.484322228</v>
      </c>
      <c r="E8" s="30">
        <f t="shared" si="1"/>
        <v>1576437.1522914874</v>
      </c>
      <c r="F8" s="30">
        <f t="shared" si="1"/>
        <v>1741701.5482453816</v>
      </c>
      <c r="G8" s="30">
        <f t="shared" si="1"/>
        <v>1817936.2653420428</v>
      </c>
      <c r="H8" s="30">
        <f t="shared" si="1"/>
        <v>1984656.3060990029</v>
      </c>
      <c r="I8" s="30">
        <f t="shared" si="1"/>
        <v>2095718.6931423375</v>
      </c>
      <c r="J8" s="30">
        <f t="shared" si="1"/>
        <v>2181539.8710307195</v>
      </c>
      <c r="K8" s="30">
        <f t="shared" si="1"/>
        <v>2278007.8539783945</v>
      </c>
      <c r="L8" s="30">
        <f t="shared" si="1"/>
        <v>2316942.2495145369</v>
      </c>
      <c r="M8" s="30">
        <f t="shared" si="1"/>
        <v>2366940.5595921925</v>
      </c>
      <c r="N8" s="30">
        <f t="shared" si="1"/>
        <v>2404239.5242776303</v>
      </c>
      <c r="O8" s="30">
        <f t="shared" si="1"/>
        <v>2480522.3828063044</v>
      </c>
      <c r="P8" s="30">
        <f t="shared" si="1"/>
        <v>2574647.318212565</v>
      </c>
      <c r="Q8" s="30">
        <f t="shared" si="1"/>
        <v>2671347.2581787887</v>
      </c>
    </row>
    <row r="9" spans="1:17" ht="11.45" customHeight="1">
      <c r="A9" s="48" t="s">
        <v>72</v>
      </c>
      <c r="B9" s="30">
        <f t="shared" si="1"/>
        <v>89307.449409560577</v>
      </c>
      <c r="C9" s="30">
        <f t="shared" si="1"/>
        <v>92273.00171843628</v>
      </c>
      <c r="D9" s="30">
        <f t="shared" si="1"/>
        <v>97167.154487680848</v>
      </c>
      <c r="E9" s="30">
        <f t="shared" si="1"/>
        <v>101807.10646182334</v>
      </c>
      <c r="F9" s="30">
        <f t="shared" si="1"/>
        <v>107108.55390611362</v>
      </c>
      <c r="G9" s="30">
        <f t="shared" si="1"/>
        <v>108417.68230807559</v>
      </c>
      <c r="H9" s="30">
        <f t="shared" si="1"/>
        <v>107711.25191737512</v>
      </c>
      <c r="I9" s="30">
        <f t="shared" si="1"/>
        <v>109071.64786875076</v>
      </c>
      <c r="J9" s="30">
        <f t="shared" si="1"/>
        <v>110097.50072890619</v>
      </c>
      <c r="K9" s="30">
        <f t="shared" si="1"/>
        <v>117380.46778909776</v>
      </c>
      <c r="L9" s="30">
        <f t="shared" si="1"/>
        <v>121827.69292599385</v>
      </c>
      <c r="M9" s="30">
        <f t="shared" si="1"/>
        <v>118222.55578068912</v>
      </c>
      <c r="N9" s="30">
        <f t="shared" si="1"/>
        <v>114678.09742187471</v>
      </c>
      <c r="O9" s="30">
        <f t="shared" si="1"/>
        <v>126414.08132348993</v>
      </c>
      <c r="P9" s="30">
        <f t="shared" si="1"/>
        <v>126124.82819112806</v>
      </c>
      <c r="Q9" s="30">
        <f t="shared" si="1"/>
        <v>130898.8274178088</v>
      </c>
    </row>
    <row r="10" spans="1:17" ht="11.45" customHeight="1">
      <c r="A10" s="48" t="s">
        <v>73</v>
      </c>
      <c r="B10" s="30">
        <f t="shared" si="1"/>
        <v>7581.5268535839723</v>
      </c>
      <c r="C10" s="30">
        <f t="shared" si="1"/>
        <v>8478.5549185962154</v>
      </c>
      <c r="D10" s="30">
        <f t="shared" si="1"/>
        <v>8440.519925632354</v>
      </c>
      <c r="E10" s="30">
        <f t="shared" si="1"/>
        <v>8247.189939956219</v>
      </c>
      <c r="F10" s="30">
        <f t="shared" si="1"/>
        <v>8421.5544544807726</v>
      </c>
      <c r="G10" s="30">
        <f t="shared" si="1"/>
        <v>9894.6866334434108</v>
      </c>
      <c r="H10" s="30">
        <f t="shared" si="1"/>
        <v>11265.245619579331</v>
      </c>
      <c r="I10" s="30">
        <f t="shared" si="1"/>
        <v>12567.057782308211</v>
      </c>
      <c r="J10" s="30">
        <f t="shared" si="1"/>
        <v>14184.493223945328</v>
      </c>
      <c r="K10" s="30">
        <f t="shared" si="1"/>
        <v>16704.621026769084</v>
      </c>
      <c r="L10" s="30">
        <f t="shared" si="1"/>
        <v>19541.905530682463</v>
      </c>
      <c r="M10" s="30">
        <f t="shared" si="1"/>
        <v>19845.948741276388</v>
      </c>
      <c r="N10" s="30">
        <f t="shared" si="1"/>
        <v>20053.394148024876</v>
      </c>
      <c r="O10" s="30">
        <f t="shared" si="1"/>
        <v>22892.350669482701</v>
      </c>
      <c r="P10" s="30">
        <f t="shared" si="1"/>
        <v>24345.528366195264</v>
      </c>
      <c r="Q10" s="30">
        <f t="shared" si="1"/>
        <v>26412.458849760857</v>
      </c>
    </row>
    <row r="11" spans="1:17" ht="11.45" customHeight="1">
      <c r="A11" s="48" t="s">
        <v>74</v>
      </c>
      <c r="B11" s="30">
        <f t="shared" si="1"/>
        <v>0</v>
      </c>
      <c r="C11" s="30">
        <f t="shared" si="1"/>
        <v>0</v>
      </c>
      <c r="D11" s="30">
        <f t="shared" si="1"/>
        <v>0</v>
      </c>
      <c r="E11" s="30">
        <f t="shared" si="1"/>
        <v>0</v>
      </c>
      <c r="F11" s="30">
        <f t="shared" si="1"/>
        <v>0</v>
      </c>
      <c r="G11" s="30">
        <f t="shared" si="1"/>
        <v>0</v>
      </c>
      <c r="H11" s="30">
        <f t="shared" si="1"/>
        <v>0</v>
      </c>
      <c r="I11" s="30">
        <f t="shared" si="1"/>
        <v>0</v>
      </c>
      <c r="J11" s="30">
        <f t="shared" si="1"/>
        <v>3.0102499334068566</v>
      </c>
      <c r="K11" s="30">
        <f t="shared" si="1"/>
        <v>3.7313228198384611</v>
      </c>
      <c r="L11" s="30">
        <f t="shared" si="1"/>
        <v>7.349020254360255</v>
      </c>
      <c r="M11" s="30">
        <f t="shared" si="1"/>
        <v>11.492231144487054</v>
      </c>
      <c r="N11" s="30">
        <f t="shared" si="1"/>
        <v>106.89410005887929</v>
      </c>
      <c r="O11" s="30">
        <f t="shared" si="1"/>
        <v>453.02056610611066</v>
      </c>
      <c r="P11" s="30">
        <f t="shared" si="1"/>
        <v>1413.2938138701741</v>
      </c>
      <c r="Q11" s="30">
        <f t="shared" si="1"/>
        <v>2897.4455713570092</v>
      </c>
    </row>
    <row r="12" spans="1:17" ht="11.45" customHeight="1">
      <c r="A12" s="48" t="s">
        <v>75</v>
      </c>
      <c r="B12" s="30">
        <f t="shared" si="1"/>
        <v>0</v>
      </c>
      <c r="C12" s="30">
        <f t="shared" si="1"/>
        <v>0</v>
      </c>
      <c r="D12" s="30">
        <f t="shared" si="1"/>
        <v>0</v>
      </c>
      <c r="E12" s="30">
        <f t="shared" si="1"/>
        <v>9.9128139572046636E-2</v>
      </c>
      <c r="F12" s="30">
        <f t="shared" si="1"/>
        <v>0.15221866108217461</v>
      </c>
      <c r="G12" s="30">
        <f t="shared" si="1"/>
        <v>0.16768868122147221</v>
      </c>
      <c r="H12" s="30">
        <f t="shared" si="1"/>
        <v>0.97215196969298179</v>
      </c>
      <c r="I12" s="30">
        <f t="shared" si="1"/>
        <v>1.4801524265624615</v>
      </c>
      <c r="J12" s="30">
        <f t="shared" si="1"/>
        <v>26.956731814896933</v>
      </c>
      <c r="K12" s="30">
        <f t="shared" si="1"/>
        <v>54.366716863165131</v>
      </c>
      <c r="L12" s="30">
        <f t="shared" si="1"/>
        <v>188.83575046611494</v>
      </c>
      <c r="M12" s="30">
        <f t="shared" si="1"/>
        <v>537.05331478684241</v>
      </c>
      <c r="N12" s="30">
        <f t="shared" si="1"/>
        <v>837.52824145248815</v>
      </c>
      <c r="O12" s="30">
        <f t="shared" si="1"/>
        <v>1386.1822969266232</v>
      </c>
      <c r="P12" s="30">
        <f t="shared" si="1"/>
        <v>2097.791078214857</v>
      </c>
      <c r="Q12" s="30">
        <f t="shared" si="1"/>
        <v>3236.2974273826035</v>
      </c>
    </row>
    <row r="13" spans="1:17" ht="11.45" customHeight="1">
      <c r="A13" s="46" t="s">
        <v>76</v>
      </c>
      <c r="B13" s="53">
        <v>551228.43005596357</v>
      </c>
      <c r="C13" s="53">
        <v>550406.45862715051</v>
      </c>
      <c r="D13" s="53">
        <v>541832.01722966938</v>
      </c>
      <c r="E13" s="53">
        <v>548582.48283452599</v>
      </c>
      <c r="F13" s="53">
        <v>549685.44441803719</v>
      </c>
      <c r="G13" s="53">
        <v>548563.74724689987</v>
      </c>
      <c r="H13" s="53">
        <v>546312.19096466829</v>
      </c>
      <c r="I13" s="53">
        <v>558742.09557727724</v>
      </c>
      <c r="J13" s="53">
        <v>569191.93137622031</v>
      </c>
      <c r="K13" s="53">
        <v>547031.16548895219</v>
      </c>
      <c r="L13" s="53">
        <v>542333.08937649312</v>
      </c>
      <c r="M13" s="53">
        <v>544297.94262121548</v>
      </c>
      <c r="N13" s="53">
        <v>539923.26439065451</v>
      </c>
      <c r="O13" s="53">
        <v>537060.46177873353</v>
      </c>
      <c r="P13" s="53">
        <v>532352.71167054283</v>
      </c>
      <c r="Q13" s="53">
        <v>543488.40750075656</v>
      </c>
    </row>
    <row r="14" spans="1:17" ht="11.45" customHeight="1">
      <c r="A14" s="48" t="s">
        <v>70</v>
      </c>
      <c r="B14" s="30">
        <f t="shared" ref="B14:Q18" si="2">IF(B41=0,0,B41*B151)</f>
        <v>2516.3531261006606</v>
      </c>
      <c r="C14" s="30">
        <f t="shared" si="2"/>
        <v>2378.2203089713294</v>
      </c>
      <c r="D14" s="30">
        <f t="shared" si="2"/>
        <v>2271.4519281143312</v>
      </c>
      <c r="E14" s="30">
        <f t="shared" si="2"/>
        <v>1933.4471247542997</v>
      </c>
      <c r="F14" s="30">
        <f t="shared" si="2"/>
        <v>1735.7868478854266</v>
      </c>
      <c r="G14" s="30">
        <f t="shared" si="2"/>
        <v>1550.1136212790389</v>
      </c>
      <c r="H14" s="30">
        <f t="shared" si="2"/>
        <v>1393.6786624764836</v>
      </c>
      <c r="I14" s="30">
        <f t="shared" si="2"/>
        <v>1270.5244044074402</v>
      </c>
      <c r="J14" s="30">
        <f t="shared" si="2"/>
        <v>1179.0336823390776</v>
      </c>
      <c r="K14" s="30">
        <f t="shared" si="2"/>
        <v>1030.7558347477095</v>
      </c>
      <c r="L14" s="30">
        <f t="shared" si="2"/>
        <v>933.44280601259027</v>
      </c>
      <c r="M14" s="30">
        <f t="shared" si="2"/>
        <v>852.32562111152151</v>
      </c>
      <c r="N14" s="30">
        <f t="shared" si="2"/>
        <v>773.16675758354927</v>
      </c>
      <c r="O14" s="30">
        <f t="shared" si="2"/>
        <v>809.6825351405314</v>
      </c>
      <c r="P14" s="30">
        <f t="shared" si="2"/>
        <v>670.18507265834273</v>
      </c>
      <c r="Q14" s="30">
        <f t="shared" si="2"/>
        <v>615.80206249370519</v>
      </c>
    </row>
    <row r="15" spans="1:17" ht="11.45" customHeight="1">
      <c r="A15" s="48" t="s">
        <v>71</v>
      </c>
      <c r="B15" s="30">
        <f t="shared" si="2"/>
        <v>543129.47424566443</v>
      </c>
      <c r="C15" s="30">
        <f t="shared" si="2"/>
        <v>540754.24433116789</v>
      </c>
      <c r="D15" s="30">
        <f t="shared" si="2"/>
        <v>532171.52917782951</v>
      </c>
      <c r="E15" s="30">
        <f t="shared" si="2"/>
        <v>537038.54489620193</v>
      </c>
      <c r="F15" s="30">
        <f t="shared" si="2"/>
        <v>536858.91240373102</v>
      </c>
      <c r="G15" s="30">
        <f t="shared" si="2"/>
        <v>534592.8682157388</v>
      </c>
      <c r="H15" s="30">
        <f t="shared" si="2"/>
        <v>530232.23778556183</v>
      </c>
      <c r="I15" s="30">
        <f t="shared" si="2"/>
        <v>541245.5287635189</v>
      </c>
      <c r="J15" s="30">
        <f t="shared" si="2"/>
        <v>550870.58670345019</v>
      </c>
      <c r="K15" s="30">
        <f t="shared" si="2"/>
        <v>526815.42157689179</v>
      </c>
      <c r="L15" s="30">
        <f t="shared" si="2"/>
        <v>520588.29108634248</v>
      </c>
      <c r="M15" s="30">
        <f t="shared" si="2"/>
        <v>520260.63245726604</v>
      </c>
      <c r="N15" s="30">
        <f t="shared" si="2"/>
        <v>513451.48274988146</v>
      </c>
      <c r="O15" s="30">
        <f t="shared" si="2"/>
        <v>509213.86050421925</v>
      </c>
      <c r="P15" s="30">
        <f t="shared" si="2"/>
        <v>504024.84297650767</v>
      </c>
      <c r="Q15" s="30">
        <f t="shared" si="2"/>
        <v>505026.61755038705</v>
      </c>
    </row>
    <row r="16" spans="1:17" ht="11.45" customHeight="1">
      <c r="A16" s="48" t="s">
        <v>72</v>
      </c>
      <c r="B16" s="30">
        <f t="shared" si="2"/>
        <v>827.10584123806439</v>
      </c>
      <c r="C16" s="30">
        <f t="shared" si="2"/>
        <v>764.33191383361645</v>
      </c>
      <c r="D16" s="30">
        <f t="shared" si="2"/>
        <v>689.09684537150338</v>
      </c>
      <c r="E16" s="30">
        <f t="shared" si="2"/>
        <v>670.30291476261027</v>
      </c>
      <c r="F16" s="30">
        <f t="shared" si="2"/>
        <v>1437.7999348732437</v>
      </c>
      <c r="G16" s="30">
        <f t="shared" si="2"/>
        <v>1374.0438074361962</v>
      </c>
      <c r="H16" s="30">
        <f t="shared" si="2"/>
        <v>1362.2749176854891</v>
      </c>
      <c r="I16" s="30">
        <f t="shared" si="2"/>
        <v>1356.8515809587925</v>
      </c>
      <c r="J16" s="30">
        <f t="shared" si="2"/>
        <v>1382.7448857059542</v>
      </c>
      <c r="K16" s="30">
        <f t="shared" si="2"/>
        <v>1350.7778539987548</v>
      </c>
      <c r="L16" s="30">
        <f t="shared" si="2"/>
        <v>1313.1898270293179</v>
      </c>
      <c r="M16" s="30">
        <f t="shared" si="2"/>
        <v>1239.9474734650184</v>
      </c>
      <c r="N16" s="30">
        <f t="shared" si="2"/>
        <v>1192.3054187913187</v>
      </c>
      <c r="O16" s="30">
        <f t="shared" si="2"/>
        <v>1131.3573676551637</v>
      </c>
      <c r="P16" s="30">
        <f t="shared" si="2"/>
        <v>1130.3491693077358</v>
      </c>
      <c r="Q16" s="30">
        <f t="shared" si="2"/>
        <v>983.06236435623714</v>
      </c>
    </row>
    <row r="17" spans="1:17" ht="11.45" customHeight="1">
      <c r="A17" s="48" t="s">
        <v>73</v>
      </c>
      <c r="B17" s="30">
        <f t="shared" si="2"/>
        <v>3020.8602750664945</v>
      </c>
      <c r="C17" s="30">
        <f t="shared" si="2"/>
        <v>4762.4026924088394</v>
      </c>
      <c r="D17" s="30">
        <f t="shared" si="2"/>
        <v>4957.3694138092251</v>
      </c>
      <c r="E17" s="30">
        <f t="shared" si="2"/>
        <v>7208.3492608086581</v>
      </c>
      <c r="F17" s="30">
        <f t="shared" si="2"/>
        <v>7943.8776914702785</v>
      </c>
      <c r="G17" s="30">
        <f t="shared" si="2"/>
        <v>8842.1471651864795</v>
      </c>
      <c r="H17" s="30">
        <f t="shared" si="2"/>
        <v>11146.29847600432</v>
      </c>
      <c r="I17" s="30">
        <f t="shared" si="2"/>
        <v>12733.847924925845</v>
      </c>
      <c r="J17" s="30">
        <f t="shared" si="2"/>
        <v>13578.579274881486</v>
      </c>
      <c r="K17" s="30">
        <f t="shared" si="2"/>
        <v>15752.112110029488</v>
      </c>
      <c r="L17" s="30">
        <f t="shared" si="2"/>
        <v>17180.400142411629</v>
      </c>
      <c r="M17" s="30">
        <f t="shared" si="2"/>
        <v>19567.926385392722</v>
      </c>
      <c r="N17" s="30">
        <f t="shared" si="2"/>
        <v>22127.721894626517</v>
      </c>
      <c r="O17" s="30">
        <f t="shared" si="2"/>
        <v>22418.073416388903</v>
      </c>
      <c r="P17" s="30">
        <f t="shared" si="2"/>
        <v>23088.02301085482</v>
      </c>
      <c r="Q17" s="30">
        <f t="shared" si="2"/>
        <v>33182.745988862509</v>
      </c>
    </row>
    <row r="18" spans="1:17" ht="11.45" customHeight="1">
      <c r="A18" s="48" t="s">
        <v>75</v>
      </c>
      <c r="B18" s="30">
        <f t="shared" si="2"/>
        <v>1734.6365678939815</v>
      </c>
      <c r="C18" s="30">
        <f t="shared" si="2"/>
        <v>1747.2593807687517</v>
      </c>
      <c r="D18" s="30">
        <f t="shared" si="2"/>
        <v>1742.5698645447546</v>
      </c>
      <c r="E18" s="30">
        <f t="shared" si="2"/>
        <v>1731.8386379984345</v>
      </c>
      <c r="F18" s="30">
        <f t="shared" si="2"/>
        <v>1709.0675400771531</v>
      </c>
      <c r="G18" s="30">
        <f t="shared" si="2"/>
        <v>2204.5744372593254</v>
      </c>
      <c r="H18" s="30">
        <f t="shared" si="2"/>
        <v>2177.7011229401137</v>
      </c>
      <c r="I18" s="30">
        <f t="shared" si="2"/>
        <v>2135.3429034661763</v>
      </c>
      <c r="J18" s="30">
        <f t="shared" si="2"/>
        <v>2180.9868298435003</v>
      </c>
      <c r="K18" s="30">
        <f t="shared" si="2"/>
        <v>2082.0981132845486</v>
      </c>
      <c r="L18" s="30">
        <f t="shared" si="2"/>
        <v>2317.7655146971924</v>
      </c>
      <c r="M18" s="30">
        <f t="shared" si="2"/>
        <v>2377.1106839802605</v>
      </c>
      <c r="N18" s="30">
        <f t="shared" si="2"/>
        <v>2378.5875697716319</v>
      </c>
      <c r="O18" s="30">
        <f t="shared" si="2"/>
        <v>3487.4879553297378</v>
      </c>
      <c r="P18" s="30">
        <f t="shared" si="2"/>
        <v>3439.3114412141563</v>
      </c>
      <c r="Q18" s="30">
        <f t="shared" si="2"/>
        <v>3680.1795346570198</v>
      </c>
    </row>
    <row r="19" spans="1:17" ht="11.45" customHeight="1">
      <c r="A19" s="42" t="s">
        <v>21</v>
      </c>
      <c r="B19" s="51">
        <f t="shared" ref="B19:Q19" si="3">B20+B26</f>
        <v>1564050.3724449947</v>
      </c>
      <c r="C19" s="51">
        <f t="shared" si="3"/>
        <v>1610007.188102422</v>
      </c>
      <c r="D19" s="51">
        <f t="shared" si="3"/>
        <v>1660332.4792908491</v>
      </c>
      <c r="E19" s="51">
        <f t="shared" si="3"/>
        <v>1669390.509546892</v>
      </c>
      <c r="F19" s="51">
        <f t="shared" si="3"/>
        <v>1813530.8134416891</v>
      </c>
      <c r="G19" s="51">
        <f t="shared" si="3"/>
        <v>1859123.7610249252</v>
      </c>
      <c r="H19" s="51">
        <f t="shared" si="3"/>
        <v>1915951.8681529469</v>
      </c>
      <c r="I19" s="51">
        <f t="shared" si="3"/>
        <v>1987616.9341578747</v>
      </c>
      <c r="J19" s="51">
        <f t="shared" si="3"/>
        <v>1955419.011297646</v>
      </c>
      <c r="K19" s="51">
        <f t="shared" si="3"/>
        <v>1770665.8214749286</v>
      </c>
      <c r="L19" s="51">
        <f t="shared" si="3"/>
        <v>1822387.1631872191</v>
      </c>
      <c r="M19" s="51">
        <f t="shared" si="3"/>
        <v>1813067.1663256534</v>
      </c>
      <c r="N19" s="51">
        <f t="shared" si="3"/>
        <v>1756616.2886227965</v>
      </c>
      <c r="O19" s="51">
        <f t="shared" si="3"/>
        <v>1782500.8798489675</v>
      </c>
      <c r="P19" s="51">
        <f t="shared" si="3"/>
        <v>1791256.2579017673</v>
      </c>
      <c r="Q19" s="51">
        <f t="shared" si="3"/>
        <v>1839969.9161456034</v>
      </c>
    </row>
    <row r="20" spans="1:17" ht="11.45" customHeight="1">
      <c r="A20" s="71" t="s">
        <v>77</v>
      </c>
      <c r="B20" s="72">
        <v>86604.267332082309</v>
      </c>
      <c r="C20" s="72">
        <v>90530.762993499535</v>
      </c>
      <c r="D20" s="72">
        <v>92198.865430968188</v>
      </c>
      <c r="E20" s="72">
        <v>96176.492976951107</v>
      </c>
      <c r="F20" s="72">
        <v>99830.563738568424</v>
      </c>
      <c r="G20" s="72">
        <v>103193.09548723638</v>
      </c>
      <c r="H20" s="72">
        <v>105213.02218036787</v>
      </c>
      <c r="I20" s="72">
        <v>111318.60897804797</v>
      </c>
      <c r="J20" s="72">
        <v>110758.66036420503</v>
      </c>
      <c r="K20" s="72">
        <v>109811.65465374192</v>
      </c>
      <c r="L20" s="72">
        <v>112165.05405351076</v>
      </c>
      <c r="M20" s="72">
        <v>113488.34392143243</v>
      </c>
      <c r="N20" s="72">
        <v>111168.04196071169</v>
      </c>
      <c r="O20" s="72">
        <v>111432.26157378776</v>
      </c>
      <c r="P20" s="72">
        <v>114741.5309225599</v>
      </c>
      <c r="Q20" s="72">
        <v>117316.14408828289</v>
      </c>
    </row>
    <row r="21" spans="1:17" ht="11.45" customHeight="1">
      <c r="A21" s="48" t="s">
        <v>70</v>
      </c>
      <c r="B21" s="30">
        <f t="shared" ref="B21:Q25" si="4">IF(B48=0,0,B48*B158)</f>
        <v>10045.253936941215</v>
      </c>
      <c r="C21" s="30">
        <f t="shared" si="4"/>
        <v>9590.7945748154598</v>
      </c>
      <c r="D21" s="30">
        <f t="shared" si="4"/>
        <v>8976.4406712483287</v>
      </c>
      <c r="E21" s="30">
        <f t="shared" si="4"/>
        <v>8484.166190736094</v>
      </c>
      <c r="F21" s="30">
        <f t="shared" si="4"/>
        <v>7836.8811490599837</v>
      </c>
      <c r="G21" s="30">
        <f t="shared" si="4"/>
        <v>7345.4237816173008</v>
      </c>
      <c r="H21" s="30">
        <f t="shared" si="4"/>
        <v>6887.7806169569985</v>
      </c>
      <c r="I21" s="30">
        <f t="shared" si="4"/>
        <v>6510.3610932330021</v>
      </c>
      <c r="J21" s="30">
        <f t="shared" si="4"/>
        <v>6052.8323750736117</v>
      </c>
      <c r="K21" s="30">
        <f t="shared" si="4"/>
        <v>5653.2722967909804</v>
      </c>
      <c r="L21" s="30">
        <f t="shared" si="4"/>
        <v>5355.5406673228072</v>
      </c>
      <c r="M21" s="30">
        <f t="shared" si="4"/>
        <v>5050.0781960562954</v>
      </c>
      <c r="N21" s="30">
        <f t="shared" si="4"/>
        <v>4720.7348408482103</v>
      </c>
      <c r="O21" s="30">
        <f t="shared" si="4"/>
        <v>4568.2856884131079</v>
      </c>
      <c r="P21" s="30">
        <f t="shared" si="4"/>
        <v>4417.9826705501146</v>
      </c>
      <c r="Q21" s="30">
        <f t="shared" si="4"/>
        <v>4409.4864845661323</v>
      </c>
    </row>
    <row r="22" spans="1:17" ht="11.45" customHeight="1">
      <c r="A22" s="48" t="s">
        <v>71</v>
      </c>
      <c r="B22" s="30">
        <f t="shared" si="4"/>
        <v>76341.068206324795</v>
      </c>
      <c r="C22" s="30">
        <f t="shared" si="4"/>
        <v>80620.940444001666</v>
      </c>
      <c r="D22" s="30">
        <f t="shared" si="4"/>
        <v>82776.882872844522</v>
      </c>
      <c r="E22" s="30">
        <f t="shared" si="4"/>
        <v>87173.480849276093</v>
      </c>
      <c r="F22" s="30">
        <f t="shared" si="4"/>
        <v>91432.806789632625</v>
      </c>
      <c r="G22" s="30">
        <f t="shared" si="4"/>
        <v>95246.621443691794</v>
      </c>
      <c r="H22" s="30">
        <f t="shared" si="4"/>
        <v>97611.985949234309</v>
      </c>
      <c r="I22" s="30">
        <f t="shared" si="4"/>
        <v>104058.34585639418</v>
      </c>
      <c r="J22" s="30">
        <f t="shared" si="4"/>
        <v>103904.08031742489</v>
      </c>
      <c r="K22" s="30">
        <f t="shared" si="4"/>
        <v>103329.40181732905</v>
      </c>
      <c r="L22" s="30">
        <f t="shared" si="4"/>
        <v>105905.79676546835</v>
      </c>
      <c r="M22" s="30">
        <f t="shared" si="4"/>
        <v>107512.68478144938</v>
      </c>
      <c r="N22" s="30">
        <f t="shared" si="4"/>
        <v>105515.92407902442</v>
      </c>
      <c r="O22" s="30">
        <f t="shared" si="4"/>
        <v>105913.09877926725</v>
      </c>
      <c r="P22" s="30">
        <f t="shared" si="4"/>
        <v>109318.33610799127</v>
      </c>
      <c r="Q22" s="30">
        <f t="shared" si="4"/>
        <v>111884.29225176512</v>
      </c>
    </row>
    <row r="23" spans="1:17" ht="11.45" customHeight="1">
      <c r="A23" s="48" t="s">
        <v>72</v>
      </c>
      <c r="B23" s="30">
        <f t="shared" si="4"/>
        <v>189.59629551237387</v>
      </c>
      <c r="C23" s="30">
        <f t="shared" si="4"/>
        <v>286.30373484275299</v>
      </c>
      <c r="D23" s="30">
        <f t="shared" si="4"/>
        <v>408.25698285015164</v>
      </c>
      <c r="E23" s="30">
        <f t="shared" si="4"/>
        <v>476.43498295440662</v>
      </c>
      <c r="F23" s="30">
        <f t="shared" si="4"/>
        <v>510.40995906721463</v>
      </c>
      <c r="G23" s="30">
        <f t="shared" si="4"/>
        <v>545.14344023002695</v>
      </c>
      <c r="H23" s="30">
        <f t="shared" si="4"/>
        <v>600.5076609238082</v>
      </c>
      <c r="I23" s="30">
        <f t="shared" si="4"/>
        <v>613.17228939986967</v>
      </c>
      <c r="J23" s="30">
        <f t="shared" si="4"/>
        <v>628.50854071930962</v>
      </c>
      <c r="K23" s="30">
        <f t="shared" si="4"/>
        <v>602.12363374370511</v>
      </c>
      <c r="L23" s="30">
        <f t="shared" si="4"/>
        <v>617.4390996862893</v>
      </c>
      <c r="M23" s="30">
        <f t="shared" si="4"/>
        <v>620.66675528037877</v>
      </c>
      <c r="N23" s="30">
        <f t="shared" si="4"/>
        <v>612.43595348506051</v>
      </c>
      <c r="O23" s="30">
        <f t="shared" si="4"/>
        <v>605.28569787437209</v>
      </c>
      <c r="P23" s="30">
        <f t="shared" si="4"/>
        <v>617.13257722869389</v>
      </c>
      <c r="Q23" s="30">
        <f t="shared" si="4"/>
        <v>599.636173717926</v>
      </c>
    </row>
    <row r="24" spans="1:17" ht="11.45" customHeight="1">
      <c r="A24" s="48" t="s">
        <v>73</v>
      </c>
      <c r="B24" s="30">
        <f t="shared" si="4"/>
        <v>16.95352532004906</v>
      </c>
      <c r="C24" s="30">
        <f t="shared" si="4"/>
        <v>20.103254216698847</v>
      </c>
      <c r="D24" s="30">
        <f t="shared" si="4"/>
        <v>24.264581788851476</v>
      </c>
      <c r="E24" s="30">
        <f t="shared" si="4"/>
        <v>29.308772128405753</v>
      </c>
      <c r="F24" s="30">
        <f t="shared" si="4"/>
        <v>33.711781244337132</v>
      </c>
      <c r="G24" s="30">
        <f t="shared" si="4"/>
        <v>39.468526279149586</v>
      </c>
      <c r="H24" s="30">
        <f t="shared" si="4"/>
        <v>96.275364399060436</v>
      </c>
      <c r="I24" s="30">
        <f t="shared" si="4"/>
        <v>120.14121445429765</v>
      </c>
      <c r="J24" s="30">
        <f t="shared" si="4"/>
        <v>157.46342869693586</v>
      </c>
      <c r="K24" s="30">
        <f t="shared" si="4"/>
        <v>210.36633966843044</v>
      </c>
      <c r="L24" s="30">
        <f t="shared" si="4"/>
        <v>269.52579229419581</v>
      </c>
      <c r="M24" s="30">
        <f t="shared" si="4"/>
        <v>284.76562462676827</v>
      </c>
      <c r="N24" s="30">
        <f t="shared" si="4"/>
        <v>284.26145068508976</v>
      </c>
      <c r="O24" s="30">
        <f t="shared" si="4"/>
        <v>295.13020065518123</v>
      </c>
      <c r="P24" s="30">
        <f t="shared" si="4"/>
        <v>316.85795830449268</v>
      </c>
      <c r="Q24" s="30">
        <f t="shared" si="4"/>
        <v>328.79533002535783</v>
      </c>
    </row>
    <row r="25" spans="1:17" ht="11.45" customHeight="1">
      <c r="A25" s="48" t="s">
        <v>75</v>
      </c>
      <c r="B25" s="30">
        <f t="shared" si="4"/>
        <v>11.395367983893411</v>
      </c>
      <c r="C25" s="30">
        <f t="shared" si="4"/>
        <v>12.620985622962541</v>
      </c>
      <c r="D25" s="30">
        <f t="shared" si="4"/>
        <v>13.020322236322404</v>
      </c>
      <c r="E25" s="30">
        <f t="shared" si="4"/>
        <v>13.102181856099655</v>
      </c>
      <c r="F25" s="30">
        <f t="shared" si="4"/>
        <v>16.754059564280155</v>
      </c>
      <c r="G25" s="30">
        <f t="shared" si="4"/>
        <v>16.438295418109899</v>
      </c>
      <c r="H25" s="30">
        <f t="shared" si="4"/>
        <v>16.472588853709851</v>
      </c>
      <c r="I25" s="30">
        <f t="shared" si="4"/>
        <v>16.588524566610356</v>
      </c>
      <c r="J25" s="30">
        <f t="shared" si="4"/>
        <v>15.775702290280638</v>
      </c>
      <c r="K25" s="30">
        <f t="shared" si="4"/>
        <v>16.490566209756345</v>
      </c>
      <c r="L25" s="30">
        <f t="shared" si="4"/>
        <v>16.75172873910741</v>
      </c>
      <c r="M25" s="30">
        <f t="shared" si="4"/>
        <v>20.148564019618018</v>
      </c>
      <c r="N25" s="30">
        <f t="shared" si="4"/>
        <v>34.685636668882708</v>
      </c>
      <c r="O25" s="30">
        <f t="shared" si="4"/>
        <v>50.461207577857643</v>
      </c>
      <c r="P25" s="30">
        <f t="shared" si="4"/>
        <v>71.221608485320587</v>
      </c>
      <c r="Q25" s="30">
        <f t="shared" si="4"/>
        <v>93.933848208376332</v>
      </c>
    </row>
    <row r="26" spans="1:17" ht="11.45" customHeight="1">
      <c r="A26" s="46" t="s">
        <v>78</v>
      </c>
      <c r="B26" s="53">
        <v>1477446.1051129124</v>
      </c>
      <c r="C26" s="53">
        <v>1519476.4251089224</v>
      </c>
      <c r="D26" s="53">
        <v>1568133.6138598809</v>
      </c>
      <c r="E26" s="53">
        <v>1573214.0165699408</v>
      </c>
      <c r="F26" s="53">
        <v>1713700.2497031207</v>
      </c>
      <c r="G26" s="53">
        <v>1755930.6655376889</v>
      </c>
      <c r="H26" s="53">
        <v>1810738.845972579</v>
      </c>
      <c r="I26" s="53">
        <v>1876298.3251798267</v>
      </c>
      <c r="J26" s="53">
        <v>1844660.350933441</v>
      </c>
      <c r="K26" s="53">
        <v>1660854.1668211867</v>
      </c>
      <c r="L26" s="53">
        <v>1710222.1091337083</v>
      </c>
      <c r="M26" s="53">
        <v>1699578.8224042209</v>
      </c>
      <c r="N26" s="53">
        <v>1645448.2466620849</v>
      </c>
      <c r="O26" s="53">
        <v>1671068.6182751798</v>
      </c>
      <c r="P26" s="53">
        <v>1676514.7269792072</v>
      </c>
      <c r="Q26" s="53">
        <v>1722653.7720573205</v>
      </c>
    </row>
    <row r="27" spans="1:17" ht="11.45" customHeight="1">
      <c r="A27" s="48" t="s">
        <v>18</v>
      </c>
      <c r="B27" s="30">
        <v>1087092.3039825049</v>
      </c>
      <c r="C27" s="30">
        <v>1104189.1510507148</v>
      </c>
      <c r="D27" s="30">
        <v>1129547.850903929</v>
      </c>
      <c r="E27" s="30">
        <v>1127821.9957703492</v>
      </c>
      <c r="F27" s="30">
        <v>1200402.442857852</v>
      </c>
      <c r="G27" s="30">
        <v>1226104.4759942</v>
      </c>
      <c r="H27" s="30">
        <v>1252212.4948490625</v>
      </c>
      <c r="I27" s="30">
        <v>1298091.6832652958</v>
      </c>
      <c r="J27" s="30">
        <v>1276122.4937646545</v>
      </c>
      <c r="K27" s="30">
        <v>1159024.1707857549</v>
      </c>
      <c r="L27" s="30">
        <v>1173393.3058906249</v>
      </c>
      <c r="M27" s="30">
        <v>1165428.2331077703</v>
      </c>
      <c r="N27" s="30">
        <v>1110888.7333522146</v>
      </c>
      <c r="O27" s="30">
        <v>1105567.5824506311</v>
      </c>
      <c r="P27" s="30">
        <v>1105982.6897140983</v>
      </c>
      <c r="Q27" s="30">
        <v>1143331.675949363</v>
      </c>
    </row>
    <row r="28" spans="1:17" ht="11.45" customHeight="1">
      <c r="A28" s="73" t="s">
        <v>79</v>
      </c>
      <c r="B28" s="33">
        <v>390353.80113040743</v>
      </c>
      <c r="C28" s="33">
        <v>415287.27405820769</v>
      </c>
      <c r="D28" s="33">
        <v>438585.76295595197</v>
      </c>
      <c r="E28" s="33">
        <v>445392.02079959161</v>
      </c>
      <c r="F28" s="33">
        <v>513297.8068452687</v>
      </c>
      <c r="G28" s="33">
        <v>529826.18954348878</v>
      </c>
      <c r="H28" s="33">
        <v>558526.35112351633</v>
      </c>
      <c r="I28" s="33">
        <v>578206.64191453089</v>
      </c>
      <c r="J28" s="33">
        <v>568537.85716878646</v>
      </c>
      <c r="K28" s="33">
        <v>501829.99603543174</v>
      </c>
      <c r="L28" s="33">
        <v>536828.80324308341</v>
      </c>
      <c r="M28" s="33">
        <v>534150.58929645061</v>
      </c>
      <c r="N28" s="33">
        <v>534559.51330987038</v>
      </c>
      <c r="O28" s="33">
        <v>565501.03582454869</v>
      </c>
      <c r="P28" s="33">
        <v>570532.0372651089</v>
      </c>
      <c r="Q28" s="33">
        <v>579322.0961079573</v>
      </c>
    </row>
    <row r="29" spans="1:17" ht="11.45" customHeight="1">
      <c r="A29" s="4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</row>
    <row r="30" spans="1:17" ht="11.45" customHeight="1">
      <c r="A30" s="16" t="s">
        <v>80</v>
      </c>
      <c r="B30" s="17">
        <f t="shared" ref="B30:Q30" si="5">B31+B46</f>
        <v>3017893.6510218936</v>
      </c>
      <c r="C30" s="17">
        <f t="shared" si="5"/>
        <v>3111827.0445440859</v>
      </c>
      <c r="D30" s="17">
        <f t="shared" si="5"/>
        <v>3168575.2569087246</v>
      </c>
      <c r="E30" s="17">
        <f t="shared" si="5"/>
        <v>3202009.3230785578</v>
      </c>
      <c r="F30" s="17">
        <f t="shared" si="5"/>
        <v>3296821.3591293166</v>
      </c>
      <c r="G30" s="17">
        <f t="shared" si="5"/>
        <v>3299353.3656875649</v>
      </c>
      <c r="H30" s="17">
        <f t="shared" si="5"/>
        <v>3362488.1046117791</v>
      </c>
      <c r="I30" s="17">
        <f t="shared" si="5"/>
        <v>3432026.2461096738</v>
      </c>
      <c r="J30" s="17">
        <f t="shared" si="5"/>
        <v>3451908.9352921755</v>
      </c>
      <c r="K30" s="17">
        <f t="shared" si="5"/>
        <v>3484835.1071990943</v>
      </c>
      <c r="L30" s="17">
        <f t="shared" si="5"/>
        <v>3475311.5187281505</v>
      </c>
      <c r="M30" s="17">
        <f t="shared" si="5"/>
        <v>3481899.0181170511</v>
      </c>
      <c r="N30" s="17">
        <f t="shared" si="5"/>
        <v>3429365.5272977483</v>
      </c>
      <c r="O30" s="17">
        <f t="shared" si="5"/>
        <v>3442724.3881931771</v>
      </c>
      <c r="P30" s="17">
        <f t="shared" si="5"/>
        <v>3562258.2906290833</v>
      </c>
      <c r="Q30" s="17">
        <f t="shared" si="5"/>
        <v>3636616.8056466528</v>
      </c>
    </row>
    <row r="31" spans="1:17" ht="11.45" customHeight="1">
      <c r="A31" s="42" t="s">
        <v>24</v>
      </c>
      <c r="B31" s="51">
        <f t="shared" ref="B31:Q31" si="6">B32+B33+B40</f>
        <v>2540610.8269313015</v>
      </c>
      <c r="C31" s="51">
        <f t="shared" si="6"/>
        <v>2617703.6612328258</v>
      </c>
      <c r="D31" s="51">
        <f t="shared" si="6"/>
        <v>2663819.4596795365</v>
      </c>
      <c r="E31" s="51">
        <f t="shared" si="6"/>
        <v>2678270.6632488491</v>
      </c>
      <c r="F31" s="51">
        <f t="shared" si="6"/>
        <v>2746135.2955632489</v>
      </c>
      <c r="G31" s="51">
        <f t="shared" si="6"/>
        <v>2730281.2926492966</v>
      </c>
      <c r="H31" s="51">
        <f t="shared" si="6"/>
        <v>2787045.7192448503</v>
      </c>
      <c r="I31" s="51">
        <f t="shared" si="6"/>
        <v>2828070.3371363366</v>
      </c>
      <c r="J31" s="51">
        <f t="shared" si="6"/>
        <v>2852813.6026541558</v>
      </c>
      <c r="K31" s="51">
        <f t="shared" si="6"/>
        <v>2901587.4258453934</v>
      </c>
      <c r="L31" s="51">
        <f t="shared" si="6"/>
        <v>2878394.5365234804</v>
      </c>
      <c r="M31" s="51">
        <f t="shared" si="6"/>
        <v>2879732.2548360862</v>
      </c>
      <c r="N31" s="51">
        <f t="shared" si="6"/>
        <v>2846302.7954215482</v>
      </c>
      <c r="O31" s="51">
        <f t="shared" si="6"/>
        <v>2860872.2458437574</v>
      </c>
      <c r="P31" s="51">
        <f t="shared" si="6"/>
        <v>2965582.2449815948</v>
      </c>
      <c r="Q31" s="51">
        <f t="shared" si="6"/>
        <v>3030208.2761597843</v>
      </c>
    </row>
    <row r="32" spans="1:17" ht="11.45" customHeight="1">
      <c r="A32" s="71" t="s">
        <v>68</v>
      </c>
      <c r="B32" s="72">
        <v>85766.492990319821</v>
      </c>
      <c r="C32" s="72">
        <v>88852.844518769198</v>
      </c>
      <c r="D32" s="72">
        <v>90571.028801681648</v>
      </c>
      <c r="E32" s="72">
        <v>93424.613586460473</v>
      </c>
      <c r="F32" s="72">
        <v>95720.328682600564</v>
      </c>
      <c r="G32" s="72">
        <v>98816.987236580884</v>
      </c>
      <c r="H32" s="72">
        <v>97738.168929600099</v>
      </c>
      <c r="I32" s="72">
        <v>95506.038784832606</v>
      </c>
      <c r="J32" s="72">
        <v>99019.464703554477</v>
      </c>
      <c r="K32" s="72">
        <v>98555.773318806285</v>
      </c>
      <c r="L32" s="72">
        <v>100547.04364139881</v>
      </c>
      <c r="M32" s="72">
        <v>101450.56229534282</v>
      </c>
      <c r="N32" s="72">
        <v>100223.95036497714</v>
      </c>
      <c r="O32" s="72">
        <v>99864.480968045376</v>
      </c>
      <c r="P32" s="72">
        <v>103525.91609964515</v>
      </c>
      <c r="Q32" s="72">
        <v>105129.0876757605</v>
      </c>
    </row>
    <row r="33" spans="1:17" ht="11.45" customHeight="1">
      <c r="A33" s="46" t="s">
        <v>69</v>
      </c>
      <c r="B33" s="53">
        <v>2429093.063899497</v>
      </c>
      <c r="C33" s="53">
        <v>2502828.3244145913</v>
      </c>
      <c r="D33" s="53">
        <v>2547181.1316573778</v>
      </c>
      <c r="E33" s="53">
        <v>2558692.7686035237</v>
      </c>
      <c r="F33" s="53">
        <v>2623986.2730129622</v>
      </c>
      <c r="G33" s="53">
        <v>2605128.1966435844</v>
      </c>
      <c r="H33" s="53">
        <v>2662579.2723662485</v>
      </c>
      <c r="I33" s="53">
        <v>2705518.1373993307</v>
      </c>
      <c r="J33" s="53">
        <v>2726528.3998482111</v>
      </c>
      <c r="K33" s="53">
        <v>2775997.5777758677</v>
      </c>
      <c r="L33" s="53">
        <v>2750785.2900261218</v>
      </c>
      <c r="M33" s="53">
        <v>2751131.5715609007</v>
      </c>
      <c r="N33" s="53">
        <v>2719465.9947247822</v>
      </c>
      <c r="O33" s="53">
        <v>2734146.1598321581</v>
      </c>
      <c r="P33" s="53">
        <v>2834766.1246541413</v>
      </c>
      <c r="Q33" s="53">
        <v>2896900.983536006</v>
      </c>
    </row>
    <row r="34" spans="1:17" ht="11.45" customHeight="1">
      <c r="A34" s="48" t="s">
        <v>70</v>
      </c>
      <c r="B34" s="30">
        <v>1702562.4729525391</v>
      </c>
      <c r="C34" s="30">
        <v>1695998.5491817067</v>
      </c>
      <c r="D34" s="30">
        <v>1668921.3445910576</v>
      </c>
      <c r="E34" s="30">
        <v>1608100.1094849836</v>
      </c>
      <c r="F34" s="30">
        <v>1563193.9274569331</v>
      </c>
      <c r="G34" s="30">
        <v>1494511.2220605426</v>
      </c>
      <c r="H34" s="30">
        <v>1440276.2938793432</v>
      </c>
      <c r="I34" s="30">
        <v>1404865.7283133741</v>
      </c>
      <c r="J34" s="30">
        <v>1363728.7083943696</v>
      </c>
      <c r="K34" s="30">
        <v>1345155.6932765339</v>
      </c>
      <c r="L34" s="30">
        <v>1292529.786860184</v>
      </c>
      <c r="M34" s="30">
        <v>1253873.3829870902</v>
      </c>
      <c r="N34" s="30">
        <v>1183086.6192401489</v>
      </c>
      <c r="O34" s="30">
        <v>1156993.2313196703</v>
      </c>
      <c r="P34" s="30">
        <v>1162433.5893769376</v>
      </c>
      <c r="Q34" s="30">
        <v>1161469.6826307648</v>
      </c>
    </row>
    <row r="35" spans="1:17" ht="11.45" customHeight="1">
      <c r="A35" s="48" t="s">
        <v>71</v>
      </c>
      <c r="B35" s="30">
        <v>674843.31039364252</v>
      </c>
      <c r="C35" s="30">
        <v>751963.67685765703</v>
      </c>
      <c r="D35" s="30">
        <v>820925.76066288946</v>
      </c>
      <c r="E35" s="30">
        <v>890639.86963456438</v>
      </c>
      <c r="F35" s="30">
        <v>996190.5181448533</v>
      </c>
      <c r="G35" s="30">
        <v>1044847.2916979411</v>
      </c>
      <c r="H35" s="30">
        <v>1153851.0400569614</v>
      </c>
      <c r="I35" s="30">
        <v>1229242.2137492194</v>
      </c>
      <c r="J35" s="30">
        <v>1288891.8991935824</v>
      </c>
      <c r="K35" s="30">
        <v>1351418.7590155415</v>
      </c>
      <c r="L35" s="30">
        <v>1374067.0402230336</v>
      </c>
      <c r="M35" s="30">
        <v>1413823.2433219552</v>
      </c>
      <c r="N35" s="30">
        <v>1451852.7130438762</v>
      </c>
      <c r="O35" s="30">
        <v>1487652.1194691735</v>
      </c>
      <c r="P35" s="30">
        <v>1578397.8248279295</v>
      </c>
      <c r="Q35" s="30">
        <v>1636190.7444116129</v>
      </c>
    </row>
    <row r="36" spans="1:17" ht="11.45" customHeight="1">
      <c r="A36" s="48" t="s">
        <v>72</v>
      </c>
      <c r="B36" s="30">
        <v>47839.29612991507</v>
      </c>
      <c r="C36" s="30">
        <v>50397.168254231103</v>
      </c>
      <c r="D36" s="30">
        <v>52872.62109501176</v>
      </c>
      <c r="E36" s="30">
        <v>55590.721139991299</v>
      </c>
      <c r="F36" s="30">
        <v>60107.243178458637</v>
      </c>
      <c r="G36" s="30">
        <v>60348.822229891164</v>
      </c>
      <c r="H36" s="30">
        <v>62205.314259095983</v>
      </c>
      <c r="I36" s="30">
        <v>64482.92693411676</v>
      </c>
      <c r="J36" s="30">
        <v>66092.638328451983</v>
      </c>
      <c r="K36" s="30">
        <v>70207.204647928971</v>
      </c>
      <c r="L36" s="30">
        <v>73380.796451477407</v>
      </c>
      <c r="M36" s="30">
        <v>71926.174196887834</v>
      </c>
      <c r="N36" s="30">
        <v>71778.604238100146</v>
      </c>
      <c r="O36" s="30">
        <v>74966.425771029681</v>
      </c>
      <c r="P36" s="30">
        <v>76847.001136705861</v>
      </c>
      <c r="Q36" s="30">
        <v>79595.214647008805</v>
      </c>
    </row>
    <row r="37" spans="1:17" ht="11.45" customHeight="1">
      <c r="A37" s="48" t="s">
        <v>73</v>
      </c>
      <c r="B37" s="30">
        <v>3847.9844234005768</v>
      </c>
      <c r="C37" s="30">
        <v>4468.9301209961332</v>
      </c>
      <c r="D37" s="30">
        <v>4461.4053084187181</v>
      </c>
      <c r="E37" s="30">
        <v>4361.9842853291748</v>
      </c>
      <c r="F37" s="30">
        <v>4494.461371703399</v>
      </c>
      <c r="G37" s="30">
        <v>5420.7143192647873</v>
      </c>
      <c r="H37" s="30">
        <v>6245.9561294522255</v>
      </c>
      <c r="I37" s="30">
        <v>6926.2614038838637</v>
      </c>
      <c r="J37" s="30">
        <v>7796.2501963994164</v>
      </c>
      <c r="K37" s="30">
        <v>9179.2030149061993</v>
      </c>
      <c r="L37" s="30">
        <v>10684.42755127381</v>
      </c>
      <c r="M37" s="30">
        <v>11151.270295630644</v>
      </c>
      <c r="N37" s="30">
        <v>12108.749203317875</v>
      </c>
      <c r="O37" s="30">
        <v>13323.391587332277</v>
      </c>
      <c r="P37" s="30">
        <v>14737.368147614334</v>
      </c>
      <c r="Q37" s="30">
        <v>15522.046566037176</v>
      </c>
    </row>
    <row r="38" spans="1:17" ht="11.45" customHeight="1">
      <c r="A38" s="48" t="s">
        <v>74</v>
      </c>
      <c r="B38" s="30">
        <v>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1.6444980090228973</v>
      </c>
      <c r="K38" s="30">
        <v>2.0428042365277674</v>
      </c>
      <c r="L38" s="30">
        <v>5.1794550658735901</v>
      </c>
      <c r="M38" s="30">
        <v>7.6023330799425928</v>
      </c>
      <c r="N38" s="30">
        <v>75.397344059696465</v>
      </c>
      <c r="O38" s="30">
        <v>286.61906701222199</v>
      </c>
      <c r="P38" s="30">
        <v>910.45445982448155</v>
      </c>
      <c r="Q38" s="30">
        <v>1905.0221530917511</v>
      </c>
    </row>
    <row r="39" spans="1:17" ht="11.45" customHeight="1">
      <c r="A39" s="48" t="s">
        <v>75</v>
      </c>
      <c r="B39" s="30">
        <v>0</v>
      </c>
      <c r="C39" s="30">
        <v>0</v>
      </c>
      <c r="D39" s="30">
        <v>0</v>
      </c>
      <c r="E39" s="30">
        <v>8.4058655316705103E-2</v>
      </c>
      <c r="F39" s="30">
        <v>0.12286101393549187</v>
      </c>
      <c r="G39" s="30">
        <v>0.14633594431932559</v>
      </c>
      <c r="H39" s="30">
        <v>0.66804139557757125</v>
      </c>
      <c r="I39" s="30">
        <v>1.0069987362856638</v>
      </c>
      <c r="J39" s="30">
        <v>17.25923739793069</v>
      </c>
      <c r="K39" s="30">
        <v>34.675016720623553</v>
      </c>
      <c r="L39" s="30">
        <v>118.05948508651457</v>
      </c>
      <c r="M39" s="30">
        <v>349.89842625651806</v>
      </c>
      <c r="N39" s="30">
        <v>563.91165527925943</v>
      </c>
      <c r="O39" s="30">
        <v>924.37261794008896</v>
      </c>
      <c r="P39" s="30">
        <v>1439.8867051292821</v>
      </c>
      <c r="Q39" s="30">
        <v>2218.273127490892</v>
      </c>
    </row>
    <row r="40" spans="1:17" ht="11.45" customHeight="1">
      <c r="A40" s="46" t="s">
        <v>76</v>
      </c>
      <c r="B40" s="53">
        <v>25751.270041485084</v>
      </c>
      <c r="C40" s="53">
        <v>26022.492299465397</v>
      </c>
      <c r="D40" s="53">
        <v>26067.299220477093</v>
      </c>
      <c r="E40" s="53">
        <v>26153.281058864803</v>
      </c>
      <c r="F40" s="53">
        <v>26428.69386768635</v>
      </c>
      <c r="G40" s="53">
        <v>26336.108769131315</v>
      </c>
      <c r="H40" s="53">
        <v>26728.277949001487</v>
      </c>
      <c r="I40" s="53">
        <v>27046.160952173283</v>
      </c>
      <c r="J40" s="53">
        <v>27265.738102390347</v>
      </c>
      <c r="K40" s="53">
        <v>27034.07475071953</v>
      </c>
      <c r="L40" s="53">
        <v>27062.202855960131</v>
      </c>
      <c r="M40" s="53">
        <v>27150.12097984293</v>
      </c>
      <c r="N40" s="53">
        <v>26612.850331788813</v>
      </c>
      <c r="O40" s="53">
        <v>26861.605043553671</v>
      </c>
      <c r="P40" s="53">
        <v>27290.204227808597</v>
      </c>
      <c r="Q40" s="53">
        <v>28178.204948018065</v>
      </c>
    </row>
    <row r="41" spans="1:17" ht="11.45" customHeight="1">
      <c r="A41" s="48" t="s">
        <v>70</v>
      </c>
      <c r="B41" s="30">
        <v>324.42335620627085</v>
      </c>
      <c r="C41" s="30">
        <v>308.12989749500355</v>
      </c>
      <c r="D41" s="30">
        <v>293.49475484682256</v>
      </c>
      <c r="E41" s="30">
        <v>242.05805302900217</v>
      </c>
      <c r="F41" s="30">
        <v>213.88181685674579</v>
      </c>
      <c r="G41" s="30">
        <v>187.95312181423265</v>
      </c>
      <c r="H41" s="30">
        <v>172.87767013593631</v>
      </c>
      <c r="I41" s="30">
        <v>152.02963936824958</v>
      </c>
      <c r="J41" s="30">
        <v>139.50880360609366</v>
      </c>
      <c r="K41" s="30">
        <v>122.96601560371312</v>
      </c>
      <c r="L41" s="30">
        <v>110.74931555292866</v>
      </c>
      <c r="M41" s="30">
        <v>99.178714325630011</v>
      </c>
      <c r="N41" s="30">
        <v>88.43061256838611</v>
      </c>
      <c r="O41" s="30">
        <v>91.451794630473984</v>
      </c>
      <c r="P41" s="30">
        <v>78.766015309608491</v>
      </c>
      <c r="Q41" s="30">
        <v>72.265479066891118</v>
      </c>
    </row>
    <row r="42" spans="1:17" ht="11.45" customHeight="1">
      <c r="A42" s="48" t="s">
        <v>71</v>
      </c>
      <c r="B42" s="30">
        <v>25180.095977514004</v>
      </c>
      <c r="C42" s="30">
        <v>25380.586761543065</v>
      </c>
      <c r="D42" s="30">
        <v>25421.79169038211</v>
      </c>
      <c r="E42" s="30">
        <v>25464.515103365666</v>
      </c>
      <c r="F42" s="30">
        <v>25713.349963347449</v>
      </c>
      <c r="G42" s="30">
        <v>25592.794288077319</v>
      </c>
      <c r="H42" s="30">
        <v>25874.091494117121</v>
      </c>
      <c r="I42" s="30">
        <v>26156.287698724038</v>
      </c>
      <c r="J42" s="30">
        <v>26331.001350636117</v>
      </c>
      <c r="K42" s="30">
        <v>26004.929590662821</v>
      </c>
      <c r="L42" s="30">
        <v>25960.263584044635</v>
      </c>
      <c r="M42" s="30">
        <v>25889.113861986207</v>
      </c>
      <c r="N42" s="30">
        <v>25263.231569527361</v>
      </c>
      <c r="O42" s="30">
        <v>25432.064898639266</v>
      </c>
      <c r="P42" s="30">
        <v>25806.44833623794</v>
      </c>
      <c r="Q42" s="30">
        <v>26261.849541092113</v>
      </c>
    </row>
    <row r="43" spans="1:17" ht="11.45" customHeight="1">
      <c r="A43" s="48" t="s">
        <v>72</v>
      </c>
      <c r="B43" s="30">
        <v>29.101449371432363</v>
      </c>
      <c r="C43" s="30">
        <v>28.372749228055262</v>
      </c>
      <c r="D43" s="30">
        <v>26.8887363615151</v>
      </c>
      <c r="E43" s="30">
        <v>26.052058056985377</v>
      </c>
      <c r="F43" s="30">
        <v>52.113203555338607</v>
      </c>
      <c r="G43" s="30">
        <v>52.850419334073493</v>
      </c>
      <c r="H43" s="30">
        <v>51.180449378541795</v>
      </c>
      <c r="I43" s="30">
        <v>54.05618431729529</v>
      </c>
      <c r="J43" s="30">
        <v>54.980254033589098</v>
      </c>
      <c r="K43" s="30">
        <v>57.727297322555252</v>
      </c>
      <c r="L43" s="30">
        <v>58.459380050309122</v>
      </c>
      <c r="M43" s="30">
        <v>57.361734745161272</v>
      </c>
      <c r="N43" s="30">
        <v>54.754885285264024</v>
      </c>
      <c r="O43" s="30">
        <v>53.376791550276749</v>
      </c>
      <c r="P43" s="30">
        <v>52.402925061633731</v>
      </c>
      <c r="Q43" s="30">
        <v>49.539667353143813</v>
      </c>
    </row>
    <row r="44" spans="1:17" ht="11.45" customHeight="1">
      <c r="A44" s="48" t="s">
        <v>73</v>
      </c>
      <c r="B44" s="30">
        <v>146.12993734738833</v>
      </c>
      <c r="C44" s="30">
        <v>231.55292438288029</v>
      </c>
      <c r="D44" s="30">
        <v>249.73940577841424</v>
      </c>
      <c r="E44" s="30">
        <v>347.06648734986658</v>
      </c>
      <c r="F44" s="30">
        <v>375.12711246293264</v>
      </c>
      <c r="G44" s="30">
        <v>412.234200934966</v>
      </c>
      <c r="H44" s="30">
        <v>541.88304808444889</v>
      </c>
      <c r="I44" s="30">
        <v>596.31138208872005</v>
      </c>
      <c r="J44" s="30">
        <v>650.97450486377159</v>
      </c>
      <c r="K44" s="30">
        <v>756.96350806132045</v>
      </c>
      <c r="L44" s="30">
        <v>825.78894253280168</v>
      </c>
      <c r="M44" s="30">
        <v>992.65724977974799</v>
      </c>
      <c r="N44" s="30">
        <v>1094.7160524271092</v>
      </c>
      <c r="O44" s="30">
        <v>1128.2912659009098</v>
      </c>
      <c r="P44" s="30">
        <v>1198.8991091231294</v>
      </c>
      <c r="Q44" s="30">
        <v>1623.532337939748</v>
      </c>
    </row>
    <row r="45" spans="1:17" ht="11.45" customHeight="1">
      <c r="A45" s="48" t="s">
        <v>75</v>
      </c>
      <c r="B45" s="30">
        <v>71.519321045990566</v>
      </c>
      <c r="C45" s="30">
        <v>73.849966816394613</v>
      </c>
      <c r="D45" s="30">
        <v>75.384633108230787</v>
      </c>
      <c r="E45" s="30">
        <v>73.589357063278541</v>
      </c>
      <c r="F45" s="30">
        <v>74.221771463885105</v>
      </c>
      <c r="G45" s="30">
        <v>90.276738970723315</v>
      </c>
      <c r="H45" s="30">
        <v>88.245287285440966</v>
      </c>
      <c r="I45" s="30">
        <v>87.476047674978901</v>
      </c>
      <c r="J45" s="30">
        <v>89.273189250775815</v>
      </c>
      <c r="K45" s="30">
        <v>91.488339069120258</v>
      </c>
      <c r="L45" s="30">
        <v>106.94163377945284</v>
      </c>
      <c r="M45" s="30">
        <v>111.80941900618231</v>
      </c>
      <c r="N45" s="30">
        <v>111.71721198069184</v>
      </c>
      <c r="O45" s="30">
        <v>156.42029283274763</v>
      </c>
      <c r="P45" s="30">
        <v>153.68784207628619</v>
      </c>
      <c r="Q45" s="30">
        <v>171.01792256617077</v>
      </c>
    </row>
    <row r="46" spans="1:17" ht="11.45" customHeight="1">
      <c r="A46" s="42" t="s">
        <v>25</v>
      </c>
      <c r="B46" s="51">
        <f t="shared" ref="B46:Q46" si="7">B47+B53</f>
        <v>477282.82409059221</v>
      </c>
      <c r="C46" s="51">
        <f t="shared" si="7"/>
        <v>494123.38331126026</v>
      </c>
      <c r="D46" s="51">
        <f t="shared" si="7"/>
        <v>504755.79722918791</v>
      </c>
      <c r="E46" s="51">
        <f t="shared" si="7"/>
        <v>523738.65982970875</v>
      </c>
      <c r="F46" s="51">
        <f t="shared" si="7"/>
        <v>550686.06356606772</v>
      </c>
      <c r="G46" s="51">
        <f t="shared" si="7"/>
        <v>569072.0730382686</v>
      </c>
      <c r="H46" s="51">
        <f t="shared" si="7"/>
        <v>575442.38536692876</v>
      </c>
      <c r="I46" s="51">
        <f t="shared" si="7"/>
        <v>603955.90897333715</v>
      </c>
      <c r="J46" s="51">
        <f t="shared" si="7"/>
        <v>599095.3326380197</v>
      </c>
      <c r="K46" s="51">
        <f t="shared" si="7"/>
        <v>583247.68135370058</v>
      </c>
      <c r="L46" s="51">
        <f t="shared" si="7"/>
        <v>596916.98220466997</v>
      </c>
      <c r="M46" s="51">
        <f t="shared" si="7"/>
        <v>602166.76328096481</v>
      </c>
      <c r="N46" s="51">
        <f t="shared" si="7"/>
        <v>583062.7318762003</v>
      </c>
      <c r="O46" s="51">
        <f t="shared" si="7"/>
        <v>581852.14234941942</v>
      </c>
      <c r="P46" s="51">
        <f t="shared" si="7"/>
        <v>596676.04564748844</v>
      </c>
      <c r="Q46" s="51">
        <f t="shared" si="7"/>
        <v>606408.52948686853</v>
      </c>
    </row>
    <row r="47" spans="1:17" ht="11.45" customHeight="1">
      <c r="A47" s="71" t="s">
        <v>77</v>
      </c>
      <c r="B47" s="72">
        <v>343624.21424186835</v>
      </c>
      <c r="C47" s="72">
        <v>355951.39009645442</v>
      </c>
      <c r="D47" s="72">
        <v>363177.93821002869</v>
      </c>
      <c r="E47" s="72">
        <v>379610.64453431033</v>
      </c>
      <c r="F47" s="72">
        <v>393465.19092956616</v>
      </c>
      <c r="G47" s="72">
        <v>407892.89094396087</v>
      </c>
      <c r="H47" s="72">
        <v>411142.47249734902</v>
      </c>
      <c r="I47" s="72">
        <v>433560.59176220285</v>
      </c>
      <c r="J47" s="72">
        <v>431827.28616576607</v>
      </c>
      <c r="K47" s="72">
        <v>429771.00669860991</v>
      </c>
      <c r="L47" s="72">
        <v>442590.89308626135</v>
      </c>
      <c r="M47" s="72">
        <v>447755.49541339686</v>
      </c>
      <c r="N47" s="72">
        <v>434469.19838365243</v>
      </c>
      <c r="O47" s="72">
        <v>431301.42477321526</v>
      </c>
      <c r="P47" s="72">
        <v>444394.68455953785</v>
      </c>
      <c r="Q47" s="72">
        <v>450004.70075862878</v>
      </c>
    </row>
    <row r="48" spans="1:17" ht="11.45" customHeight="1">
      <c r="A48" s="48" t="s">
        <v>70</v>
      </c>
      <c r="B48" s="30">
        <v>51778.656604737873</v>
      </c>
      <c r="C48" s="30">
        <v>49398.210761110997</v>
      </c>
      <c r="D48" s="30">
        <v>46241.542322063768</v>
      </c>
      <c r="E48" s="30">
        <v>43825.008108444803</v>
      </c>
      <c r="F48" s="30">
        <v>40455.454123628384</v>
      </c>
      <c r="G48" s="30">
        <v>37896.495936908876</v>
      </c>
      <c r="H48" s="30">
        <v>35652.603837990515</v>
      </c>
      <c r="I48" s="30">
        <v>33614.857576965289</v>
      </c>
      <c r="J48" s="30">
        <v>31254.318185774333</v>
      </c>
      <c r="K48" s="30">
        <v>29250.550696393937</v>
      </c>
      <c r="L48" s="30">
        <v>27582.949699963236</v>
      </c>
      <c r="M48" s="30">
        <v>25823.302410575972</v>
      </c>
      <c r="N48" s="30">
        <v>23938.060882799982</v>
      </c>
      <c r="O48" s="30">
        <v>23068.896125001975</v>
      </c>
      <c r="P48" s="30">
        <v>22217.303417441595</v>
      </c>
      <c r="Q48" s="30">
        <v>21987.258283096267</v>
      </c>
    </row>
    <row r="49" spans="1:17" ht="11.45" customHeight="1">
      <c r="A49" s="48" t="s">
        <v>71</v>
      </c>
      <c r="B49" s="30">
        <v>290527.19438134041</v>
      </c>
      <c r="C49" s="30">
        <v>304786.62660742091</v>
      </c>
      <c r="D49" s="30">
        <v>314595.90130402136</v>
      </c>
      <c r="E49" s="30">
        <v>333116.80439305992</v>
      </c>
      <c r="F49" s="30">
        <v>350151.13953502185</v>
      </c>
      <c r="G49" s="30">
        <v>366953.97540595825</v>
      </c>
      <c r="H49" s="30">
        <v>371994.23676240002</v>
      </c>
      <c r="I49" s="30">
        <v>396315.79967159498</v>
      </c>
      <c r="J49" s="30">
        <v>396728.32352337113</v>
      </c>
      <c r="K49" s="30">
        <v>396526.46078822436</v>
      </c>
      <c r="L49" s="30">
        <v>410619.57843564369</v>
      </c>
      <c r="M49" s="30">
        <v>417416.86084857059</v>
      </c>
      <c r="N49" s="30">
        <v>405999.49561224622</v>
      </c>
      <c r="O49" s="30">
        <v>403621.25889423798</v>
      </c>
      <c r="P49" s="30">
        <v>417250.46787766175</v>
      </c>
      <c r="Q49" s="30">
        <v>422963.13590048673</v>
      </c>
    </row>
    <row r="50" spans="1:17" ht="11.45" customHeight="1">
      <c r="A50" s="48" t="s">
        <v>72</v>
      </c>
      <c r="B50" s="30">
        <v>1166.5583657931079</v>
      </c>
      <c r="C50" s="30">
        <v>1589.1045155072202</v>
      </c>
      <c r="D50" s="30">
        <v>2135.428960486036</v>
      </c>
      <c r="E50" s="30">
        <v>2432.5816770929609</v>
      </c>
      <c r="F50" s="30">
        <v>2580.4796939020771</v>
      </c>
      <c r="G50" s="30">
        <v>2730.7034370636347</v>
      </c>
      <c r="H50" s="30">
        <v>2999.2397020728067</v>
      </c>
      <c r="I50" s="30">
        <v>3054.4218305029808</v>
      </c>
      <c r="J50" s="30">
        <v>3107.1991714930878</v>
      </c>
      <c r="K50" s="30">
        <v>3011.9718971913271</v>
      </c>
      <c r="L50" s="30">
        <v>3092.2517097802593</v>
      </c>
      <c r="M50" s="30">
        <v>3124.320403017442</v>
      </c>
      <c r="N50" s="30">
        <v>3075.5306947528093</v>
      </c>
      <c r="O50" s="30">
        <v>3016.8248835840263</v>
      </c>
      <c r="P50" s="30">
        <v>3118.6948044316814</v>
      </c>
      <c r="Q50" s="30">
        <v>3061.9875477612886</v>
      </c>
    </row>
    <row r="51" spans="1:17" ht="11.45" customHeight="1">
      <c r="A51" s="48" t="s">
        <v>73</v>
      </c>
      <c r="B51" s="30">
        <v>102.29010435375851</v>
      </c>
      <c r="C51" s="30">
        <v>121.40402771376604</v>
      </c>
      <c r="D51" s="30">
        <v>146.57767086021235</v>
      </c>
      <c r="E51" s="30">
        <v>176.74135212587481</v>
      </c>
      <c r="F51" s="30">
        <v>203.46155897016166</v>
      </c>
      <c r="G51" s="30">
        <v>238.14856903840129</v>
      </c>
      <c r="H51" s="30">
        <v>422.00165439228505</v>
      </c>
      <c r="I51" s="30">
        <v>499.63009152281461</v>
      </c>
      <c r="J51" s="30">
        <v>665.92055124992964</v>
      </c>
      <c r="K51" s="30">
        <v>907.0880821049783</v>
      </c>
      <c r="L51" s="30">
        <v>1221.8423509003389</v>
      </c>
      <c r="M51" s="30">
        <v>1303.8782941852273</v>
      </c>
      <c r="N51" s="30">
        <v>1301.916611418909</v>
      </c>
      <c r="O51" s="30">
        <v>1366.5960464977245</v>
      </c>
      <c r="P51" s="30">
        <v>1489.3778454360556</v>
      </c>
      <c r="Q51" s="30">
        <v>1574.4170728517074</v>
      </c>
    </row>
    <row r="52" spans="1:17" ht="11.45" customHeight="1">
      <c r="A52" s="48" t="s">
        <v>75</v>
      </c>
      <c r="B52" s="30">
        <v>49.51478564328719</v>
      </c>
      <c r="C52" s="30">
        <v>56.044184701532473</v>
      </c>
      <c r="D52" s="30">
        <v>58.487952597342812</v>
      </c>
      <c r="E52" s="30">
        <v>59.509003586763292</v>
      </c>
      <c r="F52" s="30">
        <v>74.656018043698211</v>
      </c>
      <c r="G52" s="30">
        <v>73.567594991712554</v>
      </c>
      <c r="H52" s="30">
        <v>74.390540493419806</v>
      </c>
      <c r="I52" s="30">
        <v>75.882591616748712</v>
      </c>
      <c r="J52" s="30">
        <v>71.524733877650419</v>
      </c>
      <c r="K52" s="30">
        <v>74.935234695312829</v>
      </c>
      <c r="L52" s="30">
        <v>74.270889973862083</v>
      </c>
      <c r="M52" s="30">
        <v>87.133457047655682</v>
      </c>
      <c r="N52" s="30">
        <v>154.19458243451902</v>
      </c>
      <c r="O52" s="30">
        <v>227.84882389359595</v>
      </c>
      <c r="P52" s="30">
        <v>318.84061456674539</v>
      </c>
      <c r="Q52" s="30">
        <v>417.90195443278617</v>
      </c>
    </row>
    <row r="53" spans="1:17" ht="11.45" customHeight="1">
      <c r="A53" s="46" t="s">
        <v>78</v>
      </c>
      <c r="B53" s="53">
        <v>133658.60984872389</v>
      </c>
      <c r="C53" s="53">
        <v>138171.99321480584</v>
      </c>
      <c r="D53" s="53">
        <v>141577.85901915919</v>
      </c>
      <c r="E53" s="53">
        <v>144128.01529539839</v>
      </c>
      <c r="F53" s="53">
        <v>157220.87263650153</v>
      </c>
      <c r="G53" s="53">
        <v>161179.18209430776</v>
      </c>
      <c r="H53" s="53">
        <v>164299.91286957971</v>
      </c>
      <c r="I53" s="53">
        <v>170395.3172111343</v>
      </c>
      <c r="J53" s="53">
        <v>167268.04647225363</v>
      </c>
      <c r="K53" s="53">
        <v>153476.67465509073</v>
      </c>
      <c r="L53" s="53">
        <v>154326.08911840865</v>
      </c>
      <c r="M53" s="53">
        <v>154411.26786756795</v>
      </c>
      <c r="N53" s="53">
        <v>148593.53349254781</v>
      </c>
      <c r="O53" s="53">
        <v>150550.71757620413</v>
      </c>
      <c r="P53" s="53">
        <v>152281.36108795053</v>
      </c>
      <c r="Q53" s="53">
        <v>156403.82872823978</v>
      </c>
    </row>
    <row r="54" spans="1:17" ht="11.45" customHeight="1">
      <c r="A54" s="48" t="s">
        <v>18</v>
      </c>
      <c r="B54" s="30">
        <v>105603.23962968099</v>
      </c>
      <c r="C54" s="30">
        <v>108336.15334465342</v>
      </c>
      <c r="D54" s="30">
        <v>110304.98109034493</v>
      </c>
      <c r="E54" s="30">
        <v>112249.67977781402</v>
      </c>
      <c r="F54" s="30">
        <v>120065.76981239441</v>
      </c>
      <c r="G54" s="30">
        <v>122851.29332111924</v>
      </c>
      <c r="H54" s="30">
        <v>124231.78552584549</v>
      </c>
      <c r="I54" s="30">
        <v>128986.31814321972</v>
      </c>
      <c r="J54" s="30">
        <v>126031.32469416282</v>
      </c>
      <c r="K54" s="30">
        <v>116630.82733723792</v>
      </c>
      <c r="L54" s="30">
        <v>116152.337</v>
      </c>
      <c r="M54" s="30">
        <v>116295.1043635736</v>
      </c>
      <c r="N54" s="30">
        <v>110323.36199578186</v>
      </c>
      <c r="O54" s="30">
        <v>110127.99259417613</v>
      </c>
      <c r="P54" s="30">
        <v>111579.23166093587</v>
      </c>
      <c r="Q54" s="30">
        <v>114750.42945342396</v>
      </c>
    </row>
    <row r="55" spans="1:17" ht="11.45" customHeight="1">
      <c r="A55" s="73" t="s">
        <v>79</v>
      </c>
      <c r="B55" s="33">
        <v>28055.370219042892</v>
      </c>
      <c r="C55" s="33">
        <v>29835.839870152442</v>
      </c>
      <c r="D55" s="33">
        <v>31272.877928814272</v>
      </c>
      <c r="E55" s="33">
        <v>31878.335517584368</v>
      </c>
      <c r="F55" s="33">
        <v>37155.102824107125</v>
      </c>
      <c r="G55" s="33">
        <v>38327.888773188512</v>
      </c>
      <c r="H55" s="33">
        <v>40068.127343734217</v>
      </c>
      <c r="I55" s="33">
        <v>41408.999067914585</v>
      </c>
      <c r="J55" s="33">
        <v>41236.721778090796</v>
      </c>
      <c r="K55" s="33">
        <v>36845.847317852807</v>
      </c>
      <c r="L55" s="33">
        <v>38173.752118408644</v>
      </c>
      <c r="M55" s="33">
        <v>38116.16350399435</v>
      </c>
      <c r="N55" s="33">
        <v>38270.171496765935</v>
      </c>
      <c r="O55" s="33">
        <v>40422.72498202799</v>
      </c>
      <c r="P55" s="33">
        <v>40702.129427014661</v>
      </c>
      <c r="Q55" s="33">
        <v>41653.399274815827</v>
      </c>
    </row>
    <row r="57" spans="1:17" ht="11.45" customHeight="1">
      <c r="A57" s="16" t="s">
        <v>81</v>
      </c>
      <c r="B57" s="26">
        <f t="shared" ref="B57:Q57" si="8">B58+B73</f>
        <v>256144294.17904755</v>
      </c>
      <c r="C57" s="26">
        <f t="shared" si="8"/>
        <v>263427961.88082531</v>
      </c>
      <c r="D57" s="26">
        <f t="shared" si="8"/>
        <v>268820935.21092725</v>
      </c>
      <c r="E57" s="26">
        <f t="shared" si="8"/>
        <v>273658329.24138331</v>
      </c>
      <c r="F57" s="26">
        <f t="shared" si="8"/>
        <v>278404118.85675418</v>
      </c>
      <c r="G57" s="26">
        <f t="shared" si="8"/>
        <v>284589505.33850813</v>
      </c>
      <c r="H57" s="26">
        <f t="shared" si="8"/>
        <v>291258991.73345572</v>
      </c>
      <c r="I57" s="26">
        <f t="shared" si="8"/>
        <v>298753086.69491667</v>
      </c>
      <c r="J57" s="26">
        <f t="shared" si="8"/>
        <v>303748883.90327168</v>
      </c>
      <c r="K57" s="26">
        <f t="shared" si="8"/>
        <v>305611817.55668062</v>
      </c>
      <c r="L57" s="26">
        <f t="shared" si="8"/>
        <v>310156348.9660989</v>
      </c>
      <c r="M57" s="26">
        <f t="shared" si="8"/>
        <v>313582448.45298815</v>
      </c>
      <c r="N57" s="26">
        <f t="shared" si="8"/>
        <v>314987025.31172669</v>
      </c>
      <c r="O57" s="26">
        <f t="shared" si="8"/>
        <v>319608426.47037679</v>
      </c>
      <c r="P57" s="26">
        <f t="shared" si="8"/>
        <v>323509058.58149427</v>
      </c>
      <c r="Q57" s="26">
        <f t="shared" si="8"/>
        <v>327835506.99146843</v>
      </c>
    </row>
    <row r="58" spans="1:17" ht="11.45" customHeight="1">
      <c r="A58" s="42" t="s">
        <v>24</v>
      </c>
      <c r="B58" s="43">
        <f t="shared" ref="B58:Q58" si="9">B59+B60+B67</f>
        <v>227942846</v>
      </c>
      <c r="C58" s="43">
        <f t="shared" si="9"/>
        <v>234377604</v>
      </c>
      <c r="D58" s="43">
        <f t="shared" si="9"/>
        <v>239280894</v>
      </c>
      <c r="E58" s="43">
        <f t="shared" si="9"/>
        <v>243548497</v>
      </c>
      <c r="F58" s="43">
        <f t="shared" si="9"/>
        <v>247577889</v>
      </c>
      <c r="G58" s="43">
        <f t="shared" si="9"/>
        <v>253066482</v>
      </c>
      <c r="H58" s="43">
        <f t="shared" si="9"/>
        <v>258973453</v>
      </c>
      <c r="I58" s="43">
        <f t="shared" si="9"/>
        <v>265190216</v>
      </c>
      <c r="J58" s="43">
        <f t="shared" si="9"/>
        <v>269860619</v>
      </c>
      <c r="K58" s="43">
        <f t="shared" si="9"/>
        <v>272113428</v>
      </c>
      <c r="L58" s="43">
        <f t="shared" si="9"/>
        <v>276529092</v>
      </c>
      <c r="M58" s="43">
        <f t="shared" si="9"/>
        <v>279812599</v>
      </c>
      <c r="N58" s="43">
        <f t="shared" si="9"/>
        <v>281549162</v>
      </c>
      <c r="O58" s="43">
        <f t="shared" si="9"/>
        <v>286000218</v>
      </c>
      <c r="P58" s="43">
        <f t="shared" si="9"/>
        <v>289308296</v>
      </c>
      <c r="Q58" s="43">
        <f t="shared" si="9"/>
        <v>292751201</v>
      </c>
    </row>
    <row r="59" spans="1:17" ht="11.45" customHeight="1">
      <c r="A59" s="71" t="s">
        <v>68</v>
      </c>
      <c r="B59" s="74">
        <v>26679508</v>
      </c>
      <c r="C59" s="74">
        <v>27609356</v>
      </c>
      <c r="D59" s="74">
        <v>28647121</v>
      </c>
      <c r="E59" s="74">
        <v>29429695</v>
      </c>
      <c r="F59" s="74">
        <v>30192633</v>
      </c>
      <c r="G59" s="74">
        <v>31273941</v>
      </c>
      <c r="H59" s="74">
        <v>32303391</v>
      </c>
      <c r="I59" s="74">
        <v>33513997</v>
      </c>
      <c r="J59" s="74">
        <v>34753905</v>
      </c>
      <c r="K59" s="74">
        <v>35320124</v>
      </c>
      <c r="L59" s="74">
        <v>35884391</v>
      </c>
      <c r="M59" s="74">
        <v>36307796</v>
      </c>
      <c r="N59" s="74">
        <v>36013088</v>
      </c>
      <c r="O59" s="74">
        <v>36192222</v>
      </c>
      <c r="P59" s="74">
        <v>36564027</v>
      </c>
      <c r="Q59" s="74">
        <v>37036579</v>
      </c>
    </row>
    <row r="60" spans="1:17" ht="11.45" customHeight="1">
      <c r="A60" s="46" t="s">
        <v>69</v>
      </c>
      <c r="B60" s="47">
        <f>SUM(B61:B66)</f>
        <v>200599391</v>
      </c>
      <c r="C60" s="47">
        <f t="shared" ref="C60:Q60" si="10">SUM(C61:C66)</f>
        <v>206096297</v>
      </c>
      <c r="D60" s="47">
        <f t="shared" si="10"/>
        <v>209967381</v>
      </c>
      <c r="E60" s="47">
        <f t="shared" si="10"/>
        <v>213447603</v>
      </c>
      <c r="F60" s="47">
        <f t="shared" si="10"/>
        <v>216710017</v>
      </c>
      <c r="G60" s="47">
        <f t="shared" si="10"/>
        <v>221125428</v>
      </c>
      <c r="H60" s="47">
        <f t="shared" si="10"/>
        <v>226000715</v>
      </c>
      <c r="I60" s="47">
        <f t="shared" si="10"/>
        <v>231005293</v>
      </c>
      <c r="J60" s="47">
        <f t="shared" si="10"/>
        <v>234426746</v>
      </c>
      <c r="K60" s="47">
        <f t="shared" si="10"/>
        <v>236114507</v>
      </c>
      <c r="L60" s="47">
        <f t="shared" si="10"/>
        <v>239968731</v>
      </c>
      <c r="M60" s="47">
        <f t="shared" si="10"/>
        <v>242827586</v>
      </c>
      <c r="N60" s="47">
        <f t="shared" si="10"/>
        <v>244863667</v>
      </c>
      <c r="O60" s="47">
        <f t="shared" si="10"/>
        <v>249130639</v>
      </c>
      <c r="P60" s="47">
        <f t="shared" si="10"/>
        <v>252056715</v>
      </c>
      <c r="Q60" s="47">
        <f t="shared" si="10"/>
        <v>255004455</v>
      </c>
    </row>
    <row r="61" spans="1:17" ht="11.45" customHeight="1">
      <c r="A61" s="48" t="s">
        <v>70</v>
      </c>
      <c r="B61" s="21">
        <v>158855956</v>
      </c>
      <c r="C61" s="21">
        <v>160086903</v>
      </c>
      <c r="D61" s="21">
        <v>159210184</v>
      </c>
      <c r="E61" s="21">
        <v>157556134</v>
      </c>
      <c r="F61" s="21">
        <v>155284913</v>
      </c>
      <c r="G61" s="21">
        <v>154388861</v>
      </c>
      <c r="H61" s="21">
        <v>153000612</v>
      </c>
      <c r="I61" s="21">
        <v>152669704</v>
      </c>
      <c r="J61" s="21">
        <v>150364082</v>
      </c>
      <c r="K61" s="21">
        <v>147365482</v>
      </c>
      <c r="L61" s="21">
        <v>145998073</v>
      </c>
      <c r="M61" s="21">
        <v>144080609</v>
      </c>
      <c r="N61" s="21">
        <v>141772302</v>
      </c>
      <c r="O61" s="21">
        <v>140845134</v>
      </c>
      <c r="P61" s="21">
        <v>139854618</v>
      </c>
      <c r="Q61" s="21">
        <v>139055432</v>
      </c>
    </row>
    <row r="62" spans="1:17" ht="11.45" customHeight="1">
      <c r="A62" s="48" t="s">
        <v>71</v>
      </c>
      <c r="B62" s="21">
        <v>37724220</v>
      </c>
      <c r="C62" s="21">
        <v>41413208</v>
      </c>
      <c r="D62" s="21">
        <v>45664297</v>
      </c>
      <c r="E62" s="21">
        <v>50212367</v>
      </c>
      <c r="F62" s="21">
        <v>55448971</v>
      </c>
      <c r="G62" s="21">
        <v>60408251</v>
      </c>
      <c r="H62" s="21">
        <v>66388125</v>
      </c>
      <c r="I62" s="21">
        <v>71405384</v>
      </c>
      <c r="J62" s="21">
        <v>76862917</v>
      </c>
      <c r="K62" s="21">
        <v>81238312</v>
      </c>
      <c r="L62" s="21">
        <v>86017480</v>
      </c>
      <c r="M62" s="21">
        <v>90815705</v>
      </c>
      <c r="N62" s="21">
        <v>94836497</v>
      </c>
      <c r="O62" s="21">
        <v>99612472</v>
      </c>
      <c r="P62" s="21">
        <v>103154291</v>
      </c>
      <c r="Q62" s="21">
        <v>106612315</v>
      </c>
    </row>
    <row r="63" spans="1:17" ht="11.45" customHeight="1">
      <c r="A63" s="48" t="s">
        <v>72</v>
      </c>
      <c r="B63" s="21">
        <v>3730015</v>
      </c>
      <c r="C63" s="21">
        <v>4257955</v>
      </c>
      <c r="D63" s="21">
        <v>4753347</v>
      </c>
      <c r="E63" s="21">
        <v>5341617</v>
      </c>
      <c r="F63" s="21">
        <v>5628901</v>
      </c>
      <c r="G63" s="21">
        <v>5881840</v>
      </c>
      <c r="H63" s="21">
        <v>6086089</v>
      </c>
      <c r="I63" s="21">
        <v>6334989</v>
      </c>
      <c r="J63" s="21">
        <v>6520408</v>
      </c>
      <c r="K63" s="21">
        <v>6755828</v>
      </c>
      <c r="L63" s="21">
        <v>7017824</v>
      </c>
      <c r="M63" s="21">
        <v>6940405</v>
      </c>
      <c r="N63" s="21">
        <v>7119510</v>
      </c>
      <c r="O63" s="21">
        <v>7401821</v>
      </c>
      <c r="P63" s="21">
        <v>7614498</v>
      </c>
      <c r="Q63" s="21">
        <v>7685081</v>
      </c>
    </row>
    <row r="64" spans="1:17" ht="11.45" customHeight="1">
      <c r="A64" s="48" t="s">
        <v>73</v>
      </c>
      <c r="B64" s="21">
        <v>289200</v>
      </c>
      <c r="C64" s="21">
        <v>338231</v>
      </c>
      <c r="D64" s="21">
        <v>339553</v>
      </c>
      <c r="E64" s="21">
        <v>337476</v>
      </c>
      <c r="F64" s="21">
        <v>347219</v>
      </c>
      <c r="G64" s="21">
        <v>446461</v>
      </c>
      <c r="H64" s="21">
        <v>525839</v>
      </c>
      <c r="I64" s="21">
        <v>595140</v>
      </c>
      <c r="J64" s="21">
        <v>678143</v>
      </c>
      <c r="K64" s="21">
        <v>752594</v>
      </c>
      <c r="L64" s="21">
        <v>926798</v>
      </c>
      <c r="M64" s="21">
        <v>965753</v>
      </c>
      <c r="N64" s="21">
        <v>1089082</v>
      </c>
      <c r="O64" s="21">
        <v>1175568</v>
      </c>
      <c r="P64" s="21">
        <v>1238936</v>
      </c>
      <c r="Q64" s="21">
        <v>1313031</v>
      </c>
    </row>
    <row r="65" spans="1:17" ht="11.45" customHeight="1">
      <c r="A65" s="48" t="s">
        <v>74</v>
      </c>
      <c r="B65" s="21">
        <v>0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132</v>
      </c>
      <c r="K65" s="21">
        <v>165</v>
      </c>
      <c r="L65" s="21">
        <v>389</v>
      </c>
      <c r="M65" s="21">
        <v>608</v>
      </c>
      <c r="N65" s="21">
        <v>6805</v>
      </c>
      <c r="O65" s="21">
        <v>30848</v>
      </c>
      <c r="P65" s="21">
        <v>92956</v>
      </c>
      <c r="Q65" s="21">
        <v>181560</v>
      </c>
    </row>
    <row r="66" spans="1:17" ht="11.45" customHeight="1">
      <c r="A66" s="48" t="s">
        <v>75</v>
      </c>
      <c r="B66" s="21">
        <v>0</v>
      </c>
      <c r="C66" s="21">
        <v>0</v>
      </c>
      <c r="D66" s="21">
        <v>0</v>
      </c>
      <c r="E66" s="21">
        <v>9</v>
      </c>
      <c r="F66" s="21">
        <v>13</v>
      </c>
      <c r="G66" s="21">
        <v>15</v>
      </c>
      <c r="H66" s="21">
        <v>50</v>
      </c>
      <c r="I66" s="21">
        <v>76</v>
      </c>
      <c r="J66" s="21">
        <v>1064</v>
      </c>
      <c r="K66" s="21">
        <v>2126</v>
      </c>
      <c r="L66" s="21">
        <v>8167</v>
      </c>
      <c r="M66" s="21">
        <v>24506</v>
      </c>
      <c r="N66" s="21">
        <v>39471</v>
      </c>
      <c r="O66" s="21">
        <v>64796</v>
      </c>
      <c r="P66" s="21">
        <v>101416</v>
      </c>
      <c r="Q66" s="21">
        <v>157036</v>
      </c>
    </row>
    <row r="67" spans="1:17" ht="11.45" customHeight="1">
      <c r="A67" s="46" t="s">
        <v>76</v>
      </c>
      <c r="B67" s="47">
        <f>SUM(B68:B72)</f>
        <v>663947</v>
      </c>
      <c r="C67" s="47">
        <f t="shared" ref="C67:Q67" si="11">SUM(C68:C72)</f>
        <v>671951</v>
      </c>
      <c r="D67" s="47">
        <f t="shared" si="11"/>
        <v>666392</v>
      </c>
      <c r="E67" s="47">
        <f t="shared" si="11"/>
        <v>671199</v>
      </c>
      <c r="F67" s="47">
        <f t="shared" si="11"/>
        <v>675239</v>
      </c>
      <c r="G67" s="47">
        <f t="shared" si="11"/>
        <v>667113</v>
      </c>
      <c r="H67" s="47">
        <f t="shared" si="11"/>
        <v>669347</v>
      </c>
      <c r="I67" s="47">
        <f t="shared" si="11"/>
        <v>670926</v>
      </c>
      <c r="J67" s="47">
        <f t="shared" si="11"/>
        <v>679968</v>
      </c>
      <c r="K67" s="47">
        <f t="shared" si="11"/>
        <v>678797</v>
      </c>
      <c r="L67" s="47">
        <f t="shared" si="11"/>
        <v>675970</v>
      </c>
      <c r="M67" s="47">
        <f t="shared" si="11"/>
        <v>677217</v>
      </c>
      <c r="N67" s="47">
        <f t="shared" si="11"/>
        <v>672407</v>
      </c>
      <c r="O67" s="47">
        <f t="shared" si="11"/>
        <v>677357</v>
      </c>
      <c r="P67" s="47">
        <f t="shared" si="11"/>
        <v>687554</v>
      </c>
      <c r="Q67" s="47">
        <f t="shared" si="11"/>
        <v>710167</v>
      </c>
    </row>
    <row r="68" spans="1:17" ht="11.45" customHeight="1">
      <c r="A68" s="48" t="s">
        <v>70</v>
      </c>
      <c r="B68" s="21">
        <v>14605</v>
      </c>
      <c r="C68" s="21">
        <v>13822</v>
      </c>
      <c r="D68" s="21">
        <v>13094</v>
      </c>
      <c r="E68" s="21">
        <v>11242</v>
      </c>
      <c r="F68" s="21">
        <v>10158</v>
      </c>
      <c r="G68" s="21">
        <v>9073</v>
      </c>
      <c r="H68" s="21">
        <v>8454</v>
      </c>
      <c r="I68" s="21">
        <v>7523</v>
      </c>
      <c r="J68" s="21">
        <v>6926</v>
      </c>
      <c r="K68" s="21">
        <v>6185</v>
      </c>
      <c r="L68" s="21">
        <v>5664</v>
      </c>
      <c r="M68" s="21">
        <v>5248</v>
      </c>
      <c r="N68" s="21">
        <v>4881</v>
      </c>
      <c r="O68" s="21">
        <v>5320</v>
      </c>
      <c r="P68" s="21">
        <v>4517</v>
      </c>
      <c r="Q68" s="21">
        <v>4259</v>
      </c>
    </row>
    <row r="69" spans="1:17" ht="11.45" customHeight="1">
      <c r="A69" s="48" t="s">
        <v>71</v>
      </c>
      <c r="B69" s="21">
        <v>642963</v>
      </c>
      <c r="C69" s="21">
        <v>649691</v>
      </c>
      <c r="D69" s="21">
        <v>644832</v>
      </c>
      <c r="E69" s="21">
        <v>649240</v>
      </c>
      <c r="F69" s="21">
        <v>652562</v>
      </c>
      <c r="G69" s="21">
        <v>644096</v>
      </c>
      <c r="H69" s="21">
        <v>644828</v>
      </c>
      <c r="I69" s="21">
        <v>645585</v>
      </c>
      <c r="J69" s="21">
        <v>653488</v>
      </c>
      <c r="K69" s="21">
        <v>651693</v>
      </c>
      <c r="L69" s="21">
        <v>648171</v>
      </c>
      <c r="M69" s="21">
        <v>647470</v>
      </c>
      <c r="N69" s="21">
        <v>641729</v>
      </c>
      <c r="O69" s="21">
        <v>643303</v>
      </c>
      <c r="P69" s="21">
        <v>651602</v>
      </c>
      <c r="Q69" s="21">
        <v>664879</v>
      </c>
    </row>
    <row r="70" spans="1:17" ht="11.45" customHeight="1">
      <c r="A70" s="48" t="s">
        <v>72</v>
      </c>
      <c r="B70" s="21">
        <v>1225</v>
      </c>
      <c r="C70" s="21">
        <v>1203</v>
      </c>
      <c r="D70" s="21">
        <v>1138</v>
      </c>
      <c r="E70" s="21">
        <v>1103</v>
      </c>
      <c r="F70" s="21">
        <v>2248</v>
      </c>
      <c r="G70" s="21">
        <v>2247</v>
      </c>
      <c r="H70" s="21">
        <v>2167</v>
      </c>
      <c r="I70" s="21">
        <v>2263</v>
      </c>
      <c r="J70" s="21">
        <v>2282</v>
      </c>
      <c r="K70" s="21">
        <v>2396</v>
      </c>
      <c r="L70" s="21">
        <v>2375</v>
      </c>
      <c r="M70" s="21">
        <v>2314</v>
      </c>
      <c r="N70" s="21">
        <v>2212</v>
      </c>
      <c r="O70" s="21">
        <v>2153</v>
      </c>
      <c r="P70" s="21">
        <v>2116</v>
      </c>
      <c r="Q70" s="21">
        <v>2004</v>
      </c>
    </row>
    <row r="71" spans="1:17" ht="11.45" customHeight="1">
      <c r="A71" s="48" t="s">
        <v>73</v>
      </c>
      <c r="B71" s="21">
        <v>3430</v>
      </c>
      <c r="C71" s="21">
        <v>5453</v>
      </c>
      <c r="D71" s="21">
        <v>5514</v>
      </c>
      <c r="E71" s="21">
        <v>7848</v>
      </c>
      <c r="F71" s="21">
        <v>8498</v>
      </c>
      <c r="G71" s="21">
        <v>9526</v>
      </c>
      <c r="H71" s="21">
        <v>11770</v>
      </c>
      <c r="I71" s="21">
        <v>13446</v>
      </c>
      <c r="J71" s="21">
        <v>15119</v>
      </c>
      <c r="K71" s="21">
        <v>16318</v>
      </c>
      <c r="L71" s="21">
        <v>17209</v>
      </c>
      <c r="M71" s="21">
        <v>19523</v>
      </c>
      <c r="N71" s="21">
        <v>20930</v>
      </c>
      <c r="O71" s="21">
        <v>22803</v>
      </c>
      <c r="P71" s="21">
        <v>25598</v>
      </c>
      <c r="Q71" s="21">
        <v>34907</v>
      </c>
    </row>
    <row r="72" spans="1:17" ht="11.45" customHeight="1">
      <c r="A72" s="48" t="s">
        <v>75</v>
      </c>
      <c r="B72" s="21">
        <v>1724</v>
      </c>
      <c r="C72" s="21">
        <v>1782</v>
      </c>
      <c r="D72" s="21">
        <v>1814</v>
      </c>
      <c r="E72" s="21">
        <v>1766</v>
      </c>
      <c r="F72" s="21">
        <v>1773</v>
      </c>
      <c r="G72" s="21">
        <v>2171</v>
      </c>
      <c r="H72" s="21">
        <v>2128</v>
      </c>
      <c r="I72" s="21">
        <v>2109</v>
      </c>
      <c r="J72" s="21">
        <v>2153</v>
      </c>
      <c r="K72" s="21">
        <v>2205</v>
      </c>
      <c r="L72" s="21">
        <v>2551</v>
      </c>
      <c r="M72" s="21">
        <v>2662</v>
      </c>
      <c r="N72" s="21">
        <v>2655</v>
      </c>
      <c r="O72" s="21">
        <v>3778</v>
      </c>
      <c r="P72" s="21">
        <v>3721</v>
      </c>
      <c r="Q72" s="21">
        <v>4118</v>
      </c>
    </row>
    <row r="73" spans="1:17" ht="11.45" customHeight="1">
      <c r="A73" s="42" t="s">
        <v>25</v>
      </c>
      <c r="B73" s="43">
        <f t="shared" ref="B73:Q73" si="12">B74+B80</f>
        <v>28201448.179047562</v>
      </c>
      <c r="C73" s="43">
        <f t="shared" si="12"/>
        <v>29050357.880825322</v>
      </c>
      <c r="D73" s="43">
        <f t="shared" si="12"/>
        <v>29540041.210927226</v>
      </c>
      <c r="E73" s="43">
        <f t="shared" si="12"/>
        <v>30109832.241383344</v>
      </c>
      <c r="F73" s="43">
        <f t="shared" si="12"/>
        <v>30826229.856754202</v>
      </c>
      <c r="G73" s="43">
        <f t="shared" si="12"/>
        <v>31523023.338508099</v>
      </c>
      <c r="H73" s="43">
        <f t="shared" si="12"/>
        <v>32285538.733455695</v>
      </c>
      <c r="I73" s="43">
        <f t="shared" si="12"/>
        <v>33562870.694916643</v>
      </c>
      <c r="J73" s="43">
        <f t="shared" si="12"/>
        <v>33888264.90327166</v>
      </c>
      <c r="K73" s="43">
        <f t="shared" si="12"/>
        <v>33498389.55668062</v>
      </c>
      <c r="L73" s="43">
        <f t="shared" si="12"/>
        <v>33627256.966098927</v>
      </c>
      <c r="M73" s="43">
        <f t="shared" si="12"/>
        <v>33769849.45298817</v>
      </c>
      <c r="N73" s="43">
        <f t="shared" si="12"/>
        <v>33437863.31172666</v>
      </c>
      <c r="O73" s="43">
        <f t="shared" si="12"/>
        <v>33608208.470376797</v>
      </c>
      <c r="P73" s="43">
        <f t="shared" si="12"/>
        <v>34200762.581494287</v>
      </c>
      <c r="Q73" s="43">
        <f t="shared" si="12"/>
        <v>35084305.991468422</v>
      </c>
    </row>
    <row r="74" spans="1:17" ht="11.45" customHeight="1">
      <c r="A74" s="71" t="s">
        <v>77</v>
      </c>
      <c r="B74" s="74">
        <f>SUM(B75:B79)</f>
        <v>22894199</v>
      </c>
      <c r="C74" s="74">
        <f t="shared" ref="C74:Q74" si="13">SUM(C75:C79)</f>
        <v>23651287</v>
      </c>
      <c r="D74" s="74">
        <f t="shared" si="13"/>
        <v>24043841</v>
      </c>
      <c r="E74" s="74">
        <f t="shared" si="13"/>
        <v>24574075</v>
      </c>
      <c r="F74" s="74">
        <f t="shared" si="13"/>
        <v>25255875</v>
      </c>
      <c r="G74" s="74">
        <f t="shared" si="13"/>
        <v>25916468</v>
      </c>
      <c r="H74" s="74">
        <f t="shared" si="13"/>
        <v>26555673</v>
      </c>
      <c r="I74" s="74">
        <f t="shared" si="13"/>
        <v>27819515</v>
      </c>
      <c r="J74" s="74">
        <f t="shared" si="13"/>
        <v>28067306</v>
      </c>
      <c r="K74" s="74">
        <f t="shared" si="13"/>
        <v>27733367</v>
      </c>
      <c r="L74" s="74">
        <f t="shared" si="13"/>
        <v>27890843</v>
      </c>
      <c r="M74" s="74">
        <f t="shared" si="13"/>
        <v>27995901</v>
      </c>
      <c r="N74" s="74">
        <f t="shared" si="13"/>
        <v>27734174</v>
      </c>
      <c r="O74" s="74">
        <f t="shared" si="13"/>
        <v>27887887</v>
      </c>
      <c r="P74" s="74">
        <f t="shared" si="13"/>
        <v>28400895</v>
      </c>
      <c r="Q74" s="74">
        <f t="shared" si="13"/>
        <v>29147375</v>
      </c>
    </row>
    <row r="75" spans="1:17" ht="11.45" customHeight="1">
      <c r="A75" s="48" t="s">
        <v>70</v>
      </c>
      <c r="B75" s="21">
        <v>4256246</v>
      </c>
      <c r="C75" s="21">
        <v>4129059</v>
      </c>
      <c r="D75" s="21">
        <v>3876127</v>
      </c>
      <c r="E75" s="21">
        <v>3698441</v>
      </c>
      <c r="F75" s="21">
        <v>3472911</v>
      </c>
      <c r="G75" s="21">
        <v>3303603</v>
      </c>
      <c r="H75" s="21">
        <v>3150880</v>
      </c>
      <c r="I75" s="21">
        <v>3018511</v>
      </c>
      <c r="J75" s="21">
        <v>2945459</v>
      </c>
      <c r="K75" s="21">
        <v>2774534</v>
      </c>
      <c r="L75" s="21">
        <v>2663701</v>
      </c>
      <c r="M75" s="21">
        <v>2535325</v>
      </c>
      <c r="N75" s="21">
        <v>2414411</v>
      </c>
      <c r="O75" s="21">
        <v>2340037</v>
      </c>
      <c r="P75" s="21">
        <v>2239165</v>
      </c>
      <c r="Q75" s="21">
        <v>2226999</v>
      </c>
    </row>
    <row r="76" spans="1:17" ht="11.45" customHeight="1">
      <c r="A76" s="48" t="s">
        <v>71</v>
      </c>
      <c r="B76" s="21">
        <v>18473309</v>
      </c>
      <c r="C76" s="21">
        <v>19325329</v>
      </c>
      <c r="D76" s="21">
        <v>19923880</v>
      </c>
      <c r="E76" s="21">
        <v>20605800</v>
      </c>
      <c r="F76" s="21">
        <v>21498986</v>
      </c>
      <c r="G76" s="21">
        <v>22312167</v>
      </c>
      <c r="H76" s="21">
        <v>23065641</v>
      </c>
      <c r="I76" s="21">
        <v>24452804</v>
      </c>
      <c r="J76" s="21">
        <v>24750723</v>
      </c>
      <c r="K76" s="21">
        <v>24571070</v>
      </c>
      <c r="L76" s="21">
        <v>24810533</v>
      </c>
      <c r="M76" s="21">
        <v>25030027</v>
      </c>
      <c r="N76" s="21">
        <v>24884593</v>
      </c>
      <c r="O76" s="21">
        <v>25105666</v>
      </c>
      <c r="P76" s="21">
        <v>25689788</v>
      </c>
      <c r="Q76" s="21">
        <v>26430217</v>
      </c>
    </row>
    <row r="77" spans="1:17" ht="11.45" customHeight="1">
      <c r="A77" s="48" t="s">
        <v>72</v>
      </c>
      <c r="B77" s="21">
        <v>151939</v>
      </c>
      <c r="C77" s="21">
        <v>182110</v>
      </c>
      <c r="D77" s="21">
        <v>226935</v>
      </c>
      <c r="E77" s="21">
        <v>250547</v>
      </c>
      <c r="F77" s="21">
        <v>261558</v>
      </c>
      <c r="G77" s="21">
        <v>275825</v>
      </c>
      <c r="H77" s="21">
        <v>300756</v>
      </c>
      <c r="I77" s="21">
        <v>304964</v>
      </c>
      <c r="J77" s="21">
        <v>315874</v>
      </c>
      <c r="K77" s="21">
        <v>313737</v>
      </c>
      <c r="L77" s="21">
        <v>320139</v>
      </c>
      <c r="M77" s="21">
        <v>325834</v>
      </c>
      <c r="N77" s="21">
        <v>320541</v>
      </c>
      <c r="O77" s="21">
        <v>312457</v>
      </c>
      <c r="P77" s="21">
        <v>324103</v>
      </c>
      <c r="Q77" s="21">
        <v>320764</v>
      </c>
    </row>
    <row r="78" spans="1:17" ht="11.45" customHeight="1">
      <c r="A78" s="48" t="s">
        <v>73</v>
      </c>
      <c r="B78" s="21">
        <v>7509</v>
      </c>
      <c r="C78" s="21">
        <v>8885</v>
      </c>
      <c r="D78" s="21">
        <v>10724</v>
      </c>
      <c r="E78" s="21">
        <v>12990</v>
      </c>
      <c r="F78" s="21">
        <v>14937</v>
      </c>
      <c r="G78" s="21">
        <v>17506</v>
      </c>
      <c r="H78" s="21">
        <v>30914</v>
      </c>
      <c r="I78" s="21">
        <v>35571</v>
      </c>
      <c r="J78" s="21">
        <v>48075</v>
      </c>
      <c r="K78" s="21">
        <v>66498</v>
      </c>
      <c r="L78" s="21">
        <v>89137</v>
      </c>
      <c r="M78" s="21">
        <v>96274</v>
      </c>
      <c r="N78" s="21">
        <v>99591</v>
      </c>
      <c r="O78" s="21">
        <v>107225</v>
      </c>
      <c r="P78" s="21">
        <v>116812</v>
      </c>
      <c r="Q78" s="21">
        <v>128891</v>
      </c>
    </row>
    <row r="79" spans="1:17" ht="11.45" customHeight="1">
      <c r="A79" s="48" t="s">
        <v>75</v>
      </c>
      <c r="B79" s="21">
        <v>5196</v>
      </c>
      <c r="C79" s="21">
        <v>5904</v>
      </c>
      <c r="D79" s="21">
        <v>6175</v>
      </c>
      <c r="E79" s="21">
        <v>6297</v>
      </c>
      <c r="F79" s="21">
        <v>7483</v>
      </c>
      <c r="G79" s="21">
        <v>7367</v>
      </c>
      <c r="H79" s="21">
        <v>7482</v>
      </c>
      <c r="I79" s="21">
        <v>7665</v>
      </c>
      <c r="J79" s="21">
        <v>7175</v>
      </c>
      <c r="K79" s="21">
        <v>7528</v>
      </c>
      <c r="L79" s="21">
        <v>7333</v>
      </c>
      <c r="M79" s="21">
        <v>8441</v>
      </c>
      <c r="N79" s="21">
        <v>15038</v>
      </c>
      <c r="O79" s="21">
        <v>22502</v>
      </c>
      <c r="P79" s="21">
        <v>31027</v>
      </c>
      <c r="Q79" s="21">
        <v>40504</v>
      </c>
    </row>
    <row r="80" spans="1:17" ht="11.45" customHeight="1">
      <c r="A80" s="46" t="s">
        <v>78</v>
      </c>
      <c r="B80" s="47">
        <f>SUM(B81:B82)</f>
        <v>5307249.1790475631</v>
      </c>
      <c r="C80" s="47">
        <f t="shared" ref="C80:Q80" si="14">SUM(C81:C82)</f>
        <v>5399070.8808253231</v>
      </c>
      <c r="D80" s="47">
        <f t="shared" si="14"/>
        <v>5496200.2109272266</v>
      </c>
      <c r="E80" s="47">
        <f t="shared" si="14"/>
        <v>5535757.2413833458</v>
      </c>
      <c r="F80" s="47">
        <f t="shared" si="14"/>
        <v>5570354.8567542015</v>
      </c>
      <c r="G80" s="47">
        <f t="shared" si="14"/>
        <v>5606555.3385081002</v>
      </c>
      <c r="H80" s="47">
        <f t="shared" si="14"/>
        <v>5729865.7334556961</v>
      </c>
      <c r="I80" s="47">
        <f t="shared" si="14"/>
        <v>5743355.6949166423</v>
      </c>
      <c r="J80" s="47">
        <f t="shared" si="14"/>
        <v>5820958.9032716565</v>
      </c>
      <c r="K80" s="47">
        <f t="shared" si="14"/>
        <v>5765022.5566806216</v>
      </c>
      <c r="L80" s="47">
        <f t="shared" si="14"/>
        <v>5736413.9660989251</v>
      </c>
      <c r="M80" s="47">
        <f t="shared" si="14"/>
        <v>5773948.4529881692</v>
      </c>
      <c r="N80" s="47">
        <f t="shared" si="14"/>
        <v>5703689.3117266577</v>
      </c>
      <c r="O80" s="47">
        <f t="shared" si="14"/>
        <v>5720321.4703767998</v>
      </c>
      <c r="P80" s="47">
        <f t="shared" si="14"/>
        <v>5799867.5814942904</v>
      </c>
      <c r="Q80" s="47">
        <f t="shared" si="14"/>
        <v>5936930.9914684212</v>
      </c>
    </row>
    <row r="81" spans="1:17" ht="11.45" customHeight="1">
      <c r="A81" s="48" t="s">
        <v>18</v>
      </c>
      <c r="B81" s="21">
        <v>4977186</v>
      </c>
      <c r="C81" s="21">
        <v>5048061</v>
      </c>
      <c r="D81" s="21">
        <v>5128284</v>
      </c>
      <c r="E81" s="21">
        <v>5160718</v>
      </c>
      <c r="F81" s="21">
        <v>5133236</v>
      </c>
      <c r="G81" s="21">
        <v>5155639</v>
      </c>
      <c r="H81" s="21">
        <v>5258476</v>
      </c>
      <c r="I81" s="21">
        <v>5256191</v>
      </c>
      <c r="J81" s="21">
        <v>5335821</v>
      </c>
      <c r="K81" s="21">
        <v>5331542</v>
      </c>
      <c r="L81" s="21">
        <v>5287311</v>
      </c>
      <c r="M81" s="21">
        <v>5325523</v>
      </c>
      <c r="N81" s="21">
        <v>5253452</v>
      </c>
      <c r="O81" s="21">
        <v>5244760</v>
      </c>
      <c r="P81" s="21">
        <v>5321019</v>
      </c>
      <c r="Q81" s="21">
        <v>5446891</v>
      </c>
    </row>
    <row r="82" spans="1:17" ht="11.45" customHeight="1">
      <c r="A82" s="73" t="s">
        <v>79</v>
      </c>
      <c r="B82" s="25">
        <v>330063.1790475634</v>
      </c>
      <c r="C82" s="25">
        <v>351009.88082532288</v>
      </c>
      <c r="D82" s="25">
        <v>367916.21092722681</v>
      </c>
      <c r="E82" s="25">
        <v>375039.24138334551</v>
      </c>
      <c r="F82" s="25">
        <v>437118.85675420141</v>
      </c>
      <c r="G82" s="25">
        <v>450916.33850810013</v>
      </c>
      <c r="H82" s="25">
        <v>471389.73345569643</v>
      </c>
      <c r="I82" s="25">
        <v>487164.69491664221</v>
      </c>
      <c r="J82" s="25">
        <v>485137.90327165648</v>
      </c>
      <c r="K82" s="25">
        <v>433480.55668062117</v>
      </c>
      <c r="L82" s="25">
        <v>449102.96609892522</v>
      </c>
      <c r="M82" s="25">
        <v>448425.45298816875</v>
      </c>
      <c r="N82" s="25">
        <v>450237.31172665808</v>
      </c>
      <c r="O82" s="25">
        <v>475561.47037679993</v>
      </c>
      <c r="P82" s="25">
        <v>478848.58149429015</v>
      </c>
      <c r="Q82" s="25">
        <v>490039.99146842147</v>
      </c>
    </row>
    <row r="84" spans="1:17" ht="11.45" customHeight="1">
      <c r="A84" s="16" t="s">
        <v>82</v>
      </c>
      <c r="B84" s="26">
        <f t="shared" ref="B84:Q84" si="15">B85+B100</f>
        <v>256144294.17904755</v>
      </c>
      <c r="C84" s="26">
        <f t="shared" si="15"/>
        <v>263427961.88082531</v>
      </c>
      <c r="D84" s="26">
        <f t="shared" si="15"/>
        <v>268820935.21092725</v>
      </c>
      <c r="E84" s="26">
        <f t="shared" si="15"/>
        <v>273658329.24138331</v>
      </c>
      <c r="F84" s="26">
        <f t="shared" si="15"/>
        <v>278404118.85675418</v>
      </c>
      <c r="G84" s="26">
        <f t="shared" si="15"/>
        <v>284589505.33850813</v>
      </c>
      <c r="H84" s="26">
        <f t="shared" si="15"/>
        <v>291258991.73345572</v>
      </c>
      <c r="I84" s="26">
        <f t="shared" si="15"/>
        <v>298753086.69491667</v>
      </c>
      <c r="J84" s="26">
        <f t="shared" si="15"/>
        <v>303748883.90327168</v>
      </c>
      <c r="K84" s="26">
        <f t="shared" si="15"/>
        <v>305611817.55668062</v>
      </c>
      <c r="L84" s="26">
        <f t="shared" si="15"/>
        <v>310156348.9660989</v>
      </c>
      <c r="M84" s="26">
        <f t="shared" si="15"/>
        <v>313582448.45298815</v>
      </c>
      <c r="N84" s="26">
        <f t="shared" si="15"/>
        <v>314987025.31172669</v>
      </c>
      <c r="O84" s="26">
        <f t="shared" si="15"/>
        <v>319608426.47037679</v>
      </c>
      <c r="P84" s="26">
        <f t="shared" si="15"/>
        <v>323509058.58149427</v>
      </c>
      <c r="Q84" s="26">
        <f t="shared" si="15"/>
        <v>327835506.99146843</v>
      </c>
    </row>
    <row r="85" spans="1:17" ht="11.45" customHeight="1">
      <c r="A85" s="42" t="s">
        <v>24</v>
      </c>
      <c r="B85" s="43">
        <f t="shared" ref="B85:Q85" si="16">B86+B87+B94</f>
        <v>227942846</v>
      </c>
      <c r="C85" s="43">
        <f t="shared" si="16"/>
        <v>234377604</v>
      </c>
      <c r="D85" s="43">
        <f t="shared" si="16"/>
        <v>239280894</v>
      </c>
      <c r="E85" s="43">
        <f t="shared" si="16"/>
        <v>243548497</v>
      </c>
      <c r="F85" s="43">
        <f t="shared" si="16"/>
        <v>247577889</v>
      </c>
      <c r="G85" s="43">
        <f t="shared" si="16"/>
        <v>253066482</v>
      </c>
      <c r="H85" s="43">
        <f t="shared" si="16"/>
        <v>258973453</v>
      </c>
      <c r="I85" s="43">
        <f t="shared" si="16"/>
        <v>265190216</v>
      </c>
      <c r="J85" s="43">
        <f t="shared" si="16"/>
        <v>269860619</v>
      </c>
      <c r="K85" s="43">
        <f t="shared" si="16"/>
        <v>272113428</v>
      </c>
      <c r="L85" s="43">
        <f t="shared" si="16"/>
        <v>276529092</v>
      </c>
      <c r="M85" s="43">
        <f t="shared" si="16"/>
        <v>279812599</v>
      </c>
      <c r="N85" s="43">
        <f t="shared" si="16"/>
        <v>281549162</v>
      </c>
      <c r="O85" s="43">
        <f t="shared" si="16"/>
        <v>286000218</v>
      </c>
      <c r="P85" s="43">
        <f t="shared" si="16"/>
        <v>289308296</v>
      </c>
      <c r="Q85" s="43">
        <f t="shared" si="16"/>
        <v>292751201</v>
      </c>
    </row>
    <row r="86" spans="1:17" ht="11.45" customHeight="1">
      <c r="A86" s="71" t="s">
        <v>68</v>
      </c>
      <c r="B86" s="74">
        <v>26679508</v>
      </c>
      <c r="C86" s="74">
        <v>27609356</v>
      </c>
      <c r="D86" s="74">
        <v>28647121</v>
      </c>
      <c r="E86" s="74">
        <v>29429695</v>
      </c>
      <c r="F86" s="74">
        <v>30192633</v>
      </c>
      <c r="G86" s="74">
        <v>31273941</v>
      </c>
      <c r="H86" s="74">
        <v>32303391</v>
      </c>
      <c r="I86" s="74">
        <v>33513997</v>
      </c>
      <c r="J86" s="74">
        <v>34753905</v>
      </c>
      <c r="K86" s="74">
        <v>35320124</v>
      </c>
      <c r="L86" s="74">
        <v>35884391</v>
      </c>
      <c r="M86" s="74">
        <v>36307796</v>
      </c>
      <c r="N86" s="74">
        <v>36013088</v>
      </c>
      <c r="O86" s="74">
        <v>36192222</v>
      </c>
      <c r="P86" s="74">
        <v>36564027</v>
      </c>
      <c r="Q86" s="74">
        <v>37036579</v>
      </c>
    </row>
    <row r="87" spans="1:17" ht="11.45" customHeight="1">
      <c r="A87" s="46" t="s">
        <v>69</v>
      </c>
      <c r="B87" s="47">
        <f>SUM(B88:B93)</f>
        <v>200599391</v>
      </c>
      <c r="C87" s="47">
        <f t="shared" ref="C87:Q87" si="17">SUM(C88:C93)</f>
        <v>206096297</v>
      </c>
      <c r="D87" s="47">
        <f t="shared" si="17"/>
        <v>209967381</v>
      </c>
      <c r="E87" s="47">
        <f t="shared" si="17"/>
        <v>213447603</v>
      </c>
      <c r="F87" s="47">
        <f t="shared" si="17"/>
        <v>216710017</v>
      </c>
      <c r="G87" s="47">
        <f t="shared" si="17"/>
        <v>221125428</v>
      </c>
      <c r="H87" s="47">
        <f t="shared" si="17"/>
        <v>226000715</v>
      </c>
      <c r="I87" s="47">
        <f t="shared" si="17"/>
        <v>231005293</v>
      </c>
      <c r="J87" s="47">
        <f t="shared" si="17"/>
        <v>234426746</v>
      </c>
      <c r="K87" s="47">
        <f t="shared" si="17"/>
        <v>236114507</v>
      </c>
      <c r="L87" s="47">
        <f t="shared" si="17"/>
        <v>239968731</v>
      </c>
      <c r="M87" s="47">
        <f t="shared" si="17"/>
        <v>242827586</v>
      </c>
      <c r="N87" s="47">
        <f t="shared" si="17"/>
        <v>244863667</v>
      </c>
      <c r="O87" s="47">
        <f t="shared" si="17"/>
        <v>249130639</v>
      </c>
      <c r="P87" s="47">
        <f t="shared" si="17"/>
        <v>252056715</v>
      </c>
      <c r="Q87" s="47">
        <f t="shared" si="17"/>
        <v>255004455</v>
      </c>
    </row>
    <row r="88" spans="1:17" ht="11.45" customHeight="1">
      <c r="A88" s="48" t="s">
        <v>70</v>
      </c>
      <c r="B88" s="21">
        <v>158855956</v>
      </c>
      <c r="C88" s="21">
        <v>160086903</v>
      </c>
      <c r="D88" s="21">
        <v>159210184</v>
      </c>
      <c r="E88" s="21">
        <v>157556134</v>
      </c>
      <c r="F88" s="21">
        <v>155284913</v>
      </c>
      <c r="G88" s="21">
        <v>154388861</v>
      </c>
      <c r="H88" s="21">
        <v>153000612</v>
      </c>
      <c r="I88" s="21">
        <v>152669704</v>
      </c>
      <c r="J88" s="21">
        <v>150364082</v>
      </c>
      <c r="K88" s="21">
        <v>147365482</v>
      </c>
      <c r="L88" s="21">
        <v>145998073</v>
      </c>
      <c r="M88" s="21">
        <v>144080609</v>
      </c>
      <c r="N88" s="21">
        <v>141772302</v>
      </c>
      <c r="O88" s="21">
        <v>140845134</v>
      </c>
      <c r="P88" s="21">
        <v>139854618</v>
      </c>
      <c r="Q88" s="21">
        <v>139055432</v>
      </c>
    </row>
    <row r="89" spans="1:17" ht="11.45" customHeight="1">
      <c r="A89" s="48" t="s">
        <v>71</v>
      </c>
      <c r="B89" s="21">
        <v>37724220</v>
      </c>
      <c r="C89" s="21">
        <v>41413208</v>
      </c>
      <c r="D89" s="21">
        <v>45664297</v>
      </c>
      <c r="E89" s="21">
        <v>50212367</v>
      </c>
      <c r="F89" s="21">
        <v>55448971</v>
      </c>
      <c r="G89" s="21">
        <v>60408251</v>
      </c>
      <c r="H89" s="21">
        <v>66388125</v>
      </c>
      <c r="I89" s="21">
        <v>71405384</v>
      </c>
      <c r="J89" s="21">
        <v>76862917</v>
      </c>
      <c r="K89" s="21">
        <v>81238312</v>
      </c>
      <c r="L89" s="21">
        <v>86017480</v>
      </c>
      <c r="M89" s="21">
        <v>90815705</v>
      </c>
      <c r="N89" s="21">
        <v>94836497</v>
      </c>
      <c r="O89" s="21">
        <v>99612472</v>
      </c>
      <c r="P89" s="21">
        <v>103154291</v>
      </c>
      <c r="Q89" s="21">
        <v>106612315</v>
      </c>
    </row>
    <row r="90" spans="1:17" ht="11.45" customHeight="1">
      <c r="A90" s="48" t="s">
        <v>72</v>
      </c>
      <c r="B90" s="21">
        <v>3730015</v>
      </c>
      <c r="C90" s="21">
        <v>4257955</v>
      </c>
      <c r="D90" s="21">
        <v>4753347</v>
      </c>
      <c r="E90" s="21">
        <v>5341617</v>
      </c>
      <c r="F90" s="21">
        <v>5628901</v>
      </c>
      <c r="G90" s="21">
        <v>5881840</v>
      </c>
      <c r="H90" s="21">
        <v>6086089</v>
      </c>
      <c r="I90" s="21">
        <v>6334989</v>
      </c>
      <c r="J90" s="21">
        <v>6520408</v>
      </c>
      <c r="K90" s="21">
        <v>6755828</v>
      </c>
      <c r="L90" s="21">
        <v>7017824</v>
      </c>
      <c r="M90" s="21">
        <v>6940405</v>
      </c>
      <c r="N90" s="21">
        <v>7119510</v>
      </c>
      <c r="O90" s="21">
        <v>7401821</v>
      </c>
      <c r="P90" s="21">
        <v>7614498</v>
      </c>
      <c r="Q90" s="21">
        <v>7685081</v>
      </c>
    </row>
    <row r="91" spans="1:17" ht="11.45" customHeight="1">
      <c r="A91" s="48" t="s">
        <v>73</v>
      </c>
      <c r="B91" s="21">
        <v>289200</v>
      </c>
      <c r="C91" s="21">
        <v>338231</v>
      </c>
      <c r="D91" s="21">
        <v>339553</v>
      </c>
      <c r="E91" s="21">
        <v>337476</v>
      </c>
      <c r="F91" s="21">
        <v>347219</v>
      </c>
      <c r="G91" s="21">
        <v>446461</v>
      </c>
      <c r="H91" s="21">
        <v>525839</v>
      </c>
      <c r="I91" s="21">
        <v>595140</v>
      </c>
      <c r="J91" s="21">
        <v>678143</v>
      </c>
      <c r="K91" s="21">
        <v>752594</v>
      </c>
      <c r="L91" s="21">
        <v>926798</v>
      </c>
      <c r="M91" s="21">
        <v>965753</v>
      </c>
      <c r="N91" s="21">
        <v>1089082</v>
      </c>
      <c r="O91" s="21">
        <v>1175568</v>
      </c>
      <c r="P91" s="21">
        <v>1238936</v>
      </c>
      <c r="Q91" s="21">
        <v>1313031</v>
      </c>
    </row>
    <row r="92" spans="1:17" ht="11.45" customHeight="1">
      <c r="A92" s="48" t="s">
        <v>74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132</v>
      </c>
      <c r="K92" s="21">
        <v>165</v>
      </c>
      <c r="L92" s="21">
        <v>389</v>
      </c>
      <c r="M92" s="21">
        <v>608</v>
      </c>
      <c r="N92" s="21">
        <v>6805</v>
      </c>
      <c r="O92" s="21">
        <v>30848</v>
      </c>
      <c r="P92" s="21">
        <v>92956</v>
      </c>
      <c r="Q92" s="21">
        <v>181560</v>
      </c>
    </row>
    <row r="93" spans="1:17" ht="11.45" customHeight="1">
      <c r="A93" s="48" t="s">
        <v>75</v>
      </c>
      <c r="B93" s="21">
        <v>0</v>
      </c>
      <c r="C93" s="21">
        <v>0</v>
      </c>
      <c r="D93" s="21">
        <v>0</v>
      </c>
      <c r="E93" s="21">
        <v>9</v>
      </c>
      <c r="F93" s="21">
        <v>13</v>
      </c>
      <c r="G93" s="21">
        <v>15</v>
      </c>
      <c r="H93" s="21">
        <v>50</v>
      </c>
      <c r="I93" s="21">
        <v>76</v>
      </c>
      <c r="J93" s="21">
        <v>1064</v>
      </c>
      <c r="K93" s="21">
        <v>2126</v>
      </c>
      <c r="L93" s="21">
        <v>8167</v>
      </c>
      <c r="M93" s="21">
        <v>24506</v>
      </c>
      <c r="N93" s="21">
        <v>39471</v>
      </c>
      <c r="O93" s="21">
        <v>64796</v>
      </c>
      <c r="P93" s="21">
        <v>101416</v>
      </c>
      <c r="Q93" s="21">
        <v>157036</v>
      </c>
    </row>
    <row r="94" spans="1:17" ht="11.45" customHeight="1">
      <c r="A94" s="46" t="s">
        <v>76</v>
      </c>
      <c r="B94" s="47">
        <f>SUM(B95:B99)</f>
        <v>663947</v>
      </c>
      <c r="C94" s="47">
        <f t="shared" ref="C94:Q94" si="18">SUM(C95:C99)</f>
        <v>671951</v>
      </c>
      <c r="D94" s="47">
        <f t="shared" si="18"/>
        <v>666392</v>
      </c>
      <c r="E94" s="47">
        <f t="shared" si="18"/>
        <v>671199</v>
      </c>
      <c r="F94" s="47">
        <f t="shared" si="18"/>
        <v>675239</v>
      </c>
      <c r="G94" s="47">
        <f t="shared" si="18"/>
        <v>667113</v>
      </c>
      <c r="H94" s="47">
        <f t="shared" si="18"/>
        <v>669347</v>
      </c>
      <c r="I94" s="47">
        <f t="shared" si="18"/>
        <v>670926</v>
      </c>
      <c r="J94" s="47">
        <f t="shared" si="18"/>
        <v>679968</v>
      </c>
      <c r="K94" s="47">
        <f t="shared" si="18"/>
        <v>678797</v>
      </c>
      <c r="L94" s="47">
        <f t="shared" si="18"/>
        <v>675970</v>
      </c>
      <c r="M94" s="47">
        <f t="shared" si="18"/>
        <v>677217</v>
      </c>
      <c r="N94" s="47">
        <f t="shared" si="18"/>
        <v>672407</v>
      </c>
      <c r="O94" s="47">
        <f t="shared" si="18"/>
        <v>677357</v>
      </c>
      <c r="P94" s="47">
        <f t="shared" si="18"/>
        <v>687554</v>
      </c>
      <c r="Q94" s="47">
        <f t="shared" si="18"/>
        <v>710167</v>
      </c>
    </row>
    <row r="95" spans="1:17" ht="11.45" customHeight="1">
      <c r="A95" s="48" t="s">
        <v>70</v>
      </c>
      <c r="B95" s="21">
        <v>14605</v>
      </c>
      <c r="C95" s="21">
        <v>13822</v>
      </c>
      <c r="D95" s="21">
        <v>13094</v>
      </c>
      <c r="E95" s="21">
        <v>11242</v>
      </c>
      <c r="F95" s="21">
        <v>10158</v>
      </c>
      <c r="G95" s="21">
        <v>9073</v>
      </c>
      <c r="H95" s="21">
        <v>8454</v>
      </c>
      <c r="I95" s="21">
        <v>7523</v>
      </c>
      <c r="J95" s="21">
        <v>6926</v>
      </c>
      <c r="K95" s="21">
        <v>6185</v>
      </c>
      <c r="L95" s="21">
        <v>5664</v>
      </c>
      <c r="M95" s="21">
        <v>5248</v>
      </c>
      <c r="N95" s="21">
        <v>4881</v>
      </c>
      <c r="O95" s="21">
        <v>5320</v>
      </c>
      <c r="P95" s="21">
        <v>4517</v>
      </c>
      <c r="Q95" s="21">
        <v>4259</v>
      </c>
    </row>
    <row r="96" spans="1:17" ht="11.45" customHeight="1">
      <c r="A96" s="48" t="s">
        <v>71</v>
      </c>
      <c r="B96" s="21">
        <v>642963</v>
      </c>
      <c r="C96" s="21">
        <v>649691</v>
      </c>
      <c r="D96" s="21">
        <v>644832</v>
      </c>
      <c r="E96" s="21">
        <v>649240</v>
      </c>
      <c r="F96" s="21">
        <v>652562</v>
      </c>
      <c r="G96" s="21">
        <v>644096</v>
      </c>
      <c r="H96" s="21">
        <v>644828</v>
      </c>
      <c r="I96" s="21">
        <v>645585</v>
      </c>
      <c r="J96" s="21">
        <v>653488</v>
      </c>
      <c r="K96" s="21">
        <v>651693</v>
      </c>
      <c r="L96" s="21">
        <v>648171</v>
      </c>
      <c r="M96" s="21">
        <v>647470</v>
      </c>
      <c r="N96" s="21">
        <v>641729</v>
      </c>
      <c r="O96" s="21">
        <v>643303</v>
      </c>
      <c r="P96" s="21">
        <v>651602</v>
      </c>
      <c r="Q96" s="21">
        <v>664879</v>
      </c>
    </row>
    <row r="97" spans="1:17" ht="11.45" customHeight="1">
      <c r="A97" s="48" t="s">
        <v>72</v>
      </c>
      <c r="B97" s="21">
        <v>1225</v>
      </c>
      <c r="C97" s="21">
        <v>1203</v>
      </c>
      <c r="D97" s="21">
        <v>1138</v>
      </c>
      <c r="E97" s="21">
        <v>1103</v>
      </c>
      <c r="F97" s="21">
        <v>2248</v>
      </c>
      <c r="G97" s="21">
        <v>2247</v>
      </c>
      <c r="H97" s="21">
        <v>2167</v>
      </c>
      <c r="I97" s="21">
        <v>2263</v>
      </c>
      <c r="J97" s="21">
        <v>2282</v>
      </c>
      <c r="K97" s="21">
        <v>2396</v>
      </c>
      <c r="L97" s="21">
        <v>2375</v>
      </c>
      <c r="M97" s="21">
        <v>2314</v>
      </c>
      <c r="N97" s="21">
        <v>2212</v>
      </c>
      <c r="O97" s="21">
        <v>2153</v>
      </c>
      <c r="P97" s="21">
        <v>2116</v>
      </c>
      <c r="Q97" s="21">
        <v>2004</v>
      </c>
    </row>
    <row r="98" spans="1:17" ht="11.45" customHeight="1">
      <c r="A98" s="48" t="s">
        <v>73</v>
      </c>
      <c r="B98" s="21">
        <v>3430</v>
      </c>
      <c r="C98" s="21">
        <v>5453</v>
      </c>
      <c r="D98" s="21">
        <v>5514</v>
      </c>
      <c r="E98" s="21">
        <v>7848</v>
      </c>
      <c r="F98" s="21">
        <v>8498</v>
      </c>
      <c r="G98" s="21">
        <v>9526</v>
      </c>
      <c r="H98" s="21">
        <v>11770</v>
      </c>
      <c r="I98" s="21">
        <v>13446</v>
      </c>
      <c r="J98" s="21">
        <v>15119</v>
      </c>
      <c r="K98" s="21">
        <v>16318</v>
      </c>
      <c r="L98" s="21">
        <v>17209</v>
      </c>
      <c r="M98" s="21">
        <v>19523</v>
      </c>
      <c r="N98" s="21">
        <v>20930</v>
      </c>
      <c r="O98" s="21">
        <v>22803</v>
      </c>
      <c r="P98" s="21">
        <v>25598</v>
      </c>
      <c r="Q98" s="21">
        <v>34907</v>
      </c>
    </row>
    <row r="99" spans="1:17" ht="11.45" customHeight="1">
      <c r="A99" s="48" t="s">
        <v>75</v>
      </c>
      <c r="B99" s="21">
        <v>1724</v>
      </c>
      <c r="C99" s="21">
        <v>1782</v>
      </c>
      <c r="D99" s="21">
        <v>1814</v>
      </c>
      <c r="E99" s="21">
        <v>1766</v>
      </c>
      <c r="F99" s="21">
        <v>1773</v>
      </c>
      <c r="G99" s="21">
        <v>2171</v>
      </c>
      <c r="H99" s="21">
        <v>2128</v>
      </c>
      <c r="I99" s="21">
        <v>2109</v>
      </c>
      <c r="J99" s="21">
        <v>2153</v>
      </c>
      <c r="K99" s="21">
        <v>2205</v>
      </c>
      <c r="L99" s="21">
        <v>2551</v>
      </c>
      <c r="M99" s="21">
        <v>2662</v>
      </c>
      <c r="N99" s="21">
        <v>2655</v>
      </c>
      <c r="O99" s="21">
        <v>3778</v>
      </c>
      <c r="P99" s="21">
        <v>3721</v>
      </c>
      <c r="Q99" s="21">
        <v>4118</v>
      </c>
    </row>
    <row r="100" spans="1:17" ht="11.45" customHeight="1">
      <c r="A100" s="42" t="s">
        <v>25</v>
      </c>
      <c r="B100" s="43">
        <f t="shared" ref="B100:Q100" si="19">B101+B107</f>
        <v>28201448.179047562</v>
      </c>
      <c r="C100" s="43">
        <f t="shared" si="19"/>
        <v>29050357.880825322</v>
      </c>
      <c r="D100" s="43">
        <f t="shared" si="19"/>
        <v>29540041.210927226</v>
      </c>
      <c r="E100" s="43">
        <f t="shared" si="19"/>
        <v>30109832.241383344</v>
      </c>
      <c r="F100" s="43">
        <f t="shared" si="19"/>
        <v>30826229.856754202</v>
      </c>
      <c r="G100" s="43">
        <f t="shared" si="19"/>
        <v>31523023.338508099</v>
      </c>
      <c r="H100" s="43">
        <f t="shared" si="19"/>
        <v>32285538.733455695</v>
      </c>
      <c r="I100" s="43">
        <f t="shared" si="19"/>
        <v>33562870.694916643</v>
      </c>
      <c r="J100" s="43">
        <f t="shared" si="19"/>
        <v>33888264.90327166</v>
      </c>
      <c r="K100" s="43">
        <f t="shared" si="19"/>
        <v>33498389.55668062</v>
      </c>
      <c r="L100" s="43">
        <f t="shared" si="19"/>
        <v>33627256.966098927</v>
      </c>
      <c r="M100" s="43">
        <f t="shared" si="19"/>
        <v>33769849.45298817</v>
      </c>
      <c r="N100" s="43">
        <f t="shared" si="19"/>
        <v>33437863.31172666</v>
      </c>
      <c r="O100" s="43">
        <f t="shared" si="19"/>
        <v>33608208.470376797</v>
      </c>
      <c r="P100" s="43">
        <f t="shared" si="19"/>
        <v>34200762.581494287</v>
      </c>
      <c r="Q100" s="43">
        <f t="shared" si="19"/>
        <v>35084305.991468422</v>
      </c>
    </row>
    <row r="101" spans="1:17" ht="11.45" customHeight="1">
      <c r="A101" s="71" t="s">
        <v>77</v>
      </c>
      <c r="B101" s="74">
        <f>SUM(B102:B106)</f>
        <v>22894199</v>
      </c>
      <c r="C101" s="74">
        <f t="shared" ref="C101:Q101" si="20">SUM(C102:C106)</f>
        <v>23651287</v>
      </c>
      <c r="D101" s="74">
        <f t="shared" si="20"/>
        <v>24043841</v>
      </c>
      <c r="E101" s="74">
        <f t="shared" si="20"/>
        <v>24574075</v>
      </c>
      <c r="F101" s="74">
        <f t="shared" si="20"/>
        <v>25255875</v>
      </c>
      <c r="G101" s="74">
        <f t="shared" si="20"/>
        <v>25916468</v>
      </c>
      <c r="H101" s="74">
        <f t="shared" si="20"/>
        <v>26555673</v>
      </c>
      <c r="I101" s="74">
        <f t="shared" si="20"/>
        <v>27819515</v>
      </c>
      <c r="J101" s="74">
        <f t="shared" si="20"/>
        <v>28067306</v>
      </c>
      <c r="K101" s="74">
        <f t="shared" si="20"/>
        <v>27733367</v>
      </c>
      <c r="L101" s="74">
        <f t="shared" si="20"/>
        <v>27890843</v>
      </c>
      <c r="M101" s="74">
        <f t="shared" si="20"/>
        <v>27995901</v>
      </c>
      <c r="N101" s="74">
        <f t="shared" si="20"/>
        <v>27734174</v>
      </c>
      <c r="O101" s="74">
        <f t="shared" si="20"/>
        <v>27887887</v>
      </c>
      <c r="P101" s="74">
        <f t="shared" si="20"/>
        <v>28400895</v>
      </c>
      <c r="Q101" s="74">
        <f t="shared" si="20"/>
        <v>29147375</v>
      </c>
    </row>
    <row r="102" spans="1:17" ht="11.45" customHeight="1">
      <c r="A102" s="48" t="s">
        <v>70</v>
      </c>
      <c r="B102" s="21">
        <v>4256246</v>
      </c>
      <c r="C102" s="21">
        <v>4129059</v>
      </c>
      <c r="D102" s="21">
        <v>3876127</v>
      </c>
      <c r="E102" s="21">
        <v>3698441</v>
      </c>
      <c r="F102" s="21">
        <v>3472911</v>
      </c>
      <c r="G102" s="21">
        <v>3303603</v>
      </c>
      <c r="H102" s="21">
        <v>3150880</v>
      </c>
      <c r="I102" s="21">
        <v>3018511</v>
      </c>
      <c r="J102" s="21">
        <v>2945459</v>
      </c>
      <c r="K102" s="21">
        <v>2774534</v>
      </c>
      <c r="L102" s="21">
        <v>2663701</v>
      </c>
      <c r="M102" s="21">
        <v>2535325</v>
      </c>
      <c r="N102" s="21">
        <v>2414411</v>
      </c>
      <c r="O102" s="21">
        <v>2340037</v>
      </c>
      <c r="P102" s="21">
        <v>2239165</v>
      </c>
      <c r="Q102" s="21">
        <v>2226999</v>
      </c>
    </row>
    <row r="103" spans="1:17" ht="11.45" customHeight="1">
      <c r="A103" s="48" t="s">
        <v>71</v>
      </c>
      <c r="B103" s="21">
        <v>18473309</v>
      </c>
      <c r="C103" s="21">
        <v>19325329</v>
      </c>
      <c r="D103" s="21">
        <v>19923880</v>
      </c>
      <c r="E103" s="21">
        <v>20605800</v>
      </c>
      <c r="F103" s="21">
        <v>21498986</v>
      </c>
      <c r="G103" s="21">
        <v>22312167</v>
      </c>
      <c r="H103" s="21">
        <v>23065641</v>
      </c>
      <c r="I103" s="21">
        <v>24452804</v>
      </c>
      <c r="J103" s="21">
        <v>24750723</v>
      </c>
      <c r="K103" s="21">
        <v>24571070</v>
      </c>
      <c r="L103" s="21">
        <v>24810533</v>
      </c>
      <c r="M103" s="21">
        <v>25030027</v>
      </c>
      <c r="N103" s="21">
        <v>24884593</v>
      </c>
      <c r="O103" s="21">
        <v>25105666</v>
      </c>
      <c r="P103" s="21">
        <v>25689788</v>
      </c>
      <c r="Q103" s="21">
        <v>26430217</v>
      </c>
    </row>
    <row r="104" spans="1:17" ht="11.45" customHeight="1">
      <c r="A104" s="48" t="s">
        <v>72</v>
      </c>
      <c r="B104" s="21">
        <v>151939</v>
      </c>
      <c r="C104" s="21">
        <v>182110</v>
      </c>
      <c r="D104" s="21">
        <v>226935</v>
      </c>
      <c r="E104" s="21">
        <v>250547</v>
      </c>
      <c r="F104" s="21">
        <v>261558</v>
      </c>
      <c r="G104" s="21">
        <v>275825</v>
      </c>
      <c r="H104" s="21">
        <v>300756</v>
      </c>
      <c r="I104" s="21">
        <v>304964</v>
      </c>
      <c r="J104" s="21">
        <v>315874</v>
      </c>
      <c r="K104" s="21">
        <v>313737</v>
      </c>
      <c r="L104" s="21">
        <v>320139</v>
      </c>
      <c r="M104" s="21">
        <v>325834</v>
      </c>
      <c r="N104" s="21">
        <v>320541</v>
      </c>
      <c r="O104" s="21">
        <v>312457</v>
      </c>
      <c r="P104" s="21">
        <v>324103</v>
      </c>
      <c r="Q104" s="21">
        <v>320764</v>
      </c>
    </row>
    <row r="105" spans="1:17" ht="11.45" customHeight="1">
      <c r="A105" s="48" t="s">
        <v>73</v>
      </c>
      <c r="B105" s="21">
        <v>7509</v>
      </c>
      <c r="C105" s="21">
        <v>8885</v>
      </c>
      <c r="D105" s="21">
        <v>10724</v>
      </c>
      <c r="E105" s="21">
        <v>12990</v>
      </c>
      <c r="F105" s="21">
        <v>14937</v>
      </c>
      <c r="G105" s="21">
        <v>17506</v>
      </c>
      <c r="H105" s="21">
        <v>30914</v>
      </c>
      <c r="I105" s="21">
        <v>35571</v>
      </c>
      <c r="J105" s="21">
        <v>48075</v>
      </c>
      <c r="K105" s="21">
        <v>66498</v>
      </c>
      <c r="L105" s="21">
        <v>89137</v>
      </c>
      <c r="M105" s="21">
        <v>96274</v>
      </c>
      <c r="N105" s="21">
        <v>99591</v>
      </c>
      <c r="O105" s="21">
        <v>107225</v>
      </c>
      <c r="P105" s="21">
        <v>116812</v>
      </c>
      <c r="Q105" s="21">
        <v>128891</v>
      </c>
    </row>
    <row r="106" spans="1:17" ht="11.45" customHeight="1">
      <c r="A106" s="48" t="s">
        <v>75</v>
      </c>
      <c r="B106" s="21">
        <v>5196</v>
      </c>
      <c r="C106" s="21">
        <v>5904</v>
      </c>
      <c r="D106" s="21">
        <v>6175</v>
      </c>
      <c r="E106" s="21">
        <v>6297</v>
      </c>
      <c r="F106" s="21">
        <v>7483</v>
      </c>
      <c r="G106" s="21">
        <v>7367</v>
      </c>
      <c r="H106" s="21">
        <v>7482</v>
      </c>
      <c r="I106" s="21">
        <v>7665</v>
      </c>
      <c r="J106" s="21">
        <v>7175</v>
      </c>
      <c r="K106" s="21">
        <v>7528</v>
      </c>
      <c r="L106" s="21">
        <v>7333</v>
      </c>
      <c r="M106" s="21">
        <v>8441</v>
      </c>
      <c r="N106" s="21">
        <v>15038</v>
      </c>
      <c r="O106" s="21">
        <v>22502</v>
      </c>
      <c r="P106" s="21">
        <v>31027</v>
      </c>
      <c r="Q106" s="21">
        <v>40504</v>
      </c>
    </row>
    <row r="107" spans="1:17" ht="11.45" customHeight="1">
      <c r="A107" s="46" t="s">
        <v>78</v>
      </c>
      <c r="B107" s="47">
        <f>SUM(B108:B109)</f>
        <v>5307249.1790475631</v>
      </c>
      <c r="C107" s="47">
        <f t="shared" ref="C107:Q107" si="21">SUM(C108:C109)</f>
        <v>5399070.8808253231</v>
      </c>
      <c r="D107" s="47">
        <f t="shared" si="21"/>
        <v>5496200.2109272266</v>
      </c>
      <c r="E107" s="47">
        <f t="shared" si="21"/>
        <v>5535757.2413833458</v>
      </c>
      <c r="F107" s="47">
        <f t="shared" si="21"/>
        <v>5570354.8567542015</v>
      </c>
      <c r="G107" s="47">
        <f t="shared" si="21"/>
        <v>5606555.3385081002</v>
      </c>
      <c r="H107" s="47">
        <f t="shared" si="21"/>
        <v>5729865.7334556961</v>
      </c>
      <c r="I107" s="47">
        <f t="shared" si="21"/>
        <v>5743355.6949166423</v>
      </c>
      <c r="J107" s="47">
        <f t="shared" si="21"/>
        <v>5820958.9032716565</v>
      </c>
      <c r="K107" s="47">
        <f t="shared" si="21"/>
        <v>5765022.5566806216</v>
      </c>
      <c r="L107" s="47">
        <f t="shared" si="21"/>
        <v>5736413.9660989251</v>
      </c>
      <c r="M107" s="47">
        <f t="shared" si="21"/>
        <v>5773948.4529881692</v>
      </c>
      <c r="N107" s="47">
        <f t="shared" si="21"/>
        <v>5703689.3117266577</v>
      </c>
      <c r="O107" s="47">
        <f t="shared" si="21"/>
        <v>5720321.4703767998</v>
      </c>
      <c r="P107" s="47">
        <f t="shared" si="21"/>
        <v>5799867.5814942904</v>
      </c>
      <c r="Q107" s="47">
        <f t="shared" si="21"/>
        <v>5936930.9914684212</v>
      </c>
    </row>
    <row r="108" spans="1:17" ht="11.45" customHeight="1">
      <c r="A108" s="48" t="s">
        <v>18</v>
      </c>
      <c r="B108" s="21">
        <v>4977186</v>
      </c>
      <c r="C108" s="21">
        <v>5048061</v>
      </c>
      <c r="D108" s="21">
        <v>5128284</v>
      </c>
      <c r="E108" s="21">
        <v>5160718</v>
      </c>
      <c r="F108" s="21">
        <v>5133236</v>
      </c>
      <c r="G108" s="21">
        <v>5155639</v>
      </c>
      <c r="H108" s="21">
        <v>5258476</v>
      </c>
      <c r="I108" s="21">
        <v>5256191</v>
      </c>
      <c r="J108" s="21">
        <v>5335821</v>
      </c>
      <c r="K108" s="21">
        <v>5331542</v>
      </c>
      <c r="L108" s="21">
        <v>5287311</v>
      </c>
      <c r="M108" s="21">
        <v>5325523</v>
      </c>
      <c r="N108" s="21">
        <v>5253452</v>
      </c>
      <c r="O108" s="21">
        <v>5244760</v>
      </c>
      <c r="P108" s="21">
        <v>5321019</v>
      </c>
      <c r="Q108" s="21">
        <v>5446891</v>
      </c>
    </row>
    <row r="109" spans="1:17" ht="11.45" customHeight="1">
      <c r="A109" s="73" t="s">
        <v>79</v>
      </c>
      <c r="B109" s="25">
        <v>330063.1790475634</v>
      </c>
      <c r="C109" s="25">
        <v>351009.88082532288</v>
      </c>
      <c r="D109" s="25">
        <v>367916.21092722681</v>
      </c>
      <c r="E109" s="25">
        <v>375039.24138334551</v>
      </c>
      <c r="F109" s="25">
        <v>437118.85675420141</v>
      </c>
      <c r="G109" s="25">
        <v>450916.33850810013</v>
      </c>
      <c r="H109" s="25">
        <v>471389.73345569643</v>
      </c>
      <c r="I109" s="25">
        <v>487164.69491664221</v>
      </c>
      <c r="J109" s="25">
        <v>485137.90327165648</v>
      </c>
      <c r="K109" s="25">
        <v>433480.55668062117</v>
      </c>
      <c r="L109" s="25">
        <v>449102.96609892522</v>
      </c>
      <c r="M109" s="25">
        <v>448425.45298816875</v>
      </c>
      <c r="N109" s="25">
        <v>450237.31172665808</v>
      </c>
      <c r="O109" s="25">
        <v>475561.47037679993</v>
      </c>
      <c r="P109" s="25">
        <v>478848.58149429015</v>
      </c>
      <c r="Q109" s="25">
        <v>490039.99146842147</v>
      </c>
    </row>
    <row r="111" spans="1:17" ht="11.45" customHeight="1">
      <c r="A111" s="16" t="s">
        <v>83</v>
      </c>
      <c r="B111" s="26"/>
      <c r="C111" s="26">
        <f t="shared" ref="C111:Q111" si="22">C112+C127</f>
        <v>23595931</v>
      </c>
      <c r="D111" s="26">
        <f t="shared" si="22"/>
        <v>22607966</v>
      </c>
      <c r="E111" s="26">
        <f t="shared" si="22"/>
        <v>22640849</v>
      </c>
      <c r="F111" s="26">
        <f t="shared" si="22"/>
        <v>23621252</v>
      </c>
      <c r="G111" s="26">
        <f t="shared" si="22"/>
        <v>24119132</v>
      </c>
      <c r="H111" s="26">
        <f t="shared" si="22"/>
        <v>25514376</v>
      </c>
      <c r="I111" s="26">
        <f t="shared" si="22"/>
        <v>27056237</v>
      </c>
      <c r="J111" s="26">
        <f t="shared" si="22"/>
        <v>24937718</v>
      </c>
      <c r="K111" s="26">
        <f t="shared" si="22"/>
        <v>22319667</v>
      </c>
      <c r="L111" s="26">
        <f t="shared" si="22"/>
        <v>21816463</v>
      </c>
      <c r="M111" s="26">
        <f t="shared" si="22"/>
        <v>21677952</v>
      </c>
      <c r="N111" s="26">
        <f t="shared" si="22"/>
        <v>20132311</v>
      </c>
      <c r="O111" s="26">
        <f t="shared" si="22"/>
        <v>20817568</v>
      </c>
      <c r="P111" s="26">
        <f t="shared" si="22"/>
        <v>22045070</v>
      </c>
      <c r="Q111" s="26">
        <f t="shared" si="22"/>
        <v>24382696</v>
      </c>
    </row>
    <row r="112" spans="1:17" ht="11.45" customHeight="1">
      <c r="A112" s="42" t="s">
        <v>24</v>
      </c>
      <c r="B112" s="43"/>
      <c r="C112" s="43">
        <f t="shared" ref="C112:Q112" si="23">C113+C114+C121</f>
        <v>20869836</v>
      </c>
      <c r="D112" s="43">
        <f t="shared" si="23"/>
        <v>20074109</v>
      </c>
      <c r="E112" s="43">
        <f t="shared" si="23"/>
        <v>20009882</v>
      </c>
      <c r="F112" s="43">
        <f t="shared" si="23"/>
        <v>20720340</v>
      </c>
      <c r="G112" s="43">
        <f t="shared" si="23"/>
        <v>21388661</v>
      </c>
      <c r="H112" s="43">
        <f t="shared" si="23"/>
        <v>22443420</v>
      </c>
      <c r="I112" s="43">
        <f t="shared" si="23"/>
        <v>23268492</v>
      </c>
      <c r="J112" s="43">
        <f t="shared" si="23"/>
        <v>22058854</v>
      </c>
      <c r="K112" s="43">
        <f t="shared" si="23"/>
        <v>19841083</v>
      </c>
      <c r="L112" s="43">
        <f t="shared" si="23"/>
        <v>19107234</v>
      </c>
      <c r="M112" s="43">
        <f t="shared" si="23"/>
        <v>18892430</v>
      </c>
      <c r="N112" s="43">
        <f t="shared" si="23"/>
        <v>17623362</v>
      </c>
      <c r="O112" s="43">
        <f t="shared" si="23"/>
        <v>17903058</v>
      </c>
      <c r="P112" s="43">
        <f t="shared" si="23"/>
        <v>18707667</v>
      </c>
      <c r="Q112" s="43">
        <f t="shared" si="23"/>
        <v>20815237</v>
      </c>
    </row>
    <row r="113" spans="1:17" ht="11.45" customHeight="1">
      <c r="A113" s="71" t="s">
        <v>68</v>
      </c>
      <c r="B113" s="74"/>
      <c r="C113" s="74">
        <v>2289402</v>
      </c>
      <c r="D113" s="74">
        <v>2632014</v>
      </c>
      <c r="E113" s="74">
        <v>2307391</v>
      </c>
      <c r="F113" s="74">
        <v>2341697</v>
      </c>
      <c r="G113" s="74">
        <v>2823246</v>
      </c>
      <c r="H113" s="74">
        <v>3046514</v>
      </c>
      <c r="I113" s="74">
        <v>3061977</v>
      </c>
      <c r="J113" s="74">
        <v>3366691</v>
      </c>
      <c r="K113" s="74">
        <v>2473581</v>
      </c>
      <c r="L113" s="74">
        <v>2062910</v>
      </c>
      <c r="M113" s="74">
        <v>2071624</v>
      </c>
      <c r="N113" s="74">
        <v>1731038</v>
      </c>
      <c r="O113" s="74">
        <v>1870592</v>
      </c>
      <c r="P113" s="74">
        <v>2084896</v>
      </c>
      <c r="Q113" s="74">
        <v>2031962</v>
      </c>
    </row>
    <row r="114" spans="1:17" ht="11.45" customHeight="1">
      <c r="A114" s="46" t="s">
        <v>69</v>
      </c>
      <c r="B114" s="47"/>
      <c r="C114" s="47">
        <f t="shared" ref="C114" si="24">SUM(C115:C120)</f>
        <v>18521813</v>
      </c>
      <c r="D114" s="47">
        <f t="shared" ref="D114:Q114" si="25">SUM(D115:D120)</f>
        <v>17388835</v>
      </c>
      <c r="E114" s="47">
        <f t="shared" si="25"/>
        <v>17649925</v>
      </c>
      <c r="F114" s="47">
        <f t="shared" si="25"/>
        <v>18320580</v>
      </c>
      <c r="G114" s="47">
        <f t="shared" si="25"/>
        <v>18511686</v>
      </c>
      <c r="H114" s="47">
        <f t="shared" si="25"/>
        <v>19334425</v>
      </c>
      <c r="I114" s="47">
        <f t="shared" si="25"/>
        <v>20144889</v>
      </c>
      <c r="J114" s="47">
        <f t="shared" si="25"/>
        <v>18629316</v>
      </c>
      <c r="K114" s="47">
        <f t="shared" si="25"/>
        <v>17316596</v>
      </c>
      <c r="L114" s="47">
        <f t="shared" si="25"/>
        <v>16996810</v>
      </c>
      <c r="M114" s="47">
        <f t="shared" si="25"/>
        <v>16771608</v>
      </c>
      <c r="N114" s="47">
        <f t="shared" si="25"/>
        <v>15847684</v>
      </c>
      <c r="O114" s="47">
        <f t="shared" si="25"/>
        <v>15983455</v>
      </c>
      <c r="P114" s="47">
        <f t="shared" si="25"/>
        <v>16565850</v>
      </c>
      <c r="Q114" s="47">
        <f t="shared" si="25"/>
        <v>18714984</v>
      </c>
    </row>
    <row r="115" spans="1:17" ht="11.45" customHeight="1">
      <c r="A115" s="48" t="s">
        <v>70</v>
      </c>
      <c r="B115" s="21"/>
      <c r="C115" s="21">
        <v>11416459</v>
      </c>
      <c r="D115" s="21">
        <v>10095773</v>
      </c>
      <c r="E115" s="21">
        <v>9732128</v>
      </c>
      <c r="F115" s="21">
        <v>9621405</v>
      </c>
      <c r="G115" s="21">
        <v>9516072</v>
      </c>
      <c r="H115" s="21">
        <v>9543702</v>
      </c>
      <c r="I115" s="21">
        <v>10316915</v>
      </c>
      <c r="J115" s="21">
        <v>9401713</v>
      </c>
      <c r="K115" s="21">
        <v>8789435</v>
      </c>
      <c r="L115" s="21">
        <v>8056954</v>
      </c>
      <c r="M115" s="21">
        <v>7652723</v>
      </c>
      <c r="N115" s="21">
        <v>7142763</v>
      </c>
      <c r="O115" s="21">
        <v>6922148</v>
      </c>
      <c r="P115" s="21">
        <v>7579810</v>
      </c>
      <c r="Q115" s="21">
        <v>9118346</v>
      </c>
    </row>
    <row r="116" spans="1:17" ht="11.45" customHeight="1">
      <c r="A116" s="48" t="s">
        <v>71</v>
      </c>
      <c r="B116" s="21"/>
      <c r="C116" s="21">
        <v>6397363</v>
      </c>
      <c r="D116" s="21">
        <v>6586835</v>
      </c>
      <c r="E116" s="21">
        <v>7177687</v>
      </c>
      <c r="F116" s="21">
        <v>8206019</v>
      </c>
      <c r="G116" s="21">
        <v>8434036</v>
      </c>
      <c r="H116" s="21">
        <v>9275168</v>
      </c>
      <c r="I116" s="21">
        <v>9280698</v>
      </c>
      <c r="J116" s="21">
        <v>8670770</v>
      </c>
      <c r="K116" s="21">
        <v>7669112</v>
      </c>
      <c r="L116" s="21">
        <v>8226770</v>
      </c>
      <c r="M116" s="21">
        <v>8710890</v>
      </c>
      <c r="N116" s="21">
        <v>8056921</v>
      </c>
      <c r="O116" s="21">
        <v>8277999</v>
      </c>
      <c r="P116" s="21">
        <v>8206006</v>
      </c>
      <c r="Q116" s="21">
        <v>8794891</v>
      </c>
    </row>
    <row r="117" spans="1:17" ht="11.45" customHeight="1">
      <c r="A117" s="48" t="s">
        <v>72</v>
      </c>
      <c r="B117" s="21"/>
      <c r="C117" s="21">
        <v>658931</v>
      </c>
      <c r="D117" s="21">
        <v>704885</v>
      </c>
      <c r="E117" s="21">
        <v>734401</v>
      </c>
      <c r="F117" s="21">
        <v>472051</v>
      </c>
      <c r="G117" s="21">
        <v>462183</v>
      </c>
      <c r="H117" s="21">
        <v>435549</v>
      </c>
      <c r="I117" s="21">
        <v>466049</v>
      </c>
      <c r="J117" s="21">
        <v>469847</v>
      </c>
      <c r="K117" s="21">
        <v>679618</v>
      </c>
      <c r="L117" s="21">
        <v>530929</v>
      </c>
      <c r="M117" s="21">
        <v>319648</v>
      </c>
      <c r="N117" s="21">
        <v>498328</v>
      </c>
      <c r="O117" s="21">
        <v>633744</v>
      </c>
      <c r="P117" s="21">
        <v>555069</v>
      </c>
      <c r="Q117" s="21">
        <v>557532</v>
      </c>
    </row>
    <row r="118" spans="1:17" ht="11.45" customHeight="1">
      <c r="A118" s="48" t="s">
        <v>73</v>
      </c>
      <c r="B118" s="21"/>
      <c r="C118" s="21">
        <v>49060</v>
      </c>
      <c r="D118" s="21">
        <v>1342</v>
      </c>
      <c r="E118" s="21">
        <v>5700</v>
      </c>
      <c r="F118" s="21">
        <v>21101</v>
      </c>
      <c r="G118" s="21">
        <v>99393</v>
      </c>
      <c r="H118" s="21">
        <v>79971</v>
      </c>
      <c r="I118" s="21">
        <v>81200</v>
      </c>
      <c r="J118" s="21">
        <v>85863</v>
      </c>
      <c r="K118" s="21">
        <v>177336</v>
      </c>
      <c r="L118" s="21">
        <v>175770</v>
      </c>
      <c r="M118" s="21">
        <v>71498</v>
      </c>
      <c r="N118" s="21">
        <v>127541</v>
      </c>
      <c r="O118" s="21">
        <v>99242</v>
      </c>
      <c r="P118" s="21">
        <v>122987</v>
      </c>
      <c r="Q118" s="21">
        <v>94046</v>
      </c>
    </row>
    <row r="119" spans="1:17" ht="11.45" customHeight="1">
      <c r="A119" s="48" t="s">
        <v>74</v>
      </c>
      <c r="B119" s="21"/>
      <c r="C119" s="21">
        <v>0</v>
      </c>
      <c r="D119" s="21">
        <v>0</v>
      </c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21">
        <v>132</v>
      </c>
      <c r="K119" s="21">
        <v>33</v>
      </c>
      <c r="L119" s="21">
        <v>224</v>
      </c>
      <c r="M119" s="21">
        <v>224</v>
      </c>
      <c r="N119" s="21">
        <v>6219</v>
      </c>
      <c r="O119" s="21">
        <v>24367</v>
      </c>
      <c r="P119" s="21">
        <v>63358</v>
      </c>
      <c r="Q119" s="21">
        <v>92083</v>
      </c>
    </row>
    <row r="120" spans="1:17" ht="11.45" customHeight="1">
      <c r="A120" s="48" t="s">
        <v>75</v>
      </c>
      <c r="B120" s="21"/>
      <c r="C120" s="21">
        <v>0</v>
      </c>
      <c r="D120" s="21">
        <v>0</v>
      </c>
      <c r="E120" s="21">
        <v>9</v>
      </c>
      <c r="F120" s="21">
        <v>4</v>
      </c>
      <c r="G120" s="21">
        <v>2</v>
      </c>
      <c r="H120" s="21">
        <v>35</v>
      </c>
      <c r="I120" s="21">
        <v>27</v>
      </c>
      <c r="J120" s="21">
        <v>991</v>
      </c>
      <c r="K120" s="21">
        <v>1062</v>
      </c>
      <c r="L120" s="21">
        <v>6163</v>
      </c>
      <c r="M120" s="21">
        <v>16625</v>
      </c>
      <c r="N120" s="21">
        <v>15912</v>
      </c>
      <c r="O120" s="21">
        <v>25955</v>
      </c>
      <c r="P120" s="21">
        <v>38620</v>
      </c>
      <c r="Q120" s="21">
        <v>58086</v>
      </c>
    </row>
    <row r="121" spans="1:17" ht="11.45" customHeight="1">
      <c r="A121" s="46" t="s">
        <v>76</v>
      </c>
      <c r="B121" s="47"/>
      <c r="C121" s="47">
        <f t="shared" ref="C121:Q121" si="26">SUM(C122:C126)</f>
        <v>58621</v>
      </c>
      <c r="D121" s="47">
        <f t="shared" si="26"/>
        <v>53260</v>
      </c>
      <c r="E121" s="47">
        <f t="shared" si="26"/>
        <v>52566</v>
      </c>
      <c r="F121" s="47">
        <f t="shared" si="26"/>
        <v>58063</v>
      </c>
      <c r="G121" s="47">
        <f t="shared" si="26"/>
        <v>53729</v>
      </c>
      <c r="H121" s="47">
        <f t="shared" si="26"/>
        <v>62481</v>
      </c>
      <c r="I121" s="47">
        <f t="shared" si="26"/>
        <v>61626</v>
      </c>
      <c r="J121" s="47">
        <f t="shared" si="26"/>
        <v>62847</v>
      </c>
      <c r="K121" s="47">
        <f t="shared" si="26"/>
        <v>50906</v>
      </c>
      <c r="L121" s="47">
        <f t="shared" si="26"/>
        <v>47514</v>
      </c>
      <c r="M121" s="47">
        <f t="shared" si="26"/>
        <v>49198</v>
      </c>
      <c r="N121" s="47">
        <f t="shared" si="26"/>
        <v>44640</v>
      </c>
      <c r="O121" s="47">
        <f t="shared" si="26"/>
        <v>49011</v>
      </c>
      <c r="P121" s="47">
        <f t="shared" si="26"/>
        <v>56921</v>
      </c>
      <c r="Q121" s="47">
        <f t="shared" si="26"/>
        <v>68291</v>
      </c>
    </row>
    <row r="122" spans="1:17" ht="11.45" customHeight="1">
      <c r="A122" s="48" t="s">
        <v>70</v>
      </c>
      <c r="B122" s="21"/>
      <c r="C122" s="21">
        <v>147</v>
      </c>
      <c r="D122" s="21">
        <v>174</v>
      </c>
      <c r="E122" s="21">
        <v>92</v>
      </c>
      <c r="F122" s="21">
        <v>83</v>
      </c>
      <c r="G122" s="21">
        <v>15</v>
      </c>
      <c r="H122" s="21">
        <v>87</v>
      </c>
      <c r="I122" s="21">
        <v>213</v>
      </c>
      <c r="J122" s="21">
        <v>238</v>
      </c>
      <c r="K122" s="21">
        <v>47</v>
      </c>
      <c r="L122" s="21">
        <v>82</v>
      </c>
      <c r="M122" s="21">
        <v>83</v>
      </c>
      <c r="N122" s="21">
        <v>39</v>
      </c>
      <c r="O122" s="21">
        <v>683</v>
      </c>
      <c r="P122" s="21">
        <v>33</v>
      </c>
      <c r="Q122" s="21">
        <v>25</v>
      </c>
    </row>
    <row r="123" spans="1:17" ht="11.45" customHeight="1">
      <c r="A123" s="48" t="s">
        <v>71</v>
      </c>
      <c r="B123" s="21"/>
      <c r="C123" s="21">
        <v>56011</v>
      </c>
      <c r="D123" s="21">
        <v>52007</v>
      </c>
      <c r="E123" s="21">
        <v>49809</v>
      </c>
      <c r="F123" s="21">
        <v>55827</v>
      </c>
      <c r="G123" s="21">
        <v>51636</v>
      </c>
      <c r="H123" s="21">
        <v>59724</v>
      </c>
      <c r="I123" s="21">
        <v>58966</v>
      </c>
      <c r="J123" s="21">
        <v>60065</v>
      </c>
      <c r="K123" s="21">
        <v>48853</v>
      </c>
      <c r="L123" s="21">
        <v>45745</v>
      </c>
      <c r="M123" s="21">
        <v>46120</v>
      </c>
      <c r="N123" s="21">
        <v>42527</v>
      </c>
      <c r="O123" s="21">
        <v>43896</v>
      </c>
      <c r="P123" s="21">
        <v>52620</v>
      </c>
      <c r="Q123" s="21">
        <v>57538</v>
      </c>
    </row>
    <row r="124" spans="1:17" ht="11.45" customHeight="1">
      <c r="A124" s="48" t="s">
        <v>72</v>
      </c>
      <c r="B124" s="21"/>
      <c r="C124" s="21">
        <v>54</v>
      </c>
      <c r="D124" s="21">
        <v>35</v>
      </c>
      <c r="E124" s="21">
        <v>47</v>
      </c>
      <c r="F124" s="21">
        <v>1165</v>
      </c>
      <c r="G124" s="21">
        <v>147</v>
      </c>
      <c r="H124" s="21">
        <v>62</v>
      </c>
      <c r="I124" s="21">
        <v>196</v>
      </c>
      <c r="J124" s="21">
        <v>107</v>
      </c>
      <c r="K124" s="21">
        <v>212</v>
      </c>
      <c r="L124" s="21">
        <v>71</v>
      </c>
      <c r="M124" s="21">
        <v>53</v>
      </c>
      <c r="N124" s="21">
        <v>12</v>
      </c>
      <c r="O124" s="21">
        <v>54</v>
      </c>
      <c r="P124" s="21">
        <v>93</v>
      </c>
      <c r="Q124" s="21">
        <v>103</v>
      </c>
    </row>
    <row r="125" spans="1:17" ht="11.45" customHeight="1">
      <c r="A125" s="48" t="s">
        <v>73</v>
      </c>
      <c r="B125" s="21"/>
      <c r="C125" s="21">
        <v>2319</v>
      </c>
      <c r="D125" s="21">
        <v>976</v>
      </c>
      <c r="E125" s="21">
        <v>2553</v>
      </c>
      <c r="F125" s="21">
        <v>929</v>
      </c>
      <c r="G125" s="21">
        <v>1391</v>
      </c>
      <c r="H125" s="21">
        <v>2526</v>
      </c>
      <c r="I125" s="21">
        <v>2186</v>
      </c>
      <c r="J125" s="21">
        <v>2321</v>
      </c>
      <c r="K125" s="21">
        <v>1666</v>
      </c>
      <c r="L125" s="21">
        <v>1200</v>
      </c>
      <c r="M125" s="21">
        <v>2750</v>
      </c>
      <c r="N125" s="21">
        <v>1992</v>
      </c>
      <c r="O125" s="21">
        <v>2974</v>
      </c>
      <c r="P125" s="21">
        <v>3736</v>
      </c>
      <c r="Q125" s="21">
        <v>10117</v>
      </c>
    </row>
    <row r="126" spans="1:17" ht="11.45" customHeight="1">
      <c r="A126" s="48" t="s">
        <v>75</v>
      </c>
      <c r="B126" s="21"/>
      <c r="C126" s="21">
        <v>90</v>
      </c>
      <c r="D126" s="21">
        <v>68</v>
      </c>
      <c r="E126" s="21">
        <v>65</v>
      </c>
      <c r="F126" s="21">
        <v>59</v>
      </c>
      <c r="G126" s="21">
        <v>540</v>
      </c>
      <c r="H126" s="21">
        <v>82</v>
      </c>
      <c r="I126" s="21">
        <v>65</v>
      </c>
      <c r="J126" s="21">
        <v>116</v>
      </c>
      <c r="K126" s="21">
        <v>128</v>
      </c>
      <c r="L126" s="21">
        <v>416</v>
      </c>
      <c r="M126" s="21">
        <v>192</v>
      </c>
      <c r="N126" s="21">
        <v>70</v>
      </c>
      <c r="O126" s="21">
        <v>1404</v>
      </c>
      <c r="P126" s="21">
        <v>439</v>
      </c>
      <c r="Q126" s="21">
        <v>508</v>
      </c>
    </row>
    <row r="127" spans="1:17" ht="11.45" customHeight="1">
      <c r="A127" s="42" t="s">
        <v>25</v>
      </c>
      <c r="B127" s="43"/>
      <c r="C127" s="43">
        <f t="shared" ref="C127:Q127" si="27">C128+C134</f>
        <v>2726095</v>
      </c>
      <c r="D127" s="43">
        <f t="shared" si="27"/>
        <v>2533857</v>
      </c>
      <c r="E127" s="43">
        <f t="shared" si="27"/>
        <v>2630967</v>
      </c>
      <c r="F127" s="43">
        <f t="shared" si="27"/>
        <v>2900912</v>
      </c>
      <c r="G127" s="43">
        <f t="shared" si="27"/>
        <v>2730471</v>
      </c>
      <c r="H127" s="43">
        <f t="shared" si="27"/>
        <v>3070956</v>
      </c>
      <c r="I127" s="43">
        <f t="shared" si="27"/>
        <v>3787745</v>
      </c>
      <c r="J127" s="43">
        <f t="shared" si="27"/>
        <v>2878864</v>
      </c>
      <c r="K127" s="43">
        <f t="shared" si="27"/>
        <v>2478584</v>
      </c>
      <c r="L127" s="43">
        <f t="shared" si="27"/>
        <v>2709229</v>
      </c>
      <c r="M127" s="43">
        <f t="shared" si="27"/>
        <v>2785522</v>
      </c>
      <c r="N127" s="43">
        <f t="shared" si="27"/>
        <v>2508949</v>
      </c>
      <c r="O127" s="43">
        <f t="shared" si="27"/>
        <v>2914510</v>
      </c>
      <c r="P127" s="43">
        <f t="shared" si="27"/>
        <v>3337403</v>
      </c>
      <c r="Q127" s="43">
        <f t="shared" si="27"/>
        <v>3567459</v>
      </c>
    </row>
    <row r="128" spans="1:17" ht="11.45" customHeight="1">
      <c r="A128" s="71" t="s">
        <v>77</v>
      </c>
      <c r="B128" s="74"/>
      <c r="C128" s="74">
        <f t="shared" ref="C128:Q128" si="28">SUM(C129:C133)</f>
        <v>2298811</v>
      </c>
      <c r="D128" s="74">
        <f t="shared" si="28"/>
        <v>2077203</v>
      </c>
      <c r="E128" s="74">
        <f t="shared" si="28"/>
        <v>2229061</v>
      </c>
      <c r="F128" s="74">
        <f t="shared" si="28"/>
        <v>2420617</v>
      </c>
      <c r="G128" s="74">
        <f t="shared" si="28"/>
        <v>2262797</v>
      </c>
      <c r="H128" s="74">
        <f t="shared" si="28"/>
        <v>2512771</v>
      </c>
      <c r="I128" s="74">
        <f t="shared" si="28"/>
        <v>3259943</v>
      </c>
      <c r="J128" s="74">
        <f t="shared" si="28"/>
        <v>2342335</v>
      </c>
      <c r="K128" s="74">
        <f t="shared" si="28"/>
        <v>2073334</v>
      </c>
      <c r="L128" s="74">
        <f t="shared" si="28"/>
        <v>2230347</v>
      </c>
      <c r="M128" s="74">
        <f t="shared" si="28"/>
        <v>2247306</v>
      </c>
      <c r="N128" s="74">
        <f t="shared" si="28"/>
        <v>2049537</v>
      </c>
      <c r="O128" s="74">
        <f t="shared" si="28"/>
        <v>2357106</v>
      </c>
      <c r="P128" s="74">
        <f t="shared" si="28"/>
        <v>2781653</v>
      </c>
      <c r="Q128" s="74">
        <f t="shared" si="28"/>
        <v>2926545</v>
      </c>
    </row>
    <row r="129" spans="1:17" ht="11.45" customHeight="1">
      <c r="A129" s="48" t="s">
        <v>70</v>
      </c>
      <c r="B129" s="21"/>
      <c r="C129" s="21">
        <v>210137</v>
      </c>
      <c r="D129" s="21">
        <v>220974</v>
      </c>
      <c r="E129" s="21">
        <v>226231</v>
      </c>
      <c r="F129" s="21">
        <v>176047</v>
      </c>
      <c r="G129" s="21">
        <v>149850</v>
      </c>
      <c r="H129" s="21">
        <v>171498</v>
      </c>
      <c r="I129" s="21">
        <v>195849</v>
      </c>
      <c r="J129" s="21">
        <v>239140</v>
      </c>
      <c r="K129" s="21">
        <v>137287</v>
      </c>
      <c r="L129" s="21">
        <v>193091</v>
      </c>
      <c r="M129" s="21">
        <v>160772</v>
      </c>
      <c r="N129" s="21">
        <v>142374</v>
      </c>
      <c r="O129" s="21">
        <v>162708</v>
      </c>
      <c r="P129" s="21">
        <v>138057</v>
      </c>
      <c r="Q129" s="21">
        <v>201298</v>
      </c>
    </row>
    <row r="130" spans="1:17" ht="11.45" customHeight="1">
      <c r="A130" s="48" t="s">
        <v>71</v>
      </c>
      <c r="B130" s="21"/>
      <c r="C130" s="21">
        <v>2050835</v>
      </c>
      <c r="D130" s="21">
        <v>1802989</v>
      </c>
      <c r="E130" s="21">
        <v>1969664</v>
      </c>
      <c r="F130" s="21">
        <v>2222320</v>
      </c>
      <c r="G130" s="21">
        <v>2086291</v>
      </c>
      <c r="H130" s="21">
        <v>2294166</v>
      </c>
      <c r="I130" s="21">
        <v>3040364</v>
      </c>
      <c r="J130" s="21">
        <v>2070336</v>
      </c>
      <c r="K130" s="21">
        <v>1902042</v>
      </c>
      <c r="L130" s="21">
        <v>1997478</v>
      </c>
      <c r="M130" s="21">
        <v>2061607</v>
      </c>
      <c r="N130" s="21">
        <v>1873404</v>
      </c>
      <c r="O130" s="21">
        <v>2161917</v>
      </c>
      <c r="P130" s="21">
        <v>2596774</v>
      </c>
      <c r="Q130" s="21">
        <v>2687171</v>
      </c>
    </row>
    <row r="131" spans="1:17" ht="11.45" customHeight="1">
      <c r="A131" s="48" t="s">
        <v>72</v>
      </c>
      <c r="B131" s="21"/>
      <c r="C131" s="21">
        <v>35361</v>
      </c>
      <c r="D131" s="21">
        <v>50691</v>
      </c>
      <c r="E131" s="21">
        <v>30210</v>
      </c>
      <c r="F131" s="21">
        <v>18403</v>
      </c>
      <c r="G131" s="21">
        <v>23211</v>
      </c>
      <c r="H131" s="21">
        <v>32563</v>
      </c>
      <c r="I131" s="21">
        <v>17745</v>
      </c>
      <c r="J131" s="21">
        <v>19654</v>
      </c>
      <c r="K131" s="21">
        <v>14206</v>
      </c>
      <c r="L131" s="21">
        <v>14665</v>
      </c>
      <c r="M131" s="21">
        <v>14462</v>
      </c>
      <c r="N131" s="21">
        <v>17693</v>
      </c>
      <c r="O131" s="21">
        <v>14039</v>
      </c>
      <c r="P131" s="21">
        <v>23844</v>
      </c>
      <c r="Q131" s="21">
        <v>11205</v>
      </c>
    </row>
    <row r="132" spans="1:17" ht="11.45" customHeight="1">
      <c r="A132" s="48" t="s">
        <v>73</v>
      </c>
      <c r="B132" s="21"/>
      <c r="C132" s="21">
        <v>1718</v>
      </c>
      <c r="D132" s="21">
        <v>2204</v>
      </c>
      <c r="E132" s="21">
        <v>2718</v>
      </c>
      <c r="F132" s="21">
        <v>2460</v>
      </c>
      <c r="G132" s="21">
        <v>3161</v>
      </c>
      <c r="H132" s="21">
        <v>14057</v>
      </c>
      <c r="I132" s="21">
        <v>5507</v>
      </c>
      <c r="J132" s="21">
        <v>12685</v>
      </c>
      <c r="K132" s="21">
        <v>19104</v>
      </c>
      <c r="L132" s="21">
        <v>23917</v>
      </c>
      <c r="M132" s="21">
        <v>8568</v>
      </c>
      <c r="N132" s="21">
        <v>9050</v>
      </c>
      <c r="O132" s="21">
        <v>10370</v>
      </c>
      <c r="P132" s="21">
        <v>13497</v>
      </c>
      <c r="Q132" s="21">
        <v>16637</v>
      </c>
    </row>
    <row r="133" spans="1:17" ht="11.45" customHeight="1">
      <c r="A133" s="48" t="s">
        <v>75</v>
      </c>
      <c r="B133" s="21"/>
      <c r="C133" s="21">
        <v>760</v>
      </c>
      <c r="D133" s="21">
        <v>345</v>
      </c>
      <c r="E133" s="21">
        <v>238</v>
      </c>
      <c r="F133" s="21">
        <v>1387</v>
      </c>
      <c r="G133" s="21">
        <v>284</v>
      </c>
      <c r="H133" s="21">
        <v>487</v>
      </c>
      <c r="I133" s="21">
        <v>478</v>
      </c>
      <c r="J133" s="21">
        <v>520</v>
      </c>
      <c r="K133" s="21">
        <v>695</v>
      </c>
      <c r="L133" s="21">
        <v>1196</v>
      </c>
      <c r="M133" s="21">
        <v>1897</v>
      </c>
      <c r="N133" s="21">
        <v>7016</v>
      </c>
      <c r="O133" s="21">
        <v>8072</v>
      </c>
      <c r="P133" s="21">
        <v>9481</v>
      </c>
      <c r="Q133" s="21">
        <v>10234</v>
      </c>
    </row>
    <row r="134" spans="1:17" ht="11.45" customHeight="1">
      <c r="A134" s="46" t="s">
        <v>78</v>
      </c>
      <c r="B134" s="47"/>
      <c r="C134" s="47">
        <f t="shared" ref="C134:Q134" si="29">SUM(C135:C136)</f>
        <v>427284</v>
      </c>
      <c r="D134" s="47">
        <f t="shared" si="29"/>
        <v>456654</v>
      </c>
      <c r="E134" s="47">
        <f t="shared" si="29"/>
        <v>401906</v>
      </c>
      <c r="F134" s="47">
        <f t="shared" si="29"/>
        <v>480295</v>
      </c>
      <c r="G134" s="47">
        <f t="shared" si="29"/>
        <v>467674</v>
      </c>
      <c r="H134" s="47">
        <f t="shared" si="29"/>
        <v>558185</v>
      </c>
      <c r="I134" s="47">
        <f t="shared" si="29"/>
        <v>527802</v>
      </c>
      <c r="J134" s="47">
        <f t="shared" si="29"/>
        <v>536529</v>
      </c>
      <c r="K134" s="47">
        <f t="shared" si="29"/>
        <v>405250</v>
      </c>
      <c r="L134" s="47">
        <f t="shared" si="29"/>
        <v>478882</v>
      </c>
      <c r="M134" s="47">
        <f t="shared" si="29"/>
        <v>538216</v>
      </c>
      <c r="N134" s="47">
        <f t="shared" si="29"/>
        <v>459412</v>
      </c>
      <c r="O134" s="47">
        <f t="shared" si="29"/>
        <v>557404</v>
      </c>
      <c r="P134" s="47">
        <f t="shared" si="29"/>
        <v>555750</v>
      </c>
      <c r="Q134" s="47">
        <f t="shared" si="29"/>
        <v>640914</v>
      </c>
    </row>
    <row r="135" spans="1:17" ht="11.45" customHeight="1">
      <c r="A135" s="48" t="s">
        <v>18</v>
      </c>
      <c r="B135" s="21"/>
      <c r="C135" s="21">
        <v>305796</v>
      </c>
      <c r="D135" s="21">
        <v>345367</v>
      </c>
      <c r="E135" s="21">
        <v>309942</v>
      </c>
      <c r="F135" s="21">
        <v>341111</v>
      </c>
      <c r="G135" s="21">
        <v>375088</v>
      </c>
      <c r="H135" s="21">
        <v>451788</v>
      </c>
      <c r="I135" s="21">
        <v>418147</v>
      </c>
      <c r="J135" s="21">
        <v>435929</v>
      </c>
      <c r="K135" s="21">
        <v>350036</v>
      </c>
      <c r="L135" s="21">
        <v>361387</v>
      </c>
      <c r="M135" s="21">
        <v>437970</v>
      </c>
      <c r="N135" s="21">
        <v>358761</v>
      </c>
      <c r="O135" s="21">
        <v>434516</v>
      </c>
      <c r="P135" s="21">
        <v>452558</v>
      </c>
      <c r="Q135" s="21">
        <v>529607</v>
      </c>
    </row>
    <row r="136" spans="1:17" ht="11.45" customHeight="1">
      <c r="A136" s="73" t="s">
        <v>79</v>
      </c>
      <c r="B136" s="25"/>
      <c r="C136" s="25">
        <v>121488</v>
      </c>
      <c r="D136" s="25">
        <v>111287</v>
      </c>
      <c r="E136" s="25">
        <v>91964</v>
      </c>
      <c r="F136" s="25">
        <v>139184</v>
      </c>
      <c r="G136" s="25">
        <v>92586</v>
      </c>
      <c r="H136" s="25">
        <v>106397</v>
      </c>
      <c r="I136" s="25">
        <v>109655</v>
      </c>
      <c r="J136" s="25">
        <v>100600</v>
      </c>
      <c r="K136" s="25">
        <v>55214</v>
      </c>
      <c r="L136" s="25">
        <v>117495</v>
      </c>
      <c r="M136" s="25">
        <v>100246</v>
      </c>
      <c r="N136" s="25">
        <v>100651</v>
      </c>
      <c r="O136" s="25">
        <v>122888</v>
      </c>
      <c r="P136" s="25">
        <v>103192</v>
      </c>
      <c r="Q136" s="25">
        <v>111307</v>
      </c>
    </row>
    <row r="138" spans="1:17" ht="11.45" customHeight="1">
      <c r="A138" s="27" t="s">
        <v>33</v>
      </c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</row>
    <row r="140" spans="1:17" ht="11.45" customHeight="1">
      <c r="A140" s="16" t="s">
        <v>57</v>
      </c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</row>
    <row r="141" spans="1:17" ht="11.45" customHeight="1">
      <c r="A141" s="42" t="s">
        <v>58</v>
      </c>
      <c r="B141" s="77">
        <f t="shared" ref="B141:Q143" si="30">IF(B4=0,0,B4/B31)</f>
        <v>1.9508047391729848</v>
      </c>
      <c r="C141" s="77">
        <f t="shared" si="30"/>
        <v>1.9277174523025951</v>
      </c>
      <c r="D141" s="77">
        <f t="shared" si="30"/>
        <v>1.9203153123695187</v>
      </c>
      <c r="E141" s="77">
        <f t="shared" si="30"/>
        <v>1.9256726019269648</v>
      </c>
      <c r="F141" s="77">
        <f t="shared" si="30"/>
        <v>1.9003985270525749</v>
      </c>
      <c r="G141" s="77">
        <f t="shared" si="30"/>
        <v>1.8961519649169927</v>
      </c>
      <c r="H141" s="77">
        <f t="shared" si="30"/>
        <v>1.8712081493966415</v>
      </c>
      <c r="I141" s="77">
        <f t="shared" si="30"/>
        <v>1.8638315817716753</v>
      </c>
      <c r="J141" s="77">
        <f t="shared" si="30"/>
        <v>1.8551842257014122</v>
      </c>
      <c r="K141" s="77">
        <f t="shared" si="30"/>
        <v>1.8404760743823789</v>
      </c>
      <c r="L141" s="77">
        <f t="shared" si="30"/>
        <v>1.8367279223998716</v>
      </c>
      <c r="M141" s="77">
        <f t="shared" si="30"/>
        <v>1.8255720162393345</v>
      </c>
      <c r="N141" s="77">
        <f t="shared" si="30"/>
        <v>1.8124300590261477</v>
      </c>
      <c r="O141" s="77">
        <f t="shared" si="30"/>
        <v>1.8203025176050402</v>
      </c>
      <c r="P141" s="77">
        <f t="shared" si="30"/>
        <v>1.7778752727985112</v>
      </c>
      <c r="Q141" s="77">
        <f t="shared" si="30"/>
        <v>1.7780577172314376</v>
      </c>
    </row>
    <row r="142" spans="1:17" ht="11.45" customHeight="1">
      <c r="A142" s="71" t="s">
        <v>68</v>
      </c>
      <c r="B142" s="78">
        <f t="shared" si="30"/>
        <v>1.2143498204081258</v>
      </c>
      <c r="C142" s="78">
        <f t="shared" si="30"/>
        <v>1.220081599423082</v>
      </c>
      <c r="D142" s="78">
        <f t="shared" si="30"/>
        <v>1.2149558758991881</v>
      </c>
      <c r="E142" s="78">
        <f t="shared" si="30"/>
        <v>1.2106843167682992</v>
      </c>
      <c r="F142" s="78">
        <f t="shared" si="30"/>
        <v>1.2235616660547088</v>
      </c>
      <c r="G142" s="78">
        <f t="shared" si="30"/>
        <v>1.2154266451719098</v>
      </c>
      <c r="H142" s="78">
        <f t="shared" si="30"/>
        <v>1.2235637593739808</v>
      </c>
      <c r="I142" s="78">
        <f t="shared" si="30"/>
        <v>1.20797732928223</v>
      </c>
      <c r="J142" s="78">
        <f t="shared" si="30"/>
        <v>1.2174531855143551</v>
      </c>
      <c r="K142" s="78">
        <f t="shared" si="30"/>
        <v>1.1952320355529915</v>
      </c>
      <c r="L142" s="78">
        <f t="shared" si="30"/>
        <v>1.1885219337730979</v>
      </c>
      <c r="M142" s="78">
        <f t="shared" si="30"/>
        <v>1.2050299564543561</v>
      </c>
      <c r="N142" s="78">
        <f t="shared" si="30"/>
        <v>1.2217795379984917</v>
      </c>
      <c r="O142" s="78">
        <f t="shared" si="30"/>
        <v>1.2224905393202261</v>
      </c>
      <c r="P142" s="78">
        <f t="shared" si="30"/>
        <v>1.2036848354241776</v>
      </c>
      <c r="Q142" s="78">
        <f t="shared" si="30"/>
        <v>1.1849439476365549</v>
      </c>
    </row>
    <row r="143" spans="1:17" ht="11.45" customHeight="1">
      <c r="A143" s="46" t="s">
        <v>69</v>
      </c>
      <c r="B143" s="79">
        <f t="shared" si="30"/>
        <v>1.7705606878855802</v>
      </c>
      <c r="C143" s="79">
        <f t="shared" si="30"/>
        <v>1.7529683560937888</v>
      </c>
      <c r="D143" s="79">
        <f t="shared" si="30"/>
        <v>1.7523298290325084</v>
      </c>
      <c r="E143" s="79">
        <f t="shared" si="30"/>
        <v>1.7570621587026143</v>
      </c>
      <c r="F143" s="79">
        <f t="shared" si="30"/>
        <v>1.7347447082078449</v>
      </c>
      <c r="G143" s="79">
        <f t="shared" si="30"/>
        <v>1.7305711469829905</v>
      </c>
      <c r="H143" s="79">
        <f t="shared" si="30"/>
        <v>1.7085844682380309</v>
      </c>
      <c r="I143" s="79">
        <f t="shared" si="30"/>
        <v>1.6990961993720937</v>
      </c>
      <c r="J143" s="79">
        <f t="shared" si="30"/>
        <v>1.6881362030408915</v>
      </c>
      <c r="K143" s="79">
        <f t="shared" si="30"/>
        <v>1.6842500473991437</v>
      </c>
      <c r="L143" s="79">
        <f t="shared" si="30"/>
        <v>1.6813352091001101</v>
      </c>
      <c r="M143" s="79">
        <f t="shared" si="30"/>
        <v>1.6686260144220428</v>
      </c>
      <c r="N143" s="79">
        <f t="shared" si="30"/>
        <v>1.6533944223131383</v>
      </c>
      <c r="O143" s="79">
        <f t="shared" si="30"/>
        <v>1.6635939853920261</v>
      </c>
      <c r="P143" s="79">
        <f t="shared" si="30"/>
        <v>1.6281660824534891</v>
      </c>
      <c r="Q143" s="79">
        <f t="shared" si="30"/>
        <v>1.6292668452964092</v>
      </c>
    </row>
    <row r="144" spans="1:17" ht="11.45" customHeight="1">
      <c r="A144" s="48" t="s">
        <v>70</v>
      </c>
      <c r="B144" s="80">
        <v>1.7577919126344164</v>
      </c>
      <c r="C144" s="80">
        <v>1.7413378642800748</v>
      </c>
      <c r="D144" s="80">
        <v>1.7409941622673832</v>
      </c>
      <c r="E144" s="80">
        <v>1.7469625647482756</v>
      </c>
      <c r="F144" s="80">
        <v>1.7238516893924309</v>
      </c>
      <c r="G144" s="80">
        <v>1.7210381905227197</v>
      </c>
      <c r="H144" s="80">
        <v>1.6980129610009671</v>
      </c>
      <c r="I144" s="80">
        <v>1.6938107732889687</v>
      </c>
      <c r="J144" s="80">
        <v>1.6842788850151345</v>
      </c>
      <c r="K144" s="80">
        <v>1.682573268230356</v>
      </c>
      <c r="L144" s="80">
        <v>1.676157988835576</v>
      </c>
      <c r="M144" s="80">
        <v>1.6628888754118281</v>
      </c>
      <c r="N144" s="80">
        <v>1.6536696784008145</v>
      </c>
      <c r="O144" s="80">
        <v>1.6567435635131749</v>
      </c>
      <c r="P144" s="80">
        <v>1.6231820152404266</v>
      </c>
      <c r="Q144" s="80">
        <v>1.6229717118978251</v>
      </c>
    </row>
    <row r="145" spans="1:17" ht="11.45" customHeight="1">
      <c r="A145" s="48" t="s">
        <v>71</v>
      </c>
      <c r="B145" s="80">
        <v>1.7948124335343871</v>
      </c>
      <c r="C145" s="80">
        <v>1.7731186310947276</v>
      </c>
      <c r="D145" s="80">
        <v>1.7691142779457922</v>
      </c>
      <c r="E145" s="80">
        <v>1.7700051457816619</v>
      </c>
      <c r="F145" s="80">
        <v>1.7483619011841725</v>
      </c>
      <c r="G145" s="80">
        <v>1.7399061851304458</v>
      </c>
      <c r="H145" s="80">
        <v>1.720028181454885</v>
      </c>
      <c r="I145" s="80">
        <v>1.7048866933639899</v>
      </c>
      <c r="J145" s="80">
        <v>1.6925700847337453</v>
      </c>
      <c r="K145" s="80">
        <v>1.6856417293170023</v>
      </c>
      <c r="L145" s="80">
        <v>1.6861930180193094</v>
      </c>
      <c r="M145" s="80">
        <v>1.6741417788766639</v>
      </c>
      <c r="N145" s="80">
        <v>1.6559803227126471</v>
      </c>
      <c r="O145" s="80">
        <v>1.6674075547255016</v>
      </c>
      <c r="P145" s="80">
        <v>1.631177690258945</v>
      </c>
      <c r="Q145" s="80">
        <v>1.6326624920124617</v>
      </c>
    </row>
    <row r="146" spans="1:17" ht="11.45" customHeight="1">
      <c r="A146" s="48" t="s">
        <v>72</v>
      </c>
      <c r="B146" s="80">
        <v>1.8668219776276027</v>
      </c>
      <c r="C146" s="80">
        <v>1.8309163969880289</v>
      </c>
      <c r="D146" s="80">
        <v>1.8377593634533853</v>
      </c>
      <c r="E146" s="80">
        <v>1.8313686956038517</v>
      </c>
      <c r="F146" s="80">
        <v>1.7819575186322871</v>
      </c>
      <c r="G146" s="80">
        <v>1.7965169543006525</v>
      </c>
      <c r="H146" s="80">
        <v>1.7315442129066172</v>
      </c>
      <c r="I146" s="80">
        <v>1.6914810331142538</v>
      </c>
      <c r="J146" s="80">
        <v>1.6658058070214865</v>
      </c>
      <c r="K146" s="80">
        <v>1.6719148465991567</v>
      </c>
      <c r="L146" s="80">
        <v>1.6602121919806587</v>
      </c>
      <c r="M146" s="80">
        <v>1.6436652873691213</v>
      </c>
      <c r="N146" s="80">
        <v>1.5976640760730128</v>
      </c>
      <c r="O146" s="80">
        <v>1.6862759565141476</v>
      </c>
      <c r="P146" s="80">
        <v>1.6412459344608663</v>
      </c>
      <c r="Q146" s="80">
        <v>1.6445564975020517</v>
      </c>
    </row>
    <row r="147" spans="1:17" ht="11.45" customHeight="1">
      <c r="A147" s="48" t="s">
        <v>73</v>
      </c>
      <c r="B147" s="80">
        <v>1.9702592368822414</v>
      </c>
      <c r="C147" s="80">
        <v>1.8972225318005933</v>
      </c>
      <c r="D147" s="80">
        <v>1.8918971360223662</v>
      </c>
      <c r="E147" s="80">
        <v>1.8906968481510358</v>
      </c>
      <c r="F147" s="80">
        <v>1.8737627844577529</v>
      </c>
      <c r="G147" s="80">
        <v>1.8253473713378479</v>
      </c>
      <c r="H147" s="80">
        <v>1.8036062671748705</v>
      </c>
      <c r="I147" s="80">
        <v>1.8144070876766651</v>
      </c>
      <c r="J147" s="80">
        <v>1.819399437757427</v>
      </c>
      <c r="K147" s="80">
        <v>1.8198334865938015</v>
      </c>
      <c r="L147" s="80">
        <v>1.8290081931766813</v>
      </c>
      <c r="M147" s="80">
        <v>1.7797029589581865</v>
      </c>
      <c r="N147" s="80">
        <v>1.656107811905966</v>
      </c>
      <c r="O147" s="80">
        <v>1.718207448863732</v>
      </c>
      <c r="P147" s="80">
        <v>1.6519590283924803</v>
      </c>
      <c r="Q147" s="80">
        <v>1.701609303733975</v>
      </c>
    </row>
    <row r="148" spans="1:17" ht="11.45" customHeight="1">
      <c r="A148" s="48" t="s">
        <v>74</v>
      </c>
      <c r="B148" s="80" t="s">
        <v>12</v>
      </c>
      <c r="C148" s="80" t="s">
        <v>12</v>
      </c>
      <c r="D148" s="80" t="s">
        <v>12</v>
      </c>
      <c r="E148" s="80" t="s">
        <v>12</v>
      </c>
      <c r="F148" s="80" t="s">
        <v>12</v>
      </c>
      <c r="G148" s="80" t="s">
        <v>12</v>
      </c>
      <c r="H148" s="80" t="s">
        <v>12</v>
      </c>
      <c r="I148" s="80" t="s">
        <v>12</v>
      </c>
      <c r="J148" s="80">
        <v>1.830497767033139</v>
      </c>
      <c r="K148" s="80">
        <v>1.8265689649149806</v>
      </c>
      <c r="L148" s="80">
        <v>1.4188790443962924</v>
      </c>
      <c r="M148" s="80">
        <v>1.511671617599506</v>
      </c>
      <c r="N148" s="80">
        <v>1.4177435742861846</v>
      </c>
      <c r="O148" s="80">
        <v>1.5805667460594761</v>
      </c>
      <c r="P148" s="80">
        <v>1.552294899123928</v>
      </c>
      <c r="Q148" s="80">
        <v>1.5209511168437631</v>
      </c>
    </row>
    <row r="149" spans="1:17" ht="11.45" customHeight="1">
      <c r="A149" s="48" t="s">
        <v>75</v>
      </c>
      <c r="B149" s="80" t="s">
        <v>12</v>
      </c>
      <c r="C149" s="80" t="s">
        <v>12</v>
      </c>
      <c r="D149" s="80" t="s">
        <v>12</v>
      </c>
      <c r="E149" s="80">
        <v>1.1792734394639639</v>
      </c>
      <c r="F149" s="80">
        <v>1.2389500640300508</v>
      </c>
      <c r="G149" s="80">
        <v>1.1459158718759619</v>
      </c>
      <c r="H149" s="80">
        <v>1.4552271403069033</v>
      </c>
      <c r="I149" s="80">
        <v>1.4698652274600017</v>
      </c>
      <c r="J149" s="80">
        <v>1.5618727058084809</v>
      </c>
      <c r="K149" s="80">
        <v>1.567893025148265</v>
      </c>
      <c r="L149" s="80">
        <v>1.5994966463536173</v>
      </c>
      <c r="M149" s="80">
        <v>1.5348834818511503</v>
      </c>
      <c r="N149" s="80">
        <v>1.4852117944569327</v>
      </c>
      <c r="O149" s="80">
        <v>1.4995925561010779</v>
      </c>
      <c r="P149" s="80">
        <v>1.4569139854836732</v>
      </c>
      <c r="Q149" s="80">
        <v>1.4589264898336516</v>
      </c>
    </row>
    <row r="150" spans="1:17" ht="11.45" customHeight="1">
      <c r="A150" s="46" t="s">
        <v>76</v>
      </c>
      <c r="B150" s="79">
        <f t="shared" ref="B150:Q150" si="31">IF(B13=0,0,B13/B40)</f>
        <v>21.405873542079249</v>
      </c>
      <c r="C150" s="79">
        <f t="shared" si="31"/>
        <v>21.15118153530813</v>
      </c>
      <c r="D150" s="79">
        <f t="shared" si="31"/>
        <v>20.785890116458049</v>
      </c>
      <c r="E150" s="79">
        <f t="shared" si="31"/>
        <v>20.975665791217459</v>
      </c>
      <c r="F150" s="79">
        <f t="shared" si="31"/>
        <v>20.798812350319089</v>
      </c>
      <c r="G150" s="79">
        <f t="shared" si="31"/>
        <v>20.829339370358092</v>
      </c>
      <c r="H150" s="79">
        <f t="shared" si="31"/>
        <v>20.439483307044753</v>
      </c>
      <c r="I150" s="79">
        <f t="shared" si="31"/>
        <v>20.658832008184874</v>
      </c>
      <c r="J150" s="79">
        <f t="shared" si="31"/>
        <v>20.875720629265491</v>
      </c>
      <c r="K150" s="79">
        <f t="shared" si="31"/>
        <v>20.234876559790255</v>
      </c>
      <c r="L150" s="79">
        <f t="shared" si="31"/>
        <v>20.040241818564695</v>
      </c>
      <c r="M150" s="79">
        <f t="shared" si="31"/>
        <v>20.047717025840097</v>
      </c>
      <c r="N150" s="79">
        <f t="shared" si="31"/>
        <v>20.288066015451225</v>
      </c>
      <c r="O150" s="79">
        <f t="shared" si="31"/>
        <v>19.993610244359502</v>
      </c>
      <c r="P150" s="79">
        <f t="shared" si="31"/>
        <v>19.507098855935926</v>
      </c>
      <c r="Q150" s="79">
        <f t="shared" si="31"/>
        <v>19.287545409771859</v>
      </c>
    </row>
    <row r="151" spans="1:17" ht="11.45" customHeight="1">
      <c r="A151" s="48" t="s">
        <v>70</v>
      </c>
      <c r="B151" s="80">
        <v>7.7563870725162714</v>
      </c>
      <c r="C151" s="80">
        <v>7.7182393799027347</v>
      </c>
      <c r="D151" s="80">
        <v>7.7393271620810449</v>
      </c>
      <c r="E151" s="80">
        <v>7.9875348105962161</v>
      </c>
      <c r="F151" s="80">
        <v>8.1156354167686242</v>
      </c>
      <c r="G151" s="80">
        <v>8.2473417111481968</v>
      </c>
      <c r="H151" s="80">
        <v>8.0616464889919737</v>
      </c>
      <c r="I151" s="80">
        <v>8.3570835903250931</v>
      </c>
      <c r="J151" s="80">
        <v>8.4513210052901506</v>
      </c>
      <c r="K151" s="80">
        <v>8.382444772948995</v>
      </c>
      <c r="L151" s="80">
        <v>8.4284295695397304</v>
      </c>
      <c r="M151" s="80">
        <v>8.5938361563461143</v>
      </c>
      <c r="N151" s="80">
        <v>8.7432025531388877</v>
      </c>
      <c r="O151" s="80">
        <v>8.8536538666319977</v>
      </c>
      <c r="P151" s="80">
        <v>8.5085562602604874</v>
      </c>
      <c r="Q151" s="80">
        <v>8.5213862890703336</v>
      </c>
    </row>
    <row r="152" spans="1:17" ht="11.45" customHeight="1">
      <c r="A152" s="48" t="s">
        <v>71</v>
      </c>
      <c r="B152" s="80">
        <v>21.569793646961582</v>
      </c>
      <c r="C152" s="80">
        <v>21.305821233042746</v>
      </c>
      <c r="D152" s="80">
        <v>20.933675157883041</v>
      </c>
      <c r="E152" s="80">
        <v>21.089682749357404</v>
      </c>
      <c r="F152" s="80">
        <v>20.878606372525759</v>
      </c>
      <c r="G152" s="80">
        <v>20.888413441621914</v>
      </c>
      <c r="H152" s="80">
        <v>20.492786689964298</v>
      </c>
      <c r="I152" s="80">
        <v>20.6927502479613</v>
      </c>
      <c r="J152" s="80">
        <v>20.92098888940059</v>
      </c>
      <c r="K152" s="80">
        <v>20.25829063448213</v>
      </c>
      <c r="L152" s="80">
        <v>20.053274474697545</v>
      </c>
      <c r="M152" s="80">
        <v>20.095729627161205</v>
      </c>
      <c r="N152" s="80">
        <v>20.32406192124721</v>
      </c>
      <c r="O152" s="80">
        <v>20.02251341107047</v>
      </c>
      <c r="P152" s="80">
        <v>19.530965145201549</v>
      </c>
      <c r="Q152" s="80">
        <v>19.230428411379332</v>
      </c>
    </row>
    <row r="153" spans="1:17" ht="11.45" customHeight="1">
      <c r="A153" s="48" t="s">
        <v>72</v>
      </c>
      <c r="B153" s="80">
        <v>28.421465566247655</v>
      </c>
      <c r="C153" s="80">
        <v>26.938944396612694</v>
      </c>
      <c r="D153" s="80">
        <v>25.62771400287086</v>
      </c>
      <c r="E153" s="80">
        <v>25.729365154047052</v>
      </c>
      <c r="F153" s="80">
        <v>27.589935693484186</v>
      </c>
      <c r="G153" s="80">
        <v>25.998730468924183</v>
      </c>
      <c r="H153" s="80">
        <v>26.617095672798921</v>
      </c>
      <c r="I153" s="80">
        <v>25.100765029851868</v>
      </c>
      <c r="J153" s="80">
        <v>25.149845340132359</v>
      </c>
      <c r="K153" s="80">
        <v>23.399291438350048</v>
      </c>
      <c r="L153" s="80">
        <v>22.463286916474477</v>
      </c>
      <c r="M153" s="80">
        <v>21.616282683459357</v>
      </c>
      <c r="N153" s="80">
        <v>21.775324933649333</v>
      </c>
      <c r="O153" s="80">
        <v>21.195679522803722</v>
      </c>
      <c r="P153" s="80">
        <v>21.570344937391852</v>
      </c>
      <c r="Q153" s="80">
        <v>19.843943588649299</v>
      </c>
    </row>
    <row r="154" spans="1:17" ht="11.45" customHeight="1">
      <c r="A154" s="48" t="s">
        <v>73</v>
      </c>
      <c r="B154" s="80">
        <v>20.672425718524295</v>
      </c>
      <c r="C154" s="80">
        <v>20.567231897853517</v>
      </c>
      <c r="D154" s="80">
        <v>19.850169012605644</v>
      </c>
      <c r="E154" s="80">
        <v>20.76936127094908</v>
      </c>
      <c r="F154" s="80">
        <v>21.176495719848123</v>
      </c>
      <c r="G154" s="80">
        <v>21.449329398512024</v>
      </c>
      <c r="H154" s="80">
        <v>20.569564808137795</v>
      </c>
      <c r="I154" s="80">
        <v>21.354359999506574</v>
      </c>
      <c r="J154" s="80">
        <v>20.858849576179722</v>
      </c>
      <c r="K154" s="80">
        <v>20.809605670916216</v>
      </c>
      <c r="L154" s="80">
        <v>20.804831909854734</v>
      </c>
      <c r="M154" s="80">
        <v>19.712671609192878</v>
      </c>
      <c r="N154" s="80">
        <v>20.213206744860329</v>
      </c>
      <c r="O154" s="80">
        <v>19.869048085282024</v>
      </c>
      <c r="P154" s="80">
        <v>19.257686351724224</v>
      </c>
      <c r="Q154" s="80">
        <v>20.43861105407435</v>
      </c>
    </row>
    <row r="155" spans="1:17" ht="11.45" customHeight="1">
      <c r="A155" s="48" t="s">
        <v>75</v>
      </c>
      <c r="B155" s="80">
        <v>24.254097249867932</v>
      </c>
      <c r="C155" s="80">
        <v>23.659582476357485</v>
      </c>
      <c r="D155" s="80">
        <v>23.115717258223203</v>
      </c>
      <c r="E155" s="80">
        <v>23.533819387893942</v>
      </c>
      <c r="F155" s="80">
        <v>23.026498914927579</v>
      </c>
      <c r="G155" s="80">
        <v>24.420182456682085</v>
      </c>
      <c r="H155" s="80">
        <v>24.677817818146522</v>
      </c>
      <c r="I155" s="80">
        <v>24.410601075624001</v>
      </c>
      <c r="J155" s="80">
        <v>24.430479611487016</v>
      </c>
      <c r="K155" s="80">
        <v>22.758070968055339</v>
      </c>
      <c r="L155" s="80">
        <v>21.673182209626152</v>
      </c>
      <c r="M155" s="80">
        <v>21.260379537870797</v>
      </c>
      <c r="N155" s="80">
        <v>21.29114688417685</v>
      </c>
      <c r="O155" s="80">
        <v>22.295623490864664</v>
      </c>
      <c r="P155" s="80">
        <v>22.378552491530083</v>
      </c>
      <c r="Q155" s="80">
        <v>21.519262305581297</v>
      </c>
    </row>
    <row r="156" spans="1:17" ht="11.45" customHeight="1">
      <c r="A156" s="42" t="s">
        <v>59</v>
      </c>
      <c r="B156" s="77">
        <f t="shared" ref="B156:Q157" si="32">IF(B19=0,0,B19/B46)</f>
        <v>3.2769885977462394</v>
      </c>
      <c r="C156" s="77">
        <f t="shared" si="32"/>
        <v>3.2583100546938488</v>
      </c>
      <c r="D156" s="77">
        <f t="shared" si="32"/>
        <v>3.2893777315785111</v>
      </c>
      <c r="E156" s="77">
        <f t="shared" si="32"/>
        <v>3.1874494620841753</v>
      </c>
      <c r="F156" s="77">
        <f t="shared" si="32"/>
        <v>3.2932208265773801</v>
      </c>
      <c r="G156" s="77">
        <f t="shared" si="32"/>
        <v>3.2669390207449243</v>
      </c>
      <c r="H156" s="77">
        <f t="shared" si="32"/>
        <v>3.3295285798790215</v>
      </c>
      <c r="I156" s="77">
        <f t="shared" si="32"/>
        <v>3.2909967509658427</v>
      </c>
      <c r="J156" s="77">
        <f t="shared" si="32"/>
        <v>3.26395300508731</v>
      </c>
      <c r="K156" s="77">
        <f t="shared" si="32"/>
        <v>3.0358728857100052</v>
      </c>
      <c r="L156" s="77">
        <f t="shared" si="32"/>
        <v>3.0529993575595102</v>
      </c>
      <c r="M156" s="77">
        <f t="shared" si="32"/>
        <v>3.0109054117284368</v>
      </c>
      <c r="N156" s="77">
        <f t="shared" si="32"/>
        <v>3.0127397835397458</v>
      </c>
      <c r="O156" s="77">
        <f t="shared" si="32"/>
        <v>3.0634945720944393</v>
      </c>
      <c r="P156" s="77">
        <f t="shared" si="32"/>
        <v>3.0020582709298633</v>
      </c>
      <c r="Q156" s="77">
        <f t="shared" si="32"/>
        <v>3.0342085024802525</v>
      </c>
    </row>
    <row r="157" spans="1:17" ht="11.45" customHeight="1">
      <c r="A157" s="71" t="s">
        <v>77</v>
      </c>
      <c r="B157" s="78">
        <f t="shared" si="32"/>
        <v>0.25203191085691001</v>
      </c>
      <c r="C157" s="78">
        <f t="shared" si="32"/>
        <v>0.25433462408720425</v>
      </c>
      <c r="D157" s="78">
        <f t="shared" si="32"/>
        <v>0.2538669223284396</v>
      </c>
      <c r="E157" s="78">
        <f t="shared" si="32"/>
        <v>0.25335562730317063</v>
      </c>
      <c r="F157" s="78">
        <f t="shared" si="32"/>
        <v>0.2537214626348967</v>
      </c>
      <c r="G157" s="78">
        <f t="shared" si="32"/>
        <v>0.25299066931130643</v>
      </c>
      <c r="H157" s="78">
        <f t="shared" si="32"/>
        <v>0.25590404596558985</v>
      </c>
      <c r="I157" s="78">
        <f t="shared" si="32"/>
        <v>0.25675444469155867</v>
      </c>
      <c r="J157" s="78">
        <f t="shared" si="32"/>
        <v>0.25648833205432964</v>
      </c>
      <c r="K157" s="78">
        <f t="shared" si="32"/>
        <v>0.25551201207658641</v>
      </c>
      <c r="L157" s="78">
        <f t="shared" si="32"/>
        <v>0.25342829191844596</v>
      </c>
      <c r="M157" s="78">
        <f t="shared" si="32"/>
        <v>0.25346052719387097</v>
      </c>
      <c r="N157" s="78">
        <f t="shared" si="32"/>
        <v>0.2558709394688693</v>
      </c>
      <c r="O157" s="78">
        <f t="shared" si="32"/>
        <v>0.25836284132931048</v>
      </c>
      <c r="P157" s="78">
        <f t="shared" si="32"/>
        <v>0.25819735228445873</v>
      </c>
      <c r="Q157" s="78">
        <f t="shared" si="32"/>
        <v>0.26069981911413037</v>
      </c>
    </row>
    <row r="158" spans="1:17" ht="11.45" customHeight="1">
      <c r="A158" s="48" t="s">
        <v>70</v>
      </c>
      <c r="B158" s="80">
        <v>0.19400375744823881</v>
      </c>
      <c r="C158" s="80">
        <v>0.19415267126164545</v>
      </c>
      <c r="D158" s="80">
        <v>0.19412070230549586</v>
      </c>
      <c r="E158" s="80">
        <v>0.19359189095281076</v>
      </c>
      <c r="F158" s="80">
        <v>0.19371630646169857</v>
      </c>
      <c r="G158" s="80">
        <v>0.193828574384454</v>
      </c>
      <c r="H158" s="80">
        <v>0.19319151690170672</v>
      </c>
      <c r="I158" s="80">
        <v>0.19367510566798452</v>
      </c>
      <c r="J158" s="80">
        <v>0.19366387515145378</v>
      </c>
      <c r="K158" s="80">
        <v>0.19327062780694679</v>
      </c>
      <c r="L158" s="80">
        <v>0.19416127446768122</v>
      </c>
      <c r="M158" s="80">
        <v>0.19556283374461153</v>
      </c>
      <c r="N158" s="80">
        <v>0.19720623420421496</v>
      </c>
      <c r="O158" s="80">
        <v>0.19802792745952064</v>
      </c>
      <c r="P158" s="80">
        <v>0.19885323558581808</v>
      </c>
      <c r="Q158" s="80">
        <v>0.200547354644764</v>
      </c>
    </row>
    <row r="159" spans="1:17" ht="11.45" customHeight="1">
      <c r="A159" s="48" t="s">
        <v>71</v>
      </c>
      <c r="B159" s="80">
        <v>0.26276737490577551</v>
      </c>
      <c r="C159" s="80">
        <v>0.26451600367572925</v>
      </c>
      <c r="D159" s="80">
        <v>0.26312130110318899</v>
      </c>
      <c r="E159" s="80">
        <v>0.26169043320437257</v>
      </c>
      <c r="F159" s="80">
        <v>0.26112383044376064</v>
      </c>
      <c r="G159" s="80">
        <v>0.25956012968198866</v>
      </c>
      <c r="H159" s="80">
        <v>0.2624018769720376</v>
      </c>
      <c r="I159" s="80">
        <v>0.26256421253611789</v>
      </c>
      <c r="J159" s="80">
        <v>0.26190235018928243</v>
      </c>
      <c r="K159" s="80">
        <v>0.26058639721527915</v>
      </c>
      <c r="L159" s="80">
        <v>0.25791706564246775</v>
      </c>
      <c r="M159" s="80">
        <v>0.25756670337390264</v>
      </c>
      <c r="N159" s="80">
        <v>0.25989176149075427</v>
      </c>
      <c r="O159" s="80">
        <v>0.26240713650571107</v>
      </c>
      <c r="P159" s="80">
        <v>0.26199691677767878</v>
      </c>
      <c r="Q159" s="80">
        <v>0.26452492606374295</v>
      </c>
    </row>
    <row r="160" spans="1:17" ht="11.45" customHeight="1">
      <c r="A160" s="48" t="s">
        <v>72</v>
      </c>
      <c r="B160" s="80">
        <v>0.16252619763561771</v>
      </c>
      <c r="C160" s="80">
        <v>0.18016671153399172</v>
      </c>
      <c r="D160" s="80">
        <v>0.19118265716375318</v>
      </c>
      <c r="E160" s="80">
        <v>0.19585569826529597</v>
      </c>
      <c r="F160" s="80">
        <v>0.19779654157843701</v>
      </c>
      <c r="G160" s="80">
        <v>0.19963480209195755</v>
      </c>
      <c r="H160" s="80">
        <v>0.20021996258211402</v>
      </c>
      <c r="I160" s="80">
        <v>0.20074905282447406</v>
      </c>
      <c r="J160" s="80">
        <v>0.20227494474301608</v>
      </c>
      <c r="K160" s="80">
        <v>0.19991011015248422</v>
      </c>
      <c r="L160" s="80">
        <v>0.19967297543516133</v>
      </c>
      <c r="M160" s="80">
        <v>0.19865656373813137</v>
      </c>
      <c r="N160" s="80">
        <v>0.19913179684076737</v>
      </c>
      <c r="O160" s="80">
        <v>0.2006366697543561</v>
      </c>
      <c r="P160" s="80">
        <v>0.19788168318097216</v>
      </c>
      <c r="Q160" s="80">
        <v>0.19583233581610679</v>
      </c>
    </row>
    <row r="161" spans="1:17" ht="11.45" customHeight="1">
      <c r="A161" s="48" t="s">
        <v>73</v>
      </c>
      <c r="B161" s="80">
        <v>0.16573964243322356</v>
      </c>
      <c r="C161" s="80">
        <v>0.16558968096261384</v>
      </c>
      <c r="D161" s="80">
        <v>0.16554077879973977</v>
      </c>
      <c r="E161" s="80">
        <v>0.16582860646857622</v>
      </c>
      <c r="F161" s="80">
        <v>0.16569115765637615</v>
      </c>
      <c r="G161" s="80">
        <v>0.16573068836195826</v>
      </c>
      <c r="H161" s="80">
        <v>0.22813977954115935</v>
      </c>
      <c r="I161" s="80">
        <v>0.2404603255342791</v>
      </c>
      <c r="J161" s="80">
        <v>0.23645978247912272</v>
      </c>
      <c r="K161" s="80">
        <v>0.23191390540624976</v>
      </c>
      <c r="L161" s="80">
        <v>0.22058966289357243</v>
      </c>
      <c r="M161" s="80">
        <v>0.21839893025039867</v>
      </c>
      <c r="N161" s="80">
        <v>0.21834075100653649</v>
      </c>
      <c r="O161" s="80">
        <v>0.21596008667779548</v>
      </c>
      <c r="P161" s="80">
        <v>0.21274518032845047</v>
      </c>
      <c r="Q161" s="80">
        <v>0.208836232593577</v>
      </c>
    </row>
    <row r="162" spans="1:17" ht="11.45" customHeight="1">
      <c r="A162" s="48" t="s">
        <v>75</v>
      </c>
      <c r="B162" s="80">
        <v>0.23014071122083718</v>
      </c>
      <c r="C162" s="80">
        <v>0.22519705996574937</v>
      </c>
      <c r="D162" s="80">
        <v>0.22261545597193524</v>
      </c>
      <c r="E162" s="80">
        <v>0.22017142056490424</v>
      </c>
      <c r="F162" s="80">
        <v>0.22441673160860984</v>
      </c>
      <c r="G162" s="80">
        <v>0.22344478462238279</v>
      </c>
      <c r="H162" s="80">
        <v>0.2214339181359615</v>
      </c>
      <c r="I162" s="80">
        <v>0.21860777568578665</v>
      </c>
      <c r="J162" s="80">
        <v>0.22056289391116665</v>
      </c>
      <c r="K162" s="80">
        <v>0.22006424983930589</v>
      </c>
      <c r="L162" s="80">
        <v>0.22554905084620358</v>
      </c>
      <c r="M162" s="80">
        <v>0.23123797336077478</v>
      </c>
      <c r="N162" s="80">
        <v>0.22494718116061224</v>
      </c>
      <c r="O162" s="80">
        <v>0.22146793086552305</v>
      </c>
      <c r="P162" s="80">
        <v>0.22337683855646695</v>
      </c>
      <c r="Q162" s="80">
        <v>0.22477484781297979</v>
      </c>
    </row>
    <row r="163" spans="1:17" ht="11.45" customHeight="1">
      <c r="A163" s="46" t="s">
        <v>78</v>
      </c>
      <c r="B163" s="79">
        <f t="shared" ref="B163:Q165" si="33">IF(B26=0,0,B26/B53)</f>
        <v>11.053879033944018</v>
      </c>
      <c r="C163" s="79">
        <f t="shared" si="33"/>
        <v>10.996992876455824</v>
      </c>
      <c r="D163" s="79">
        <f t="shared" si="33"/>
        <v>11.076121822464284</v>
      </c>
      <c r="E163" s="79">
        <f t="shared" si="33"/>
        <v>10.915393605785463</v>
      </c>
      <c r="F163" s="79">
        <f t="shared" si="33"/>
        <v>10.899953809983215</v>
      </c>
      <c r="G163" s="79">
        <f t="shared" si="33"/>
        <v>10.89427705688613</v>
      </c>
      <c r="H163" s="79">
        <f t="shared" si="33"/>
        <v>11.020936130440511</v>
      </c>
      <c r="I163" s="79">
        <f t="shared" si="33"/>
        <v>11.011443013160587</v>
      </c>
      <c r="J163" s="79">
        <f t="shared" si="33"/>
        <v>11.028169395398736</v>
      </c>
      <c r="K163" s="79">
        <f t="shared" si="33"/>
        <v>10.821541257351559</v>
      </c>
      <c r="L163" s="79">
        <f t="shared" si="33"/>
        <v>11.081872928312974</v>
      </c>
      <c r="M163" s="79">
        <f t="shared" si="33"/>
        <v>11.006831598985887</v>
      </c>
      <c r="N163" s="79">
        <f t="shared" si="33"/>
        <v>11.073484881794043</v>
      </c>
      <c r="O163" s="79">
        <f t="shared" si="33"/>
        <v>11.099705436005886</v>
      </c>
      <c r="P163" s="79">
        <f t="shared" si="33"/>
        <v>11.009323235631783</v>
      </c>
      <c r="Q163" s="79">
        <f t="shared" si="33"/>
        <v>11.014140677147525</v>
      </c>
    </row>
    <row r="164" spans="1:17" ht="11.45" customHeight="1">
      <c r="A164" s="48" t="s">
        <v>18</v>
      </c>
      <c r="B164" s="80">
        <f t="shared" si="33"/>
        <v>10.294118890619385</v>
      </c>
      <c r="C164" s="80">
        <f t="shared" si="33"/>
        <v>10.192249927297317</v>
      </c>
      <c r="D164" s="80">
        <f t="shared" si="33"/>
        <v>10.240225234967191</v>
      </c>
      <c r="E164" s="80">
        <f t="shared" si="33"/>
        <v>10.047440651971121</v>
      </c>
      <c r="F164" s="80">
        <f t="shared" si="33"/>
        <v>9.9978740379835909</v>
      </c>
      <c r="G164" s="80">
        <f t="shared" si="33"/>
        <v>9.980395345039657</v>
      </c>
      <c r="H164" s="80">
        <f t="shared" si="33"/>
        <v>10.079646602105298</v>
      </c>
      <c r="I164" s="80">
        <f t="shared" si="33"/>
        <v>10.063793601922663</v>
      </c>
      <c r="J164" s="80">
        <f t="shared" si="33"/>
        <v>10.125439027649596</v>
      </c>
      <c r="K164" s="80">
        <f t="shared" si="33"/>
        <v>9.9375456493542451</v>
      </c>
      <c r="L164" s="80">
        <f t="shared" si="33"/>
        <v>10.102192828807439</v>
      </c>
      <c r="M164" s="80">
        <f t="shared" si="33"/>
        <v>10.021300892119156</v>
      </c>
      <c r="N164" s="80">
        <f t="shared" si="33"/>
        <v>10.069387963309971</v>
      </c>
      <c r="O164" s="80">
        <f t="shared" si="33"/>
        <v>10.038933393843561</v>
      </c>
      <c r="P164" s="80">
        <f t="shared" si="33"/>
        <v>9.9120837565446802</v>
      </c>
      <c r="Q164" s="80">
        <f t="shared" si="33"/>
        <v>9.9636374468945217</v>
      </c>
    </row>
    <row r="165" spans="1:17" ht="11.45" customHeight="1">
      <c r="A165" s="73" t="s">
        <v>79</v>
      </c>
      <c r="B165" s="81">
        <f t="shared" si="33"/>
        <v>13.913692746975425</v>
      </c>
      <c r="C165" s="81">
        <f t="shared" si="33"/>
        <v>13.919074370474085</v>
      </c>
      <c r="D165" s="81">
        <f t="shared" si="33"/>
        <v>14.024477182889742</v>
      </c>
      <c r="E165" s="81">
        <f t="shared" si="33"/>
        <v>13.97162096351955</v>
      </c>
      <c r="F165" s="81">
        <f t="shared" si="33"/>
        <v>13.81500165065426</v>
      </c>
      <c r="G165" s="81">
        <f t="shared" si="33"/>
        <v>13.82351615239809</v>
      </c>
      <c r="H165" s="81">
        <f t="shared" si="33"/>
        <v>13.939417391086476</v>
      </c>
      <c r="I165" s="81">
        <f t="shared" si="33"/>
        <v>13.963308820051857</v>
      </c>
      <c r="J165" s="81">
        <f t="shared" si="33"/>
        <v>13.787173971497717</v>
      </c>
      <c r="K165" s="81">
        <f t="shared" si="33"/>
        <v>13.619716537018856</v>
      </c>
      <c r="L165" s="81">
        <f t="shared" si="33"/>
        <v>14.06277280729255</v>
      </c>
      <c r="M165" s="81">
        <f t="shared" si="33"/>
        <v>14.01375532562386</v>
      </c>
      <c r="N165" s="81">
        <f t="shared" si="33"/>
        <v>13.96804593245797</v>
      </c>
      <c r="O165" s="81">
        <f t="shared" si="33"/>
        <v>13.989681202243821</v>
      </c>
      <c r="P165" s="81">
        <f t="shared" si="33"/>
        <v>14.017252789885671</v>
      </c>
      <c r="Q165" s="81">
        <f t="shared" si="33"/>
        <v>13.908158906450231</v>
      </c>
    </row>
    <row r="167" spans="1:17" ht="11.45" customHeight="1">
      <c r="A167" s="16" t="s">
        <v>84</v>
      </c>
      <c r="B167" s="17">
        <f t="shared" ref="B167:Q182" si="34">IF(B30=0,"",B30*1000000/B84)</f>
        <v>11782.006156703043</v>
      </c>
      <c r="C167" s="17">
        <f t="shared" si="34"/>
        <v>11812.819802143385</v>
      </c>
      <c r="D167" s="17">
        <f t="shared" si="34"/>
        <v>11786.936364991583</v>
      </c>
      <c r="E167" s="17">
        <f t="shared" si="34"/>
        <v>11700.755946127956</v>
      </c>
      <c r="F167" s="17">
        <f t="shared" si="34"/>
        <v>11841.855546776636</v>
      </c>
      <c r="G167" s="17">
        <f t="shared" si="34"/>
        <v>11593.376789362323</v>
      </c>
      <c r="H167" s="17">
        <f t="shared" si="34"/>
        <v>11544.667117741534</v>
      </c>
      <c r="I167" s="17">
        <f t="shared" si="34"/>
        <v>11487.835269178058</v>
      </c>
      <c r="J167" s="17">
        <f t="shared" si="34"/>
        <v>11364.351009077058</v>
      </c>
      <c r="K167" s="17">
        <f t="shared" si="34"/>
        <v>11402.815293792673</v>
      </c>
      <c r="L167" s="17">
        <f t="shared" si="34"/>
        <v>11205.031044223484</v>
      </c>
      <c r="M167" s="17">
        <f t="shared" si="34"/>
        <v>11103.615764512575</v>
      </c>
      <c r="N167" s="17">
        <f t="shared" si="34"/>
        <v>10887.323133084225</v>
      </c>
      <c r="O167" s="17">
        <f t="shared" si="34"/>
        <v>10771.694683438735</v>
      </c>
      <c r="P167" s="17">
        <f t="shared" si="34"/>
        <v>11011.30925436428</v>
      </c>
      <c r="Q167" s="17">
        <f t="shared" si="34"/>
        <v>11092.80943671941</v>
      </c>
    </row>
    <row r="168" spans="1:17" ht="11.45" customHeight="1">
      <c r="A168" s="42" t="s">
        <v>24</v>
      </c>
      <c r="B168" s="82">
        <f t="shared" si="34"/>
        <v>11145.823926982561</v>
      </c>
      <c r="C168" s="82">
        <f t="shared" si="34"/>
        <v>11168.744865370438</v>
      </c>
      <c r="D168" s="82">
        <f t="shared" si="34"/>
        <v>11132.604091990464</v>
      </c>
      <c r="E168" s="82">
        <f t="shared" si="34"/>
        <v>10996.867959521216</v>
      </c>
      <c r="F168" s="82">
        <f t="shared" si="34"/>
        <v>11092.005455960767</v>
      </c>
      <c r="G168" s="82">
        <f t="shared" si="34"/>
        <v>10788.79064138291</v>
      </c>
      <c r="H168" s="82">
        <f t="shared" si="34"/>
        <v>10761.897356501828</v>
      </c>
      <c r="I168" s="82">
        <f t="shared" si="34"/>
        <v>10664.308735795654</v>
      </c>
      <c r="J168" s="82">
        <f t="shared" si="34"/>
        <v>10571.433554201385</v>
      </c>
      <c r="K168" s="82">
        <f t="shared" si="34"/>
        <v>10663.154138227215</v>
      </c>
      <c r="L168" s="82">
        <f t="shared" si="34"/>
        <v>10409.011636733976</v>
      </c>
      <c r="M168" s="82">
        <f t="shared" si="34"/>
        <v>10291.646141480878</v>
      </c>
      <c r="N168" s="82">
        <f t="shared" si="34"/>
        <v>10109.434441937881</v>
      </c>
      <c r="O168" s="82">
        <f t="shared" si="34"/>
        <v>10003.042185946017</v>
      </c>
      <c r="P168" s="82">
        <f t="shared" si="34"/>
        <v>10250.595250754906</v>
      </c>
      <c r="Q168" s="82">
        <f t="shared" si="34"/>
        <v>10350.797078915431</v>
      </c>
    </row>
    <row r="169" spans="1:17" ht="11.45" customHeight="1">
      <c r="A169" s="71" t="s">
        <v>68</v>
      </c>
      <c r="B169" s="83">
        <f t="shared" si="34"/>
        <v>3214.6954505427843</v>
      </c>
      <c r="C169" s="83">
        <f t="shared" si="34"/>
        <v>3218.2150325697271</v>
      </c>
      <c r="D169" s="83">
        <f t="shared" si="34"/>
        <v>3161.6101597672468</v>
      </c>
      <c r="E169" s="83">
        <f t="shared" si="34"/>
        <v>3174.5015905350183</v>
      </c>
      <c r="F169" s="83">
        <f t="shared" si="34"/>
        <v>3170.3206766564736</v>
      </c>
      <c r="G169" s="83">
        <f t="shared" si="34"/>
        <v>3159.7228899479246</v>
      </c>
      <c r="H169" s="83">
        <f t="shared" si="34"/>
        <v>3025.6318579557205</v>
      </c>
      <c r="I169" s="83">
        <f t="shared" si="34"/>
        <v>2849.7358517049643</v>
      </c>
      <c r="J169" s="83">
        <f t="shared" si="34"/>
        <v>2849.1608267777237</v>
      </c>
      <c r="K169" s="83">
        <f t="shared" si="34"/>
        <v>2790.3575117348482</v>
      </c>
      <c r="L169" s="83">
        <f t="shared" si="34"/>
        <v>2801.9715770402458</v>
      </c>
      <c r="M169" s="83">
        <f t="shared" si="34"/>
        <v>2794.1812357693875</v>
      </c>
      <c r="N169" s="83">
        <f t="shared" si="34"/>
        <v>2782.9868509186754</v>
      </c>
      <c r="O169" s="83">
        <f t="shared" si="34"/>
        <v>2759.2801836827089</v>
      </c>
      <c r="P169" s="83">
        <f t="shared" si="34"/>
        <v>2831.3597979687838</v>
      </c>
      <c r="Q169" s="83">
        <f t="shared" si="34"/>
        <v>2838.5204712282011</v>
      </c>
    </row>
    <row r="170" spans="1:17" ht="11.45" customHeight="1">
      <c r="A170" s="46" t="s">
        <v>69</v>
      </c>
      <c r="B170" s="84">
        <f t="shared" si="34"/>
        <v>12109.174667930558</v>
      </c>
      <c r="C170" s="84">
        <f t="shared" si="34"/>
        <v>12143.975223458729</v>
      </c>
      <c r="D170" s="84">
        <f t="shared" si="34"/>
        <v>12131.318300614408</v>
      </c>
      <c r="E170" s="84">
        <f t="shared" si="34"/>
        <v>11987.451405596361</v>
      </c>
      <c r="F170" s="84">
        <f t="shared" si="34"/>
        <v>12108.283268756157</v>
      </c>
      <c r="G170" s="84">
        <f t="shared" si="34"/>
        <v>11781.223987697989</v>
      </c>
      <c r="H170" s="84">
        <f t="shared" si="34"/>
        <v>11781.286941354361</v>
      </c>
      <c r="I170" s="84">
        <f t="shared" si="34"/>
        <v>11711.931368599986</v>
      </c>
      <c r="J170" s="84">
        <f t="shared" si="34"/>
        <v>11630.619996952953</v>
      </c>
      <c r="K170" s="84">
        <f t="shared" si="34"/>
        <v>11756.997115708216</v>
      </c>
      <c r="L170" s="84">
        <f t="shared" si="34"/>
        <v>11463.098873603334</v>
      </c>
      <c r="M170" s="84">
        <f t="shared" si="34"/>
        <v>11329.567685777269</v>
      </c>
      <c r="N170" s="84">
        <f t="shared" si="34"/>
        <v>11106.041284290586</v>
      </c>
      <c r="O170" s="84">
        <f t="shared" si="34"/>
        <v>10974.74871339353</v>
      </c>
      <c r="P170" s="84">
        <f t="shared" si="34"/>
        <v>11246.540782117791</v>
      </c>
      <c r="Q170" s="84">
        <f t="shared" si="34"/>
        <v>11360.197544533117</v>
      </c>
    </row>
    <row r="171" spans="1:17" ht="11.45" customHeight="1">
      <c r="A171" s="48" t="s">
        <v>70</v>
      </c>
      <c r="B171" s="85">
        <f t="shared" si="34"/>
        <v>10717.649597932224</v>
      </c>
      <c r="C171" s="85">
        <f t="shared" si="34"/>
        <v>10594.236738914906</v>
      </c>
      <c r="D171" s="85">
        <f t="shared" si="34"/>
        <v>10482.503710887349</v>
      </c>
      <c r="E171" s="85">
        <f t="shared" si="34"/>
        <v>10206.521756144281</v>
      </c>
      <c r="F171" s="85">
        <f t="shared" si="34"/>
        <v>10066.618174664098</v>
      </c>
      <c r="G171" s="85">
        <f t="shared" si="34"/>
        <v>9680.1751912694181</v>
      </c>
      <c r="H171" s="85">
        <f t="shared" si="34"/>
        <v>9413.5328940994259</v>
      </c>
      <c r="I171" s="85">
        <f t="shared" si="34"/>
        <v>9201.9941842120425</v>
      </c>
      <c r="J171" s="85">
        <f t="shared" si="34"/>
        <v>9069.5110843982657</v>
      </c>
      <c r="K171" s="85">
        <f t="shared" si="34"/>
        <v>9128.0242497801082</v>
      </c>
      <c r="L171" s="85">
        <f t="shared" si="34"/>
        <v>8853.060593890059</v>
      </c>
      <c r="M171" s="85">
        <f t="shared" si="34"/>
        <v>8702.5824758076233</v>
      </c>
      <c r="N171" s="85">
        <f t="shared" si="34"/>
        <v>8344.977139752933</v>
      </c>
      <c r="O171" s="85">
        <f t="shared" si="34"/>
        <v>8214.648234277447</v>
      </c>
      <c r="P171" s="85">
        <f t="shared" si="34"/>
        <v>8311.7283218844987</v>
      </c>
      <c r="Q171" s="85">
        <f t="shared" si="34"/>
        <v>8352.5660661049533</v>
      </c>
    </row>
    <row r="172" spans="1:17" ht="11.45" customHeight="1">
      <c r="A172" s="48" t="s">
        <v>71</v>
      </c>
      <c r="B172" s="85">
        <f t="shared" si="34"/>
        <v>17888.860535582779</v>
      </c>
      <c r="C172" s="85">
        <f t="shared" si="34"/>
        <v>18157.580954792418</v>
      </c>
      <c r="D172" s="85">
        <f t="shared" si="34"/>
        <v>17977.409367823824</v>
      </c>
      <c r="E172" s="85">
        <f t="shared" si="34"/>
        <v>17737.46036777283</v>
      </c>
      <c r="F172" s="85">
        <f t="shared" si="34"/>
        <v>17965.89729581913</v>
      </c>
      <c r="G172" s="85">
        <f t="shared" si="34"/>
        <v>17296.43342426751</v>
      </c>
      <c r="H172" s="85">
        <f t="shared" si="34"/>
        <v>17380.383013633258</v>
      </c>
      <c r="I172" s="85">
        <f t="shared" si="34"/>
        <v>17214.979387957908</v>
      </c>
      <c r="J172" s="85">
        <f t="shared" si="34"/>
        <v>16768.709144795823</v>
      </c>
      <c r="K172" s="85">
        <f t="shared" si="34"/>
        <v>16635.239282366449</v>
      </c>
      <c r="L172" s="85">
        <f t="shared" si="34"/>
        <v>15974.276858878378</v>
      </c>
      <c r="M172" s="85">
        <f t="shared" si="34"/>
        <v>15568.047875881768</v>
      </c>
      <c r="N172" s="85">
        <f t="shared" si="34"/>
        <v>15309.008229646823</v>
      </c>
      <c r="O172" s="85">
        <f t="shared" si="34"/>
        <v>14934.396161448272</v>
      </c>
      <c r="P172" s="85">
        <f t="shared" si="34"/>
        <v>15301.329780143897</v>
      </c>
      <c r="Q172" s="85">
        <f t="shared" si="34"/>
        <v>15347.108299933387</v>
      </c>
    </row>
    <row r="173" spans="1:17" ht="11.45" customHeight="1">
      <c r="A173" s="48" t="s">
        <v>72</v>
      </c>
      <c r="B173" s="85">
        <f t="shared" si="34"/>
        <v>12825.49698323333</v>
      </c>
      <c r="C173" s="85">
        <f t="shared" si="34"/>
        <v>11836.003023571433</v>
      </c>
      <c r="D173" s="85">
        <f t="shared" si="34"/>
        <v>11123.24033886265</v>
      </c>
      <c r="E173" s="85">
        <f t="shared" si="34"/>
        <v>10407.096042264226</v>
      </c>
      <c r="F173" s="85">
        <f t="shared" si="34"/>
        <v>10678.326582481845</v>
      </c>
      <c r="G173" s="85">
        <f t="shared" si="34"/>
        <v>10260.194468039112</v>
      </c>
      <c r="H173" s="85">
        <f t="shared" si="34"/>
        <v>10220.90118286078</v>
      </c>
      <c r="I173" s="85">
        <f t="shared" si="34"/>
        <v>10178.853812392848</v>
      </c>
      <c r="J173" s="85">
        <f t="shared" si="34"/>
        <v>10136.273424677103</v>
      </c>
      <c r="K173" s="85">
        <f t="shared" si="34"/>
        <v>10392.094743668573</v>
      </c>
      <c r="L173" s="85">
        <f t="shared" si="34"/>
        <v>10456.346077000137</v>
      </c>
      <c r="M173" s="85">
        <f t="shared" si="34"/>
        <v>10363.397265273112</v>
      </c>
      <c r="N173" s="85">
        <f t="shared" si="34"/>
        <v>10081.958482831002</v>
      </c>
      <c r="O173" s="85">
        <f t="shared" si="34"/>
        <v>10128.105741955889</v>
      </c>
      <c r="P173" s="85">
        <f t="shared" si="34"/>
        <v>10092.195327480007</v>
      </c>
      <c r="Q173" s="85">
        <f t="shared" si="34"/>
        <v>10357.10809645452</v>
      </c>
    </row>
    <row r="174" spans="1:17" ht="11.45" customHeight="1">
      <c r="A174" s="48" t="s">
        <v>73</v>
      </c>
      <c r="B174" s="85">
        <f t="shared" si="34"/>
        <v>13305.616955050404</v>
      </c>
      <c r="C174" s="85">
        <f t="shared" si="34"/>
        <v>13212.656796674855</v>
      </c>
      <c r="D174" s="85">
        <f t="shared" si="34"/>
        <v>13139.054310869638</v>
      </c>
      <c r="E174" s="85">
        <f t="shared" si="34"/>
        <v>12925.317016111294</v>
      </c>
      <c r="F174" s="85">
        <f t="shared" si="34"/>
        <v>12944.168872392924</v>
      </c>
      <c r="G174" s="85">
        <f t="shared" si="34"/>
        <v>12141.518115277231</v>
      </c>
      <c r="H174" s="85">
        <f t="shared" si="34"/>
        <v>11878.076995909823</v>
      </c>
      <c r="I174" s="85">
        <f t="shared" si="34"/>
        <v>11638.037107040131</v>
      </c>
      <c r="J174" s="85">
        <f t="shared" si="34"/>
        <v>11496.469323430922</v>
      </c>
      <c r="K174" s="85">
        <f t="shared" si="34"/>
        <v>12196.75285068204</v>
      </c>
      <c r="L174" s="85">
        <f t="shared" si="34"/>
        <v>11528.323918776054</v>
      </c>
      <c r="M174" s="85">
        <f t="shared" si="34"/>
        <v>11546.710489773932</v>
      </c>
      <c r="N174" s="85">
        <f t="shared" si="34"/>
        <v>11118.308082695219</v>
      </c>
      <c r="O174" s="85">
        <f t="shared" si="34"/>
        <v>11333.577970251212</v>
      </c>
      <c r="P174" s="85">
        <f t="shared" si="34"/>
        <v>11895.181145446038</v>
      </c>
      <c r="Q174" s="85">
        <f t="shared" si="34"/>
        <v>11821.538536437583</v>
      </c>
    </row>
    <row r="175" spans="1:17" ht="11.45" customHeight="1">
      <c r="A175" s="48" t="s">
        <v>74</v>
      </c>
      <c r="B175" s="85" t="str">
        <f t="shared" si="34"/>
        <v/>
      </c>
      <c r="C175" s="85" t="str">
        <f t="shared" si="34"/>
        <v/>
      </c>
      <c r="D175" s="85" t="str">
        <f t="shared" si="34"/>
        <v/>
      </c>
      <c r="E175" s="85" t="str">
        <f t="shared" si="34"/>
        <v/>
      </c>
      <c r="F175" s="85" t="str">
        <f t="shared" si="34"/>
        <v/>
      </c>
      <c r="G175" s="85" t="str">
        <f t="shared" si="34"/>
        <v/>
      </c>
      <c r="H175" s="85" t="str">
        <f t="shared" si="34"/>
        <v/>
      </c>
      <c r="I175" s="85" t="str">
        <f t="shared" si="34"/>
        <v/>
      </c>
      <c r="J175" s="85">
        <f t="shared" si="34"/>
        <v>12458.318250173465</v>
      </c>
      <c r="K175" s="85">
        <f t="shared" si="34"/>
        <v>12380.631736531925</v>
      </c>
      <c r="L175" s="85">
        <f t="shared" si="34"/>
        <v>13314.794513813857</v>
      </c>
      <c r="M175" s="85">
        <f t="shared" si="34"/>
        <v>12503.837302537158</v>
      </c>
      <c r="N175" s="85">
        <f t="shared" si="34"/>
        <v>11079.697877986255</v>
      </c>
      <c r="O175" s="85">
        <f t="shared" si="34"/>
        <v>9291.3338632074046</v>
      </c>
      <c r="P175" s="85">
        <f t="shared" si="34"/>
        <v>9794.4668426404041</v>
      </c>
      <c r="Q175" s="85">
        <f t="shared" si="34"/>
        <v>10492.521222140071</v>
      </c>
    </row>
    <row r="176" spans="1:17" ht="11.45" customHeight="1">
      <c r="A176" s="48" t="s">
        <v>75</v>
      </c>
      <c r="B176" s="85" t="str">
        <f t="shared" si="34"/>
        <v/>
      </c>
      <c r="C176" s="85" t="str">
        <f t="shared" si="34"/>
        <v/>
      </c>
      <c r="D176" s="85" t="str">
        <f t="shared" si="34"/>
        <v/>
      </c>
      <c r="E176" s="85">
        <f t="shared" si="34"/>
        <v>9339.8505907450108</v>
      </c>
      <c r="F176" s="85">
        <f t="shared" si="34"/>
        <v>9450.8472258070669</v>
      </c>
      <c r="G176" s="85">
        <f t="shared" si="34"/>
        <v>9755.7296212883721</v>
      </c>
      <c r="H176" s="85">
        <f t="shared" si="34"/>
        <v>13360.827911551425</v>
      </c>
      <c r="I176" s="85">
        <f t="shared" si="34"/>
        <v>13249.983372179786</v>
      </c>
      <c r="J176" s="85">
        <f t="shared" si="34"/>
        <v>16221.087780010046</v>
      </c>
      <c r="K176" s="85">
        <f t="shared" si="34"/>
        <v>16309.979642814465</v>
      </c>
      <c r="L176" s="85">
        <f t="shared" si="34"/>
        <v>14455.67345249352</v>
      </c>
      <c r="M176" s="85">
        <f t="shared" si="34"/>
        <v>14278.071748001226</v>
      </c>
      <c r="N176" s="85">
        <f t="shared" si="34"/>
        <v>14286.73343161459</v>
      </c>
      <c r="O176" s="85">
        <f t="shared" si="34"/>
        <v>14265.890146615362</v>
      </c>
      <c r="P176" s="85">
        <f t="shared" si="34"/>
        <v>14197.825837434744</v>
      </c>
      <c r="Q176" s="85">
        <f t="shared" si="34"/>
        <v>14125.889143195776</v>
      </c>
    </row>
    <row r="177" spans="1:17" ht="11.45" customHeight="1">
      <c r="A177" s="46" t="s">
        <v>76</v>
      </c>
      <c r="B177" s="84">
        <f t="shared" si="34"/>
        <v>38785.128995966676</v>
      </c>
      <c r="C177" s="84">
        <f t="shared" si="34"/>
        <v>38726.77070123476</v>
      </c>
      <c r="D177" s="84">
        <f t="shared" si="34"/>
        <v>39117.065061520989</v>
      </c>
      <c r="E177" s="84">
        <f t="shared" si="34"/>
        <v>38965.017914008815</v>
      </c>
      <c r="F177" s="84">
        <f t="shared" si="34"/>
        <v>39139.762169670816</v>
      </c>
      <c r="G177" s="84">
        <f t="shared" si="34"/>
        <v>39477.732811579619</v>
      </c>
      <c r="H177" s="84">
        <f t="shared" si="34"/>
        <v>39931.870836802867</v>
      </c>
      <c r="I177" s="84">
        <f t="shared" si="34"/>
        <v>40311.690040590591</v>
      </c>
      <c r="J177" s="84">
        <f t="shared" si="34"/>
        <v>40098.560671076208</v>
      </c>
      <c r="K177" s="84">
        <f t="shared" si="34"/>
        <v>39826.449955906603</v>
      </c>
      <c r="L177" s="84">
        <f t="shared" si="34"/>
        <v>40034.621145849866</v>
      </c>
      <c r="M177" s="84">
        <f t="shared" si="34"/>
        <v>40090.725690351734</v>
      </c>
      <c r="N177" s="84">
        <f t="shared" si="34"/>
        <v>39578.484952995452</v>
      </c>
      <c r="O177" s="84">
        <f t="shared" si="34"/>
        <v>39656.495826504586</v>
      </c>
      <c r="P177" s="84">
        <f t="shared" si="34"/>
        <v>39691.7249086015</v>
      </c>
      <c r="Q177" s="84">
        <f t="shared" si="34"/>
        <v>39678.27982434845</v>
      </c>
    </row>
    <row r="178" spans="1:17" ht="11.45" customHeight="1">
      <c r="A178" s="48" t="s">
        <v>70</v>
      </c>
      <c r="B178" s="85">
        <f t="shared" si="34"/>
        <v>22213.170572151379</v>
      </c>
      <c r="C178" s="85">
        <f t="shared" si="34"/>
        <v>22292.714331862502</v>
      </c>
      <c r="D178" s="85">
        <f t="shared" si="34"/>
        <v>22414.445917735036</v>
      </c>
      <c r="E178" s="85">
        <f t="shared" si="34"/>
        <v>21531.582728073488</v>
      </c>
      <c r="F178" s="85">
        <f t="shared" si="34"/>
        <v>21055.504711237034</v>
      </c>
      <c r="G178" s="85">
        <f t="shared" si="34"/>
        <v>20715.65323644138</v>
      </c>
      <c r="H178" s="85">
        <f t="shared" si="34"/>
        <v>20449.215771934741</v>
      </c>
      <c r="I178" s="85">
        <f t="shared" si="34"/>
        <v>20208.645403196806</v>
      </c>
      <c r="J178" s="85">
        <f t="shared" si="34"/>
        <v>20142.766908185629</v>
      </c>
      <c r="K178" s="85">
        <f t="shared" si="34"/>
        <v>19881.328311028796</v>
      </c>
      <c r="L178" s="85">
        <f t="shared" si="34"/>
        <v>19553.198367395598</v>
      </c>
      <c r="M178" s="85">
        <f t="shared" si="34"/>
        <v>18898.383065097183</v>
      </c>
      <c r="N178" s="85">
        <f t="shared" si="34"/>
        <v>18117.314601185433</v>
      </c>
      <c r="O178" s="85">
        <f t="shared" si="34"/>
        <v>17190.18696061541</v>
      </c>
      <c r="P178" s="85">
        <f t="shared" si="34"/>
        <v>17437.68326535499</v>
      </c>
      <c r="Q178" s="85">
        <f t="shared" si="34"/>
        <v>16967.710511127287</v>
      </c>
    </row>
    <row r="179" spans="1:17" ht="11.45" customHeight="1">
      <c r="A179" s="48" t="s">
        <v>71</v>
      </c>
      <c r="B179" s="85">
        <f t="shared" si="34"/>
        <v>39162.589414187139</v>
      </c>
      <c r="C179" s="85">
        <f t="shared" si="34"/>
        <v>39065.627754645</v>
      </c>
      <c r="D179" s="85">
        <f t="shared" si="34"/>
        <v>39423.899078181777</v>
      </c>
      <c r="E179" s="85">
        <f t="shared" si="34"/>
        <v>39222.036694235823</v>
      </c>
      <c r="F179" s="85">
        <f t="shared" si="34"/>
        <v>39403.688788724212</v>
      </c>
      <c r="G179" s="85">
        <f t="shared" si="34"/>
        <v>39734.440654929269</v>
      </c>
      <c r="H179" s="85">
        <f t="shared" si="34"/>
        <v>40125.57068569777</v>
      </c>
      <c r="I179" s="85">
        <f t="shared" si="34"/>
        <v>40515.637288233207</v>
      </c>
      <c r="J179" s="85">
        <f t="shared" si="34"/>
        <v>40293.014333294741</v>
      </c>
      <c r="K179" s="85">
        <f t="shared" si="34"/>
        <v>39903.650324098649</v>
      </c>
      <c r="L179" s="85">
        <f t="shared" si="34"/>
        <v>40051.565997313417</v>
      </c>
      <c r="M179" s="85">
        <f t="shared" si="34"/>
        <v>39985.040020365741</v>
      </c>
      <c r="N179" s="85">
        <f t="shared" si="34"/>
        <v>39367.445712329289</v>
      </c>
      <c r="O179" s="85">
        <f t="shared" si="34"/>
        <v>39533.571114450373</v>
      </c>
      <c r="P179" s="85">
        <f t="shared" si="34"/>
        <v>39604.618058627719</v>
      </c>
      <c r="Q179" s="85">
        <f t="shared" si="34"/>
        <v>39498.690049004574</v>
      </c>
    </row>
    <row r="180" spans="1:17" ht="11.45" customHeight="1">
      <c r="A180" s="48" t="s">
        <v>72</v>
      </c>
      <c r="B180" s="85">
        <f t="shared" si="34"/>
        <v>23756.285201169278</v>
      </c>
      <c r="C180" s="85">
        <f t="shared" si="34"/>
        <v>23584.995202040947</v>
      </c>
      <c r="D180" s="85">
        <f t="shared" si="34"/>
        <v>23628.063586568631</v>
      </c>
      <c r="E180" s="85">
        <f t="shared" si="34"/>
        <v>23619.272943776406</v>
      </c>
      <c r="F180" s="85">
        <f t="shared" si="34"/>
        <v>23182.030051307211</v>
      </c>
      <c r="G180" s="85">
        <f t="shared" si="34"/>
        <v>23520.435840709164</v>
      </c>
      <c r="H180" s="85">
        <f t="shared" si="34"/>
        <v>23618.112311279096</v>
      </c>
      <c r="I180" s="85">
        <f t="shared" si="34"/>
        <v>23886.957276754438</v>
      </c>
      <c r="J180" s="85">
        <f t="shared" si="34"/>
        <v>24093.012284657798</v>
      </c>
      <c r="K180" s="85">
        <f t="shared" si="34"/>
        <v>24093.195877527232</v>
      </c>
      <c r="L180" s="85">
        <f t="shared" si="34"/>
        <v>24614.475810656473</v>
      </c>
      <c r="M180" s="85">
        <f t="shared" si="34"/>
        <v>24788.995136197613</v>
      </c>
      <c r="N180" s="85">
        <f t="shared" si="34"/>
        <v>24753.564776339976</v>
      </c>
      <c r="O180" s="85">
        <f t="shared" si="34"/>
        <v>24791.82143533523</v>
      </c>
      <c r="P180" s="85">
        <f t="shared" si="34"/>
        <v>24765.087458239002</v>
      </c>
      <c r="Q180" s="85">
        <f t="shared" si="34"/>
        <v>24720.392890790325</v>
      </c>
    </row>
    <row r="181" spans="1:17" ht="11.45" customHeight="1">
      <c r="A181" s="48" t="s">
        <v>73</v>
      </c>
      <c r="B181" s="85">
        <f t="shared" si="34"/>
        <v>42603.480276206508</v>
      </c>
      <c r="C181" s="85">
        <f t="shared" si="34"/>
        <v>42463.400767078725</v>
      </c>
      <c r="D181" s="85">
        <f t="shared" si="34"/>
        <v>45291.876274648937</v>
      </c>
      <c r="E181" s="85">
        <f t="shared" si="34"/>
        <v>44223.558530818882</v>
      </c>
      <c r="F181" s="85">
        <f t="shared" si="34"/>
        <v>44142.988051651286</v>
      </c>
      <c r="G181" s="85">
        <f t="shared" si="34"/>
        <v>43274.637931447192</v>
      </c>
      <c r="H181" s="85">
        <f t="shared" si="34"/>
        <v>46039.341383555562</v>
      </c>
      <c r="I181" s="85">
        <f t="shared" si="34"/>
        <v>44348.607919732269</v>
      </c>
      <c r="J181" s="85">
        <f t="shared" si="34"/>
        <v>43056.71703576768</v>
      </c>
      <c r="K181" s="85">
        <f t="shared" si="34"/>
        <v>46388.252730807726</v>
      </c>
      <c r="L181" s="85">
        <f t="shared" si="34"/>
        <v>47985.876142297733</v>
      </c>
      <c r="M181" s="85">
        <f t="shared" si="34"/>
        <v>50845.52833989387</v>
      </c>
      <c r="N181" s="85">
        <f t="shared" si="34"/>
        <v>52303.681434644495</v>
      </c>
      <c r="O181" s="85">
        <f t="shared" si="34"/>
        <v>49479.948511200717</v>
      </c>
      <c r="P181" s="85">
        <f t="shared" si="34"/>
        <v>46835.655485707059</v>
      </c>
      <c r="Q181" s="85">
        <f t="shared" si="34"/>
        <v>46510.222532436135</v>
      </c>
    </row>
    <row r="182" spans="1:17" ht="11.45" customHeight="1">
      <c r="A182" s="48" t="s">
        <v>75</v>
      </c>
      <c r="B182" s="85">
        <f t="shared" si="34"/>
        <v>41484.524968672027</v>
      </c>
      <c r="C182" s="85">
        <f t="shared" si="34"/>
        <v>41442.181153981262</v>
      </c>
      <c r="D182" s="85">
        <f t="shared" si="34"/>
        <v>41557.129607624469</v>
      </c>
      <c r="E182" s="85">
        <f t="shared" si="34"/>
        <v>41670.077612275505</v>
      </c>
      <c r="F182" s="85">
        <f t="shared" si="34"/>
        <v>41862.251248666158</v>
      </c>
      <c r="G182" s="85">
        <f t="shared" si="34"/>
        <v>41583.021174907102</v>
      </c>
      <c r="H182" s="85">
        <f t="shared" si="34"/>
        <v>41468.650040150831</v>
      </c>
      <c r="I182" s="85">
        <f t="shared" si="34"/>
        <v>41477.500082967708</v>
      </c>
      <c r="J182" s="85">
        <f t="shared" si="34"/>
        <v>41464.556084893549</v>
      </c>
      <c r="K182" s="85">
        <f t="shared" si="34"/>
        <v>41491.310235428689</v>
      </c>
      <c r="L182" s="85">
        <f t="shared" si="34"/>
        <v>41921.45581319202</v>
      </c>
      <c r="M182" s="85">
        <f t="shared" si="34"/>
        <v>42002.035689775475</v>
      </c>
      <c r="N182" s="85">
        <f t="shared" si="34"/>
        <v>42078.045943763405</v>
      </c>
      <c r="O182" s="85">
        <f t="shared" si="34"/>
        <v>41402.936165364648</v>
      </c>
      <c r="P182" s="85">
        <f t="shared" si="34"/>
        <v>41302.833129880732</v>
      </c>
      <c r="Q182" s="85">
        <f t="shared" ref="Q182:AE182" si="35">IF(Q45=0,"",Q45*1000000/Q99)</f>
        <v>41529.364391979303</v>
      </c>
    </row>
    <row r="183" spans="1:17" ht="11.45" customHeight="1">
      <c r="A183" s="42" t="s">
        <v>25</v>
      </c>
      <c r="B183" s="82">
        <f t="shared" ref="B183:Q192" si="36">IF(B46=0,"",B46*1000000/B100)</f>
        <v>16924.053724488957</v>
      </c>
      <c r="C183" s="82">
        <f t="shared" si="36"/>
        <v>17009.201240767026</v>
      </c>
      <c r="D183" s="82">
        <f t="shared" si="36"/>
        <v>17087.173089063686</v>
      </c>
      <c r="E183" s="82">
        <f t="shared" si="36"/>
        <v>17394.273592460457</v>
      </c>
      <c r="F183" s="82">
        <f t="shared" si="36"/>
        <v>17864.204157467193</v>
      </c>
      <c r="G183" s="82">
        <f t="shared" si="36"/>
        <v>18052.585468320158</v>
      </c>
      <c r="H183" s="82">
        <f t="shared" si="36"/>
        <v>17823.533629644222</v>
      </c>
      <c r="I183" s="82">
        <f t="shared" si="36"/>
        <v>17994.763155489287</v>
      </c>
      <c r="J183" s="82">
        <f t="shared" si="36"/>
        <v>17678.548439940383</v>
      </c>
      <c r="K183" s="82">
        <f t="shared" si="36"/>
        <v>17411.215556103736</v>
      </c>
      <c r="L183" s="82">
        <f t="shared" si="36"/>
        <v>17750.986433607934</v>
      </c>
      <c r="M183" s="82">
        <f t="shared" si="36"/>
        <v>17831.490901943638</v>
      </c>
      <c r="N183" s="82">
        <f t="shared" si="36"/>
        <v>17437.200650070252</v>
      </c>
      <c r="O183" s="82">
        <f t="shared" si="36"/>
        <v>17312.798534390193</v>
      </c>
      <c r="P183" s="82">
        <f t="shared" si="36"/>
        <v>17446.278989414823</v>
      </c>
      <c r="Q183" s="82">
        <f t="shared" si="36"/>
        <v>17284.324496381119</v>
      </c>
    </row>
    <row r="184" spans="1:17" ht="11.45" customHeight="1">
      <c r="A184" s="71" t="s">
        <v>77</v>
      </c>
      <c r="B184" s="83">
        <f t="shared" si="36"/>
        <v>15009.22632156156</v>
      </c>
      <c r="C184" s="83">
        <f t="shared" si="36"/>
        <v>15049.979736682169</v>
      </c>
      <c r="D184" s="83">
        <f t="shared" si="36"/>
        <v>15104.821987885742</v>
      </c>
      <c r="E184" s="83">
        <f t="shared" si="36"/>
        <v>15447.606655970176</v>
      </c>
      <c r="F184" s="83">
        <f t="shared" si="36"/>
        <v>15579.15498590194</v>
      </c>
      <c r="G184" s="83">
        <f t="shared" si="36"/>
        <v>15738.753094903244</v>
      </c>
      <c r="H184" s="83">
        <f t="shared" si="36"/>
        <v>15482.28404896193</v>
      </c>
      <c r="I184" s="83">
        <f t="shared" si="36"/>
        <v>15584.76457128037</v>
      </c>
      <c r="J184" s="83">
        <f t="shared" si="36"/>
        <v>15385.419824965247</v>
      </c>
      <c r="K184" s="83">
        <f t="shared" si="36"/>
        <v>15496.531910409938</v>
      </c>
      <c r="L184" s="83">
        <f t="shared" si="36"/>
        <v>15868.681096740653</v>
      </c>
      <c r="M184" s="83">
        <f t="shared" si="36"/>
        <v>15993.609043459499</v>
      </c>
      <c r="N184" s="83">
        <f t="shared" si="36"/>
        <v>15665.481812570022</v>
      </c>
      <c r="O184" s="83">
        <f t="shared" si="36"/>
        <v>15465.546915519819</v>
      </c>
      <c r="P184" s="83">
        <f t="shared" si="36"/>
        <v>15647.207053141736</v>
      </c>
      <c r="Q184" s="83">
        <f t="shared" si="36"/>
        <v>15438.944356348686</v>
      </c>
    </row>
    <row r="185" spans="1:17" ht="11.45" customHeight="1">
      <c r="A185" s="48" t="s">
        <v>70</v>
      </c>
      <c r="B185" s="85">
        <f t="shared" si="36"/>
        <v>12165.334570590579</v>
      </c>
      <c r="C185" s="85">
        <f t="shared" si="36"/>
        <v>11963.551686016353</v>
      </c>
      <c r="D185" s="85">
        <f t="shared" si="36"/>
        <v>11929.831587577952</v>
      </c>
      <c r="E185" s="85">
        <f t="shared" si="36"/>
        <v>11849.589626668318</v>
      </c>
      <c r="F185" s="85">
        <f t="shared" si="36"/>
        <v>11648.860026539231</v>
      </c>
      <c r="G185" s="85">
        <f t="shared" si="36"/>
        <v>11471.262115002583</v>
      </c>
      <c r="H185" s="85">
        <f t="shared" si="36"/>
        <v>11315.125881655447</v>
      </c>
      <c r="I185" s="85">
        <f t="shared" si="36"/>
        <v>11136.238223735243</v>
      </c>
      <c r="J185" s="85">
        <f t="shared" si="36"/>
        <v>10611.017904433344</v>
      </c>
      <c r="K185" s="85">
        <f t="shared" si="36"/>
        <v>10542.509371445416</v>
      </c>
      <c r="L185" s="85">
        <f t="shared" si="36"/>
        <v>10355.122327905134</v>
      </c>
      <c r="M185" s="85">
        <f t="shared" si="36"/>
        <v>10185.401244643575</v>
      </c>
      <c r="N185" s="85">
        <f t="shared" si="36"/>
        <v>9914.6586404717273</v>
      </c>
      <c r="O185" s="85">
        <f t="shared" si="36"/>
        <v>9858.3467376806329</v>
      </c>
      <c r="P185" s="85">
        <f t="shared" si="36"/>
        <v>9922.1376796446875</v>
      </c>
      <c r="Q185" s="85">
        <f t="shared" si="36"/>
        <v>9873.0436264660511</v>
      </c>
    </row>
    <row r="186" spans="1:17" ht="11.45" customHeight="1">
      <c r="A186" s="48" t="s">
        <v>71</v>
      </c>
      <c r="B186" s="85">
        <f t="shared" si="36"/>
        <v>15726.862706694312</v>
      </c>
      <c r="C186" s="85">
        <f t="shared" si="36"/>
        <v>15771.355127119486</v>
      </c>
      <c r="D186" s="85">
        <f t="shared" si="36"/>
        <v>15789.891391838406</v>
      </c>
      <c r="E186" s="85">
        <f t="shared" si="36"/>
        <v>16166.167020599052</v>
      </c>
      <c r="F186" s="85">
        <f t="shared" si="36"/>
        <v>16286.867647386805</v>
      </c>
      <c r="G186" s="85">
        <f t="shared" si="36"/>
        <v>16446.361996392294</v>
      </c>
      <c r="H186" s="85">
        <f t="shared" si="36"/>
        <v>16127.634899129836</v>
      </c>
      <c r="I186" s="85">
        <f t="shared" si="36"/>
        <v>16207.376449408213</v>
      </c>
      <c r="J186" s="85">
        <f t="shared" si="36"/>
        <v>16028.958973173072</v>
      </c>
      <c r="K186" s="85">
        <f t="shared" si="36"/>
        <v>16137.940300858871</v>
      </c>
      <c r="L186" s="85">
        <f t="shared" si="36"/>
        <v>16550.211897327787</v>
      </c>
      <c r="M186" s="85">
        <f t="shared" si="36"/>
        <v>16676.644449827025</v>
      </c>
      <c r="N186" s="85">
        <f t="shared" si="36"/>
        <v>16315.295798177058</v>
      </c>
      <c r="O186" s="85">
        <f t="shared" si="36"/>
        <v>16076.899090995554</v>
      </c>
      <c r="P186" s="85">
        <f t="shared" si="36"/>
        <v>16241.880543259515</v>
      </c>
      <c r="Q186" s="85">
        <f t="shared" si="36"/>
        <v>16003.014122074244</v>
      </c>
    </row>
    <row r="187" spans="1:17" ht="11.45" customHeight="1">
      <c r="A187" s="48" t="s">
        <v>72</v>
      </c>
      <c r="B187" s="85">
        <f t="shared" si="36"/>
        <v>7677.8073160485983</v>
      </c>
      <c r="C187" s="85">
        <f t="shared" si="36"/>
        <v>8726.0694937522385</v>
      </c>
      <c r="D187" s="85">
        <f t="shared" si="36"/>
        <v>9409.8704936921858</v>
      </c>
      <c r="E187" s="85">
        <f t="shared" si="36"/>
        <v>9709.0832342552931</v>
      </c>
      <c r="F187" s="85">
        <f t="shared" si="36"/>
        <v>9865.8029725799915</v>
      </c>
      <c r="G187" s="85">
        <f t="shared" si="36"/>
        <v>9900.1302893633092</v>
      </c>
      <c r="H187" s="85">
        <f t="shared" si="36"/>
        <v>9972.3353883972613</v>
      </c>
      <c r="I187" s="85">
        <f t="shared" si="36"/>
        <v>10015.679983548815</v>
      </c>
      <c r="J187" s="85">
        <f t="shared" si="36"/>
        <v>9836.831051283385</v>
      </c>
      <c r="K187" s="85">
        <f t="shared" si="36"/>
        <v>9600.3082109898642</v>
      </c>
      <c r="L187" s="85">
        <f t="shared" si="36"/>
        <v>9659.0909254425715</v>
      </c>
      <c r="M187" s="85">
        <f t="shared" si="36"/>
        <v>9588.6875004371614</v>
      </c>
      <c r="N187" s="85">
        <f t="shared" si="36"/>
        <v>9594.8121917408662</v>
      </c>
      <c r="O187" s="85">
        <f t="shared" si="36"/>
        <v>9655.1681786102617</v>
      </c>
      <c r="P187" s="85">
        <f t="shared" si="36"/>
        <v>9622.5422301912713</v>
      </c>
      <c r="Q187" s="85">
        <f t="shared" si="36"/>
        <v>9545.9202022711052</v>
      </c>
    </row>
    <row r="188" spans="1:17" ht="11.45" customHeight="1">
      <c r="A188" s="48" t="s">
        <v>73</v>
      </c>
      <c r="B188" s="85">
        <f t="shared" si="36"/>
        <v>13622.333779965176</v>
      </c>
      <c r="C188" s="85">
        <f t="shared" si="36"/>
        <v>13663.931087649526</v>
      </c>
      <c r="D188" s="85">
        <f t="shared" si="36"/>
        <v>13668.190121243226</v>
      </c>
      <c r="E188" s="85">
        <f t="shared" si="36"/>
        <v>13605.954744101218</v>
      </c>
      <c r="F188" s="85">
        <f t="shared" si="36"/>
        <v>13621.313447824974</v>
      </c>
      <c r="G188" s="85">
        <f t="shared" si="36"/>
        <v>13603.825490597585</v>
      </c>
      <c r="H188" s="85">
        <f t="shared" si="36"/>
        <v>13650.82662846235</v>
      </c>
      <c r="I188" s="85">
        <f t="shared" si="36"/>
        <v>14045.995094959788</v>
      </c>
      <c r="J188" s="85">
        <f t="shared" si="36"/>
        <v>13851.701534059899</v>
      </c>
      <c r="K188" s="85">
        <f t="shared" si="36"/>
        <v>13640.832537895551</v>
      </c>
      <c r="L188" s="85">
        <f t="shared" si="36"/>
        <v>13707.465484594937</v>
      </c>
      <c r="M188" s="85">
        <f t="shared" si="36"/>
        <v>13543.410413873189</v>
      </c>
      <c r="N188" s="85">
        <f t="shared" si="36"/>
        <v>13072.633183911288</v>
      </c>
      <c r="O188" s="85">
        <f t="shared" si="36"/>
        <v>12745.125171347396</v>
      </c>
      <c r="P188" s="85">
        <f t="shared" si="36"/>
        <v>12750.212695922128</v>
      </c>
      <c r="Q188" s="85">
        <f t="shared" si="36"/>
        <v>12215.10480058117</v>
      </c>
    </row>
    <row r="189" spans="1:17" ht="11.45" customHeight="1">
      <c r="A189" s="48" t="s">
        <v>75</v>
      </c>
      <c r="B189" s="85">
        <f t="shared" si="36"/>
        <v>9529.4044733039245</v>
      </c>
      <c r="C189" s="85">
        <f t="shared" si="36"/>
        <v>9492.578709609159</v>
      </c>
      <c r="D189" s="85">
        <f t="shared" si="36"/>
        <v>9471.7332141445841</v>
      </c>
      <c r="E189" s="85">
        <f t="shared" si="36"/>
        <v>9450.3737631829899</v>
      </c>
      <c r="F189" s="85">
        <f t="shared" si="36"/>
        <v>9976.7497051581195</v>
      </c>
      <c r="G189" s="85">
        <f t="shared" si="36"/>
        <v>9986.099496635341</v>
      </c>
      <c r="H189" s="85">
        <f t="shared" si="36"/>
        <v>9942.6009747954831</v>
      </c>
      <c r="I189" s="85">
        <f t="shared" si="36"/>
        <v>9899.8814894649331</v>
      </c>
      <c r="J189" s="85">
        <f t="shared" si="36"/>
        <v>9968.6040247596411</v>
      </c>
      <c r="K189" s="85">
        <f t="shared" si="36"/>
        <v>9954.2022708970289</v>
      </c>
      <c r="L189" s="85">
        <f t="shared" si="36"/>
        <v>10128.309010481669</v>
      </c>
      <c r="M189" s="85">
        <f t="shared" si="36"/>
        <v>10322.64625609</v>
      </c>
      <c r="N189" s="85">
        <f t="shared" si="36"/>
        <v>10253.662882997674</v>
      </c>
      <c r="O189" s="85">
        <f t="shared" si="36"/>
        <v>10125.714331774772</v>
      </c>
      <c r="P189" s="85">
        <f t="shared" si="36"/>
        <v>10276.230849477726</v>
      </c>
      <c r="Q189" s="85">
        <f t="shared" si="36"/>
        <v>10317.547759055555</v>
      </c>
    </row>
    <row r="190" spans="1:17" ht="11.45" customHeight="1">
      <c r="A190" s="46" t="s">
        <v>78</v>
      </c>
      <c r="B190" s="84">
        <f t="shared" si="36"/>
        <v>25184.159503268362</v>
      </c>
      <c r="C190" s="84">
        <f t="shared" si="36"/>
        <v>25591.809454756469</v>
      </c>
      <c r="D190" s="84">
        <f t="shared" si="36"/>
        <v>25759.225207568365</v>
      </c>
      <c r="E190" s="84">
        <f t="shared" si="36"/>
        <v>26035.826538409019</v>
      </c>
      <c r="F190" s="84">
        <f t="shared" si="36"/>
        <v>28224.570369312663</v>
      </c>
      <c r="G190" s="84">
        <f t="shared" si="36"/>
        <v>28748.34410128152</v>
      </c>
      <c r="H190" s="84">
        <f t="shared" si="36"/>
        <v>28674.304165673708</v>
      </c>
      <c r="I190" s="84">
        <f t="shared" si="36"/>
        <v>29668.250803610968</v>
      </c>
      <c r="J190" s="84">
        <f t="shared" si="36"/>
        <v>28735.479712499087</v>
      </c>
      <c r="K190" s="84">
        <f t="shared" si="36"/>
        <v>26622.042350422191</v>
      </c>
      <c r="L190" s="84">
        <f t="shared" si="36"/>
        <v>26902.885675693109</v>
      </c>
      <c r="M190" s="84">
        <f t="shared" si="36"/>
        <v>26742.751364130399</v>
      </c>
      <c r="N190" s="84">
        <f t="shared" si="36"/>
        <v>26052.178751574502</v>
      </c>
      <c r="O190" s="84">
        <f t="shared" si="36"/>
        <v>26318.576386981847</v>
      </c>
      <c r="P190" s="84">
        <f t="shared" si="36"/>
        <v>26256.006529155347</v>
      </c>
      <c r="Q190" s="84">
        <f t="shared" si="36"/>
        <v>26344.222116274821</v>
      </c>
    </row>
    <row r="191" spans="1:17" ht="11.45" customHeight="1">
      <c r="A191" s="48" t="s">
        <v>18</v>
      </c>
      <c r="B191" s="85">
        <f t="shared" si="36"/>
        <v>21217.45894762241</v>
      </c>
      <c r="C191" s="85">
        <f t="shared" si="36"/>
        <v>21460.94378507974</v>
      </c>
      <c r="D191" s="85">
        <f t="shared" si="36"/>
        <v>21509.140502036338</v>
      </c>
      <c r="E191" s="85">
        <f t="shared" si="36"/>
        <v>21750.787347383448</v>
      </c>
      <c r="F191" s="85">
        <f t="shared" si="36"/>
        <v>23389.879174149486</v>
      </c>
      <c r="G191" s="85">
        <f t="shared" si="36"/>
        <v>23828.528979845029</v>
      </c>
      <c r="H191" s="85">
        <f t="shared" si="36"/>
        <v>23625.055153973412</v>
      </c>
      <c r="I191" s="85">
        <f t="shared" si="36"/>
        <v>24539.884137243054</v>
      </c>
      <c r="J191" s="85">
        <f t="shared" si="36"/>
        <v>23619.856193482279</v>
      </c>
      <c r="K191" s="85">
        <f t="shared" si="36"/>
        <v>21875.627602152981</v>
      </c>
      <c r="L191" s="85">
        <f t="shared" si="36"/>
        <v>21968.130302908226</v>
      </c>
      <c r="M191" s="85">
        <f t="shared" si="36"/>
        <v>21837.31144595068</v>
      </c>
      <c r="N191" s="85">
        <f t="shared" si="36"/>
        <v>21000.165604593298</v>
      </c>
      <c r="O191" s="85">
        <f t="shared" si="36"/>
        <v>20997.718216691734</v>
      </c>
      <c r="P191" s="85">
        <f t="shared" si="36"/>
        <v>20969.523255026128</v>
      </c>
      <c r="Q191" s="85">
        <f t="shared" si="36"/>
        <v>21067.142605465018</v>
      </c>
    </row>
    <row r="192" spans="1:17" ht="11.45" customHeight="1">
      <c r="A192" s="73" t="s">
        <v>79</v>
      </c>
      <c r="B192" s="86">
        <f t="shared" si="36"/>
        <v>85000.000000000015</v>
      </c>
      <c r="C192" s="86">
        <f t="shared" si="36"/>
        <v>85000</v>
      </c>
      <c r="D192" s="86">
        <f t="shared" si="36"/>
        <v>84999.999999999985</v>
      </c>
      <c r="E192" s="86">
        <f t="shared" si="36"/>
        <v>85000</v>
      </c>
      <c r="F192" s="86">
        <f t="shared" si="36"/>
        <v>85000.000000000015</v>
      </c>
      <c r="G192" s="86">
        <f t="shared" si="36"/>
        <v>85000.000000000015</v>
      </c>
      <c r="H192" s="86">
        <f t="shared" si="36"/>
        <v>85000.000000000044</v>
      </c>
      <c r="I192" s="86">
        <f t="shared" si="36"/>
        <v>84999.999999999985</v>
      </c>
      <c r="J192" s="86">
        <f t="shared" si="36"/>
        <v>84999.999999999985</v>
      </c>
      <c r="K192" s="86">
        <f t="shared" si="36"/>
        <v>85000.000000000015</v>
      </c>
      <c r="L192" s="86">
        <f t="shared" si="36"/>
        <v>85000</v>
      </c>
      <c r="M192" s="86">
        <f t="shared" si="36"/>
        <v>85000</v>
      </c>
      <c r="N192" s="86">
        <f t="shared" si="36"/>
        <v>85000</v>
      </c>
      <c r="O192" s="86">
        <f t="shared" si="36"/>
        <v>85000</v>
      </c>
      <c r="P192" s="86">
        <f t="shared" si="36"/>
        <v>85000</v>
      </c>
      <c r="Q192" s="86">
        <f t="shared" si="36"/>
        <v>85000</v>
      </c>
    </row>
    <row r="194" spans="1:17" ht="11.45" customHeight="1">
      <c r="A194" s="16" t="s">
        <v>85</v>
      </c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</row>
    <row r="195" spans="1:17" ht="11.45" customHeight="1">
      <c r="A195" s="42" t="s">
        <v>65</v>
      </c>
      <c r="B195" s="82">
        <f t="shared" ref="B195:Q210" si="37">IF(B4=0,"",B4*1000000/B85)</f>
        <v>21743.326138745229</v>
      </c>
      <c r="C195" s="82">
        <f t="shared" si="37"/>
        <v>21530.184397289588</v>
      </c>
      <c r="D195" s="82">
        <f t="shared" si="37"/>
        <v>21378.110104396852</v>
      </c>
      <c r="E195" s="82">
        <f t="shared" si="37"/>
        <v>21176.367336658492</v>
      </c>
      <c r="F195" s="82">
        <f t="shared" si="37"/>
        <v>21079.230830566969</v>
      </c>
      <c r="G195" s="82">
        <f t="shared" si="37"/>
        <v>20457.186573736264</v>
      </c>
      <c r="H195" s="82">
        <f t="shared" si="37"/>
        <v>20137.750036456393</v>
      </c>
      <c r="I195" s="82">
        <f t="shared" si="37"/>
        <v>19876.475419539511</v>
      </c>
      <c r="J195" s="82">
        <f t="shared" si="37"/>
        <v>19611.956772805024</v>
      </c>
      <c r="K195" s="82">
        <f t="shared" si="37"/>
        <v>19625.280068858647</v>
      </c>
      <c r="L195" s="82">
        <f t="shared" si="37"/>
        <v>19118.522317774481</v>
      </c>
      <c r="M195" s="82">
        <f t="shared" si="37"/>
        <v>18788.141196925011</v>
      </c>
      <c r="N195" s="82">
        <f t="shared" si="37"/>
        <v>18322.642862322446</v>
      </c>
      <c r="O195" s="82">
        <f t="shared" si="37"/>
        <v>18208.56287478696</v>
      </c>
      <c r="P195" s="82">
        <f t="shared" si="37"/>
        <v>18224.279827783004</v>
      </c>
      <c r="Q195" s="82">
        <f t="shared" si="37"/>
        <v>18404.314625662202</v>
      </c>
    </row>
    <row r="196" spans="1:17" ht="11.45" customHeight="1">
      <c r="A196" s="71" t="s">
        <v>68</v>
      </c>
      <c r="B196" s="83">
        <f t="shared" si="37"/>
        <v>3903.7648430334493</v>
      </c>
      <c r="C196" s="83">
        <f t="shared" si="37"/>
        <v>3926.4849442250788</v>
      </c>
      <c r="D196" s="83">
        <f t="shared" si="37"/>
        <v>3841.2168409117876</v>
      </c>
      <c r="E196" s="83">
        <f t="shared" si="37"/>
        <v>3843.3192892167676</v>
      </c>
      <c r="F196" s="83">
        <f t="shared" si="37"/>
        <v>3879.0828490574859</v>
      </c>
      <c r="G196" s="83">
        <f t="shared" si="37"/>
        <v>3840.4113918022972</v>
      </c>
      <c r="H196" s="83">
        <f t="shared" si="37"/>
        <v>3702.0534906019834</v>
      </c>
      <c r="I196" s="83">
        <f t="shared" si="37"/>
        <v>3442.4163033023829</v>
      </c>
      <c r="J196" s="83">
        <f t="shared" si="37"/>
        <v>3468.7199246032537</v>
      </c>
      <c r="K196" s="83">
        <f t="shared" si="37"/>
        <v>3335.1246886714225</v>
      </c>
      <c r="L196" s="83">
        <f t="shared" si="37"/>
        <v>3330.2046771211299</v>
      </c>
      <c r="M196" s="83">
        <f t="shared" si="37"/>
        <v>3367.0720928647634</v>
      </c>
      <c r="N196" s="83">
        <f t="shared" si="37"/>
        <v>3400.1963889712965</v>
      </c>
      <c r="O196" s="83">
        <f t="shared" si="37"/>
        <v>3373.1939198858877</v>
      </c>
      <c r="P196" s="83">
        <f t="shared" si="37"/>
        <v>3408.0648524446879</v>
      </c>
      <c r="Q196" s="83">
        <f t="shared" si="37"/>
        <v>3363.4876526243183</v>
      </c>
    </row>
    <row r="197" spans="1:17" ht="11.45" customHeight="1">
      <c r="A197" s="46" t="s">
        <v>69</v>
      </c>
      <c r="B197" s="84">
        <f t="shared" si="37"/>
        <v>21440.028629777771</v>
      </c>
      <c r="C197" s="84">
        <f t="shared" si="37"/>
        <v>21288.004283910148</v>
      </c>
      <c r="D197" s="84">
        <f t="shared" si="37"/>
        <v>21258.070923654584</v>
      </c>
      <c r="E197" s="84">
        <f t="shared" si="37"/>
        <v>21062.697244059829</v>
      </c>
      <c r="F197" s="84">
        <f t="shared" si="37"/>
        <v>21004.78032595633</v>
      </c>
      <c r="G197" s="84">
        <f t="shared" si="37"/>
        <v>20388.246309254031</v>
      </c>
      <c r="H197" s="84">
        <f t="shared" si="37"/>
        <v>20129.323883853598</v>
      </c>
      <c r="I197" s="84">
        <f t="shared" si="37"/>
        <v>19899.69807569504</v>
      </c>
      <c r="J197" s="84">
        <f t="shared" si="37"/>
        <v>19634.070680667628</v>
      </c>
      <c r="K197" s="84">
        <f t="shared" si="37"/>
        <v>19801.72294940316</v>
      </c>
      <c r="L197" s="84">
        <f t="shared" si="37"/>
        <v>19273.311741585105</v>
      </c>
      <c r="M197" s="84">
        <f t="shared" si="37"/>
        <v>18904.811372643289</v>
      </c>
      <c r="N197" s="84">
        <f t="shared" si="37"/>
        <v>18362.666713425497</v>
      </c>
      <c r="O197" s="84">
        <f t="shared" si="37"/>
        <v>18257.525950790354</v>
      </c>
      <c r="P197" s="84">
        <f t="shared" si="37"/>
        <v>18311.236246374123</v>
      </c>
      <c r="Q197" s="84">
        <f t="shared" si="37"/>
        <v>18508.793215325488</v>
      </c>
    </row>
    <row r="198" spans="1:17" ht="11.45" customHeight="1">
      <c r="A198" s="48" t="s">
        <v>70</v>
      </c>
      <c r="B198" s="85">
        <f t="shared" si="37"/>
        <v>18839.397785694768</v>
      </c>
      <c r="C198" s="85">
        <f t="shared" si="37"/>
        <v>18448.145576619587</v>
      </c>
      <c r="D198" s="85">
        <f t="shared" si="37"/>
        <v>18249.977766601056</v>
      </c>
      <c r="E198" s="85">
        <f t="shared" si="37"/>
        <v>17830.41142427289</v>
      </c>
      <c r="F198" s="85">
        <f t="shared" si="37"/>
        <v>17353.356746863254</v>
      </c>
      <c r="G198" s="85">
        <f t="shared" si="37"/>
        <v>16659.951195125239</v>
      </c>
      <c r="H198" s="85">
        <f t="shared" si="37"/>
        <v>15984.300862989767</v>
      </c>
      <c r="I198" s="85">
        <f t="shared" si="37"/>
        <v>15586.436884960794</v>
      </c>
      <c r="J198" s="85">
        <f t="shared" si="37"/>
        <v>15275.586016862711</v>
      </c>
      <c r="K198" s="85">
        <f t="shared" si="37"/>
        <v>15358.569594438457</v>
      </c>
      <c r="L198" s="85">
        <f t="shared" si="37"/>
        <v>14839.128240094251</v>
      </c>
      <c r="M198" s="85">
        <f t="shared" si="37"/>
        <v>14471.427586374422</v>
      </c>
      <c r="N198" s="85">
        <f t="shared" si="37"/>
        <v>13799.835662957381</v>
      </c>
      <c r="O198" s="85">
        <f t="shared" si="37"/>
        <v>13609.565588664027</v>
      </c>
      <c r="P198" s="85">
        <f t="shared" si="37"/>
        <v>13491.44792764741</v>
      </c>
      <c r="Q198" s="85">
        <f t="shared" si="37"/>
        <v>13555.978447046038</v>
      </c>
    </row>
    <row r="199" spans="1:17" ht="11.45" customHeight="1">
      <c r="A199" s="48" t="s">
        <v>71</v>
      </c>
      <c r="B199" s="85">
        <f t="shared" si="37"/>
        <v>32107.14931102658</v>
      </c>
      <c r="C199" s="85">
        <f t="shared" si="37"/>
        <v>32195.545086553229</v>
      </c>
      <c r="D199" s="85">
        <f t="shared" si="37"/>
        <v>31804.091593093573</v>
      </c>
      <c r="E199" s="85">
        <f t="shared" si="37"/>
        <v>31395.396124056202</v>
      </c>
      <c r="F199" s="85">
        <f t="shared" si="37"/>
        <v>31410.890352597915</v>
      </c>
      <c r="G199" s="85">
        <f t="shared" si="37"/>
        <v>30094.171495580013</v>
      </c>
      <c r="H199" s="85">
        <f t="shared" si="37"/>
        <v>29894.748587928985</v>
      </c>
      <c r="I199" s="85">
        <f t="shared" si="37"/>
        <v>29349.589285064798</v>
      </c>
      <c r="J199" s="85">
        <f t="shared" si="37"/>
        <v>28382.215458082595</v>
      </c>
      <c r="K199" s="85">
        <f t="shared" si="37"/>
        <v>28041.053511530306</v>
      </c>
      <c r="L199" s="85">
        <f t="shared" si="37"/>
        <v>26935.714107348147</v>
      </c>
      <c r="M199" s="85">
        <f t="shared" si="37"/>
        <v>26063.11936456577</v>
      </c>
      <c r="N199" s="85">
        <f t="shared" si="37"/>
        <v>25351.416388541114</v>
      </c>
      <c r="O199" s="85">
        <f t="shared" si="37"/>
        <v>24901.72498486238</v>
      </c>
      <c r="P199" s="85">
        <f t="shared" si="37"/>
        <v>24959.187768665532</v>
      </c>
      <c r="Q199" s="85">
        <f t="shared" si="37"/>
        <v>25056.648082154381</v>
      </c>
    </row>
    <row r="200" spans="1:17" ht="11.45" customHeight="1">
      <c r="A200" s="48" t="s">
        <v>72</v>
      </c>
      <c r="B200" s="85">
        <f t="shared" si="37"/>
        <v>23942.9196422965</v>
      </c>
      <c r="C200" s="85">
        <f t="shared" si="37"/>
        <v>21670.732010656826</v>
      </c>
      <c r="D200" s="85">
        <f t="shared" si="37"/>
        <v>20441.839084687243</v>
      </c>
      <c r="E200" s="85">
        <f t="shared" si="37"/>
        <v>19059.229903945441</v>
      </c>
      <c r="F200" s="85">
        <f t="shared" si="37"/>
        <v>19028.324340064537</v>
      </c>
      <c r="G200" s="85">
        <f t="shared" si="37"/>
        <v>18432.613316254028</v>
      </c>
      <c r="H200" s="85">
        <f t="shared" si="37"/>
        <v>17697.94229387298</v>
      </c>
      <c r="I200" s="85">
        <f t="shared" si="37"/>
        <v>17217.338162505217</v>
      </c>
      <c r="J200" s="85">
        <f t="shared" si="37"/>
        <v>16885.06313238469</v>
      </c>
      <c r="K200" s="85">
        <f t="shared" si="37"/>
        <v>17374.697489204544</v>
      </c>
      <c r="L200" s="85">
        <f t="shared" si="37"/>
        <v>17359.753240604758</v>
      </c>
      <c r="M200" s="85">
        <f t="shared" si="37"/>
        <v>17033.956344145496</v>
      </c>
      <c r="N200" s="85">
        <f t="shared" si="37"/>
        <v>16107.582884478667</v>
      </c>
      <c r="O200" s="85">
        <f t="shared" si="37"/>
        <v>17078.781197693097</v>
      </c>
      <c r="P200" s="85">
        <f t="shared" si="37"/>
        <v>16563.774551011513</v>
      </c>
      <c r="Q200" s="85">
        <f t="shared" si="37"/>
        <v>17032.849415355387</v>
      </c>
    </row>
    <row r="201" spans="1:17" ht="11.45" customHeight="1">
      <c r="A201" s="48" t="s">
        <v>73</v>
      </c>
      <c r="B201" s="85">
        <f t="shared" si="37"/>
        <v>26215.51470810502</v>
      </c>
      <c r="C201" s="85">
        <f t="shared" si="37"/>
        <v>25067.350179599787</v>
      </c>
      <c r="D201" s="85">
        <f t="shared" si="37"/>
        <v>24857.739220776592</v>
      </c>
      <c r="E201" s="85">
        <f t="shared" si="37"/>
        <v>24437.856143714573</v>
      </c>
      <c r="F201" s="85">
        <f t="shared" si="37"/>
        <v>24254.301908826339</v>
      </c>
      <c r="G201" s="85">
        <f t="shared" si="37"/>
        <v>22162.488175772152</v>
      </c>
      <c r="H201" s="85">
        <f t="shared" si="37"/>
        <v>21423.374111808615</v>
      </c>
      <c r="I201" s="85">
        <f t="shared" si="37"/>
        <v>21116.137013657644</v>
      </c>
      <c r="J201" s="85">
        <f t="shared" si="37"/>
        <v>20916.669823245727</v>
      </c>
      <c r="K201" s="85">
        <f t="shared" si="37"/>
        <v>22196.059265379587</v>
      </c>
      <c r="L201" s="85">
        <f t="shared" si="37"/>
        <v>21085.398901036111</v>
      </c>
      <c r="M201" s="85">
        <f t="shared" si="37"/>
        <v>20549.714824884199</v>
      </c>
      <c r="N201" s="85">
        <f t="shared" si="37"/>
        <v>18413.116870928796</v>
      </c>
      <c r="O201" s="85">
        <f t="shared" si="37"/>
        <v>19473.438090763528</v>
      </c>
      <c r="P201" s="85">
        <f t="shared" si="37"/>
        <v>19650.351887583591</v>
      </c>
      <c r="Q201" s="85">
        <f t="shared" si="37"/>
        <v>20115.63995805191</v>
      </c>
    </row>
    <row r="202" spans="1:17" ht="11.45" customHeight="1">
      <c r="A202" s="48" t="s">
        <v>74</v>
      </c>
      <c r="B202" s="85" t="str">
        <f t="shared" si="37"/>
        <v/>
      </c>
      <c r="C202" s="85" t="str">
        <f t="shared" si="37"/>
        <v/>
      </c>
      <c r="D202" s="85" t="str">
        <f t="shared" si="37"/>
        <v/>
      </c>
      <c r="E202" s="85" t="str">
        <f t="shared" si="37"/>
        <v/>
      </c>
      <c r="F202" s="85" t="str">
        <f t="shared" si="37"/>
        <v/>
      </c>
      <c r="G202" s="85" t="str">
        <f t="shared" si="37"/>
        <v/>
      </c>
      <c r="H202" s="85" t="str">
        <f t="shared" si="37"/>
        <v/>
      </c>
      <c r="I202" s="85" t="str">
        <f t="shared" si="37"/>
        <v/>
      </c>
      <c r="J202" s="85">
        <f t="shared" si="37"/>
        <v>22804.923737930734</v>
      </c>
      <c r="K202" s="85">
        <f t="shared" si="37"/>
        <v>22614.077695990673</v>
      </c>
      <c r="L202" s="85">
        <f t="shared" si="37"/>
        <v>18892.082916093201</v>
      </c>
      <c r="M202" s="85">
        <f t="shared" si="37"/>
        <v>18901.69596132739</v>
      </c>
      <c r="N202" s="85">
        <f t="shared" si="37"/>
        <v>15708.170471547286</v>
      </c>
      <c r="O202" s="85">
        <f t="shared" si="37"/>
        <v>14685.573330721949</v>
      </c>
      <c r="P202" s="85">
        <f t="shared" si="37"/>
        <v>15203.900919469148</v>
      </c>
      <c r="Q202" s="85">
        <f t="shared" si="37"/>
        <v>15958.611871320825</v>
      </c>
    </row>
    <row r="203" spans="1:17" ht="11.45" customHeight="1">
      <c r="A203" s="48" t="s">
        <v>75</v>
      </c>
      <c r="B203" s="85" t="str">
        <f t="shared" si="37"/>
        <v/>
      </c>
      <c r="C203" s="85" t="str">
        <f t="shared" si="37"/>
        <v/>
      </c>
      <c r="D203" s="85" t="str">
        <f t="shared" si="37"/>
        <v/>
      </c>
      <c r="E203" s="85">
        <f t="shared" si="37"/>
        <v>11014.237730227404</v>
      </c>
      <c r="F203" s="85">
        <f t="shared" si="37"/>
        <v>11709.127775551893</v>
      </c>
      <c r="G203" s="85">
        <f t="shared" si="37"/>
        <v>11179.245414764815</v>
      </c>
      <c r="H203" s="85">
        <f t="shared" si="37"/>
        <v>19443.039393859635</v>
      </c>
      <c r="I203" s="85">
        <f t="shared" si="37"/>
        <v>19475.689823190285</v>
      </c>
      <c r="J203" s="85">
        <f t="shared" si="37"/>
        <v>25335.27426212118</v>
      </c>
      <c r="K203" s="85">
        <f t="shared" si="37"/>
        <v>25572.303322278989</v>
      </c>
      <c r="L203" s="85">
        <f t="shared" si="37"/>
        <v>23121.8012080464</v>
      </c>
      <c r="M203" s="85">
        <f t="shared" si="37"/>
        <v>21915.176478692665</v>
      </c>
      <c r="N203" s="85">
        <f t="shared" si="37"/>
        <v>21218.824996896157</v>
      </c>
      <c r="O203" s="85">
        <f t="shared" si="37"/>
        <v>21393.022670020109</v>
      </c>
      <c r="P203" s="85">
        <f t="shared" si="37"/>
        <v>20685.011026020125</v>
      </c>
      <c r="Q203" s="85">
        <f t="shared" si="37"/>
        <v>20608.633863461906</v>
      </c>
    </row>
    <row r="204" spans="1:17" ht="11.45" customHeight="1">
      <c r="A204" s="46" t="s">
        <v>76</v>
      </c>
      <c r="B204" s="84">
        <f t="shared" si="37"/>
        <v>830229.56660089374</v>
      </c>
      <c r="C204" s="84">
        <f t="shared" si="37"/>
        <v>819116.95737806847</v>
      </c>
      <c r="D204" s="84">
        <f t="shared" si="37"/>
        <v>813083.01604711544</v>
      </c>
      <c r="E204" s="84">
        <f t="shared" si="37"/>
        <v>817317.1933130502</v>
      </c>
      <c r="F204" s="84">
        <f t="shared" si="37"/>
        <v>814060.56880310108</v>
      </c>
      <c r="G204" s="84">
        <f t="shared" si="37"/>
        <v>822295.09430471284</v>
      </c>
      <c r="H204" s="84">
        <f t="shared" si="37"/>
        <v>816186.80738789937</v>
      </c>
      <c r="I204" s="84">
        <f t="shared" si="37"/>
        <v>832792.4325145802</v>
      </c>
      <c r="J204" s="84">
        <f t="shared" si="37"/>
        <v>837086.35020503961</v>
      </c>
      <c r="K204" s="84">
        <f t="shared" si="37"/>
        <v>805883.29867243406</v>
      </c>
      <c r="L204" s="84">
        <f t="shared" si="37"/>
        <v>802303.48887745477</v>
      </c>
      <c r="M204" s="84">
        <f t="shared" si="37"/>
        <v>803727.52400074934</v>
      </c>
      <c r="N204" s="84">
        <f t="shared" si="37"/>
        <v>802970.91551791481</v>
      </c>
      <c r="O204" s="84">
        <f t="shared" si="37"/>
        <v>792876.52121220203</v>
      </c>
      <c r="P204" s="84">
        <f t="shared" si="37"/>
        <v>774270.40155470383</v>
      </c>
      <c r="Q204" s="84">
        <f t="shared" si="37"/>
        <v>765296.62389375537</v>
      </c>
    </row>
    <row r="205" spans="1:17" ht="11.45" customHeight="1">
      <c r="A205" s="48" t="s">
        <v>70</v>
      </c>
      <c r="B205" s="85">
        <f t="shared" si="37"/>
        <v>172293.94906543382</v>
      </c>
      <c r="C205" s="85">
        <f t="shared" si="37"/>
        <v>172060.50564110326</v>
      </c>
      <c r="D205" s="85">
        <f t="shared" si="37"/>
        <v>173472.73011412335</v>
      </c>
      <c r="E205" s="85">
        <f t="shared" si="37"/>
        <v>171984.26656771923</v>
      </c>
      <c r="F205" s="85">
        <f t="shared" si="37"/>
        <v>170878.7997524539</v>
      </c>
      <c r="G205" s="85">
        <f t="shared" si="37"/>
        <v>170849.07101058515</v>
      </c>
      <c r="H205" s="85">
        <f t="shared" si="37"/>
        <v>164854.34853045701</v>
      </c>
      <c r="I205" s="85">
        <f t="shared" si="37"/>
        <v>168885.33888175464</v>
      </c>
      <c r="J205" s="85">
        <f t="shared" si="37"/>
        <v>170232.98907581251</v>
      </c>
      <c r="K205" s="85">
        <f t="shared" si="37"/>
        <v>166654.1365800662</v>
      </c>
      <c r="L205" s="85">
        <f t="shared" si="37"/>
        <v>164802.75529883304</v>
      </c>
      <c r="M205" s="85">
        <f t="shared" si="37"/>
        <v>162409.60768131126</v>
      </c>
      <c r="N205" s="85">
        <f t="shared" si="37"/>
        <v>158403.35127710496</v>
      </c>
      <c r="O205" s="85">
        <f t="shared" si="37"/>
        <v>152195.96525197959</v>
      </c>
      <c r="P205" s="85">
        <f t="shared" si="37"/>
        <v>148369.50911187573</v>
      </c>
      <c r="Q205" s="85">
        <f t="shared" si="37"/>
        <v>144588.41570643464</v>
      </c>
    </row>
    <row r="206" spans="1:17" ht="11.45" customHeight="1">
      <c r="A206" s="48" t="s">
        <v>71</v>
      </c>
      <c r="B206" s="85">
        <f t="shared" si="37"/>
        <v>844728.97234469862</v>
      </c>
      <c r="C206" s="85">
        <f t="shared" si="37"/>
        <v>832325.2812970595</v>
      </c>
      <c r="D206" s="85">
        <f t="shared" si="37"/>
        <v>825287.09675982199</v>
      </c>
      <c r="E206" s="85">
        <f t="shared" si="37"/>
        <v>827180.31066508824</v>
      </c>
      <c r="F206" s="85">
        <f t="shared" si="37"/>
        <v>822694.10784527904</v>
      </c>
      <c r="G206" s="85">
        <f t="shared" si="37"/>
        <v>829989.42427175259</v>
      </c>
      <c r="H206" s="85">
        <f t="shared" si="37"/>
        <v>822284.76087508886</v>
      </c>
      <c r="I206" s="85">
        <f t="shared" si="37"/>
        <v>838379.96354239783</v>
      </c>
      <c r="J206" s="85">
        <f t="shared" si="37"/>
        <v>842969.70518731815</v>
      </c>
      <c r="K206" s="85">
        <f t="shared" si="37"/>
        <v>808379.74564233737</v>
      </c>
      <c r="L206" s="85">
        <f t="shared" si="37"/>
        <v>803165.04608558922</v>
      </c>
      <c r="M206" s="85">
        <f t="shared" si="37"/>
        <v>803528.55338049028</v>
      </c>
      <c r="N206" s="85">
        <f t="shared" si="37"/>
        <v>800106.40433871851</v>
      </c>
      <c r="O206" s="85">
        <f t="shared" si="37"/>
        <v>791561.45782659063</v>
      </c>
      <c r="P206" s="85">
        <f t="shared" si="37"/>
        <v>773516.4148920778</v>
      </c>
      <c r="Q206" s="85">
        <f t="shared" si="37"/>
        <v>759576.73133064364</v>
      </c>
    </row>
    <row r="207" spans="1:17" ht="11.45" customHeight="1">
      <c r="A207" s="48" t="s">
        <v>72</v>
      </c>
      <c r="B207" s="85">
        <f t="shared" si="37"/>
        <v>675188.44182699139</v>
      </c>
      <c r="C207" s="85">
        <f t="shared" si="37"/>
        <v>635354.87434215832</v>
      </c>
      <c r="D207" s="85">
        <f t="shared" si="37"/>
        <v>605533.25603822793</v>
      </c>
      <c r="E207" s="85">
        <f t="shared" si="37"/>
        <v>607708.89824352704</v>
      </c>
      <c r="F207" s="85">
        <f t="shared" si="37"/>
        <v>639590.71835998388</v>
      </c>
      <c r="G207" s="85">
        <f t="shared" si="37"/>
        <v>611501.47193422168</v>
      </c>
      <c r="H207" s="85">
        <f t="shared" si="37"/>
        <v>628645.55500022578</v>
      </c>
      <c r="I207" s="85">
        <f t="shared" si="37"/>
        <v>599580.90188192332</v>
      </c>
      <c r="J207" s="85">
        <f t="shared" si="37"/>
        <v>605935.53273705265</v>
      </c>
      <c r="K207" s="85">
        <f t="shared" si="37"/>
        <v>563763.71201951371</v>
      </c>
      <c r="L207" s="85">
        <f t="shared" si="37"/>
        <v>552922.03243339702</v>
      </c>
      <c r="M207" s="85">
        <f t="shared" si="37"/>
        <v>535845.92630294664</v>
      </c>
      <c r="N207" s="85">
        <f t="shared" si="37"/>
        <v>539016.91627093975</v>
      </c>
      <c r="O207" s="85">
        <f t="shared" si="37"/>
        <v>525479.50192994135</v>
      </c>
      <c r="P207" s="85">
        <f t="shared" si="37"/>
        <v>534191.47887889214</v>
      </c>
      <c r="Q207" s="85">
        <f t="shared" si="37"/>
        <v>490550.08201409038</v>
      </c>
    </row>
    <row r="208" spans="1:17" ht="11.45" customHeight="1">
      <c r="A208" s="48" t="s">
        <v>73</v>
      </c>
      <c r="B208" s="85">
        <f t="shared" si="37"/>
        <v>880717.28136049397</v>
      </c>
      <c r="C208" s="85">
        <f t="shared" si="37"/>
        <v>873354.61074799916</v>
      </c>
      <c r="D208" s="85">
        <f t="shared" si="37"/>
        <v>899051.39894980507</v>
      </c>
      <c r="E208" s="85">
        <f t="shared" si="37"/>
        <v>918495.06381353945</v>
      </c>
      <c r="F208" s="85">
        <f t="shared" si="37"/>
        <v>934793.79753710038</v>
      </c>
      <c r="G208" s="85">
        <f t="shared" si="37"/>
        <v>928211.96359295398</v>
      </c>
      <c r="H208" s="85">
        <f t="shared" si="37"/>
        <v>947009.21631302638</v>
      </c>
      <c r="I208" s="85">
        <f t="shared" si="37"/>
        <v>947036.13899493124</v>
      </c>
      <c r="J208" s="85">
        <f t="shared" si="37"/>
        <v>898113.58389321284</v>
      </c>
      <c r="K208" s="85">
        <f t="shared" si="37"/>
        <v>965321.24709091114</v>
      </c>
      <c r="L208" s="85">
        <f t="shared" si="37"/>
        <v>998338.08718761278</v>
      </c>
      <c r="M208" s="85">
        <f t="shared" si="37"/>
        <v>1002301.2029602379</v>
      </c>
      <c r="N208" s="85">
        <f t="shared" si="37"/>
        <v>1057225.1263557822</v>
      </c>
      <c r="O208" s="85">
        <f t="shared" si="37"/>
        <v>983119.47622632573</v>
      </c>
      <c r="P208" s="85">
        <f t="shared" si="37"/>
        <v>901946.36342115875</v>
      </c>
      <c r="Q208" s="85">
        <f t="shared" si="37"/>
        <v>950604.34837890707</v>
      </c>
    </row>
    <row r="209" spans="1:17" ht="11.45" customHeight="1">
      <c r="A209" s="48" t="s">
        <v>75</v>
      </c>
      <c r="B209" s="85">
        <f t="shared" si="37"/>
        <v>1006169.7029547456</v>
      </c>
      <c r="C209" s="85">
        <f t="shared" si="37"/>
        <v>980504.70301276748</v>
      </c>
      <c r="D209" s="85">
        <f t="shared" si="37"/>
        <v>960622.85807318345</v>
      </c>
      <c r="E209" s="85">
        <f t="shared" si="37"/>
        <v>980656.08040681458</v>
      </c>
      <c r="F209" s="85">
        <f t="shared" si="37"/>
        <v>963941.08295383712</v>
      </c>
      <c r="G209" s="85">
        <f t="shared" si="37"/>
        <v>1015464.964191306</v>
      </c>
      <c r="H209" s="85">
        <f t="shared" si="37"/>
        <v>1023355.7908553166</v>
      </c>
      <c r="I209" s="85">
        <f t="shared" si="37"/>
        <v>1012490.7081394861</v>
      </c>
      <c r="J209" s="85">
        <f t="shared" si="37"/>
        <v>1012998.9920313517</v>
      </c>
      <c r="K209" s="85">
        <f t="shared" si="37"/>
        <v>944262.18289548683</v>
      </c>
      <c r="L209" s="85">
        <f t="shared" si="37"/>
        <v>908571.35033210204</v>
      </c>
      <c r="M209" s="85">
        <f t="shared" si="37"/>
        <v>892979.22012782132</v>
      </c>
      <c r="N209" s="85">
        <f t="shared" si="37"/>
        <v>895889.85678780859</v>
      </c>
      <c r="O209" s="85">
        <f t="shared" si="37"/>
        <v>923104.27615927416</v>
      </c>
      <c r="P209" s="85">
        <f t="shared" si="37"/>
        <v>924297.61924594361</v>
      </c>
      <c r="Q209" s="85">
        <f t="shared" si="37"/>
        <v>893681.28573507036</v>
      </c>
    </row>
    <row r="210" spans="1:17" ht="11.45" customHeight="1">
      <c r="A210" s="42" t="s">
        <v>66</v>
      </c>
      <c r="B210" s="82">
        <f t="shared" si="37"/>
        <v>55459.931082795083</v>
      </c>
      <c r="C210" s="82">
        <f t="shared" si="37"/>
        <v>55421.251425102295</v>
      </c>
      <c r="D210" s="82">
        <f t="shared" si="37"/>
        <v>56206.166654793684</v>
      </c>
      <c r="E210" s="82">
        <f t="shared" si="37"/>
        <v>55443.368005633063</v>
      </c>
      <c r="F210" s="82">
        <f t="shared" si="37"/>
        <v>58830.769181601179</v>
      </c>
      <c r="G210" s="82">
        <f t="shared" si="37"/>
        <v>58976.695891787909</v>
      </c>
      <c r="H210" s="82">
        <f t="shared" si="37"/>
        <v>59343.964614335317</v>
      </c>
      <c r="I210" s="82">
        <f t="shared" si="37"/>
        <v>59220.707079115098</v>
      </c>
      <c r="J210" s="82">
        <f t="shared" si="37"/>
        <v>57701.951306124996</v>
      </c>
      <c r="K210" s="82">
        <f t="shared" si="37"/>
        <v>52858.237214027591</v>
      </c>
      <c r="L210" s="82">
        <f t="shared" si="37"/>
        <v>54193.750177852606</v>
      </c>
      <c r="M210" s="82">
        <f t="shared" si="37"/>
        <v>53688.932455848473</v>
      </c>
      <c r="N210" s="82">
        <f t="shared" si="37"/>
        <v>52533.748112031768</v>
      </c>
      <c r="O210" s="82">
        <f t="shared" si="37"/>
        <v>53037.664337868919</v>
      </c>
      <c r="P210" s="82">
        <f t="shared" si="37"/>
        <v>52374.746137122667</v>
      </c>
      <c r="Q210" s="82">
        <f t="shared" ref="Q210:AE210" si="38">IF(Q19=0,"",Q19*1000000/Q100)</f>
        <v>52444.244346547304</v>
      </c>
    </row>
    <row r="211" spans="1:17" ht="11.45" customHeight="1">
      <c r="A211" s="71" t="s">
        <v>77</v>
      </c>
      <c r="B211" s="83">
        <f t="shared" ref="B211:Q219" si="39">IF(B20=0,"",B20*1000000/B101)</f>
        <v>3782.8039903069903</v>
      </c>
      <c r="C211" s="83">
        <f t="shared" si="39"/>
        <v>3827.7309388491012</v>
      </c>
      <c r="D211" s="83">
        <f t="shared" si="39"/>
        <v>3834.6146703834961</v>
      </c>
      <c r="E211" s="83">
        <f t="shared" si="39"/>
        <v>3913.7380746559579</v>
      </c>
      <c r="F211" s="83">
        <f t="shared" si="39"/>
        <v>3952.765989638784</v>
      </c>
      <c r="G211" s="83">
        <f t="shared" si="39"/>
        <v>3981.7576796049666</v>
      </c>
      <c r="H211" s="83">
        <f t="shared" si="39"/>
        <v>3961.9791289178729</v>
      </c>
      <c r="I211" s="83">
        <f t="shared" si="39"/>
        <v>4001.4575731477694</v>
      </c>
      <c r="J211" s="83">
        <f t="shared" si="39"/>
        <v>3946.1806688609527</v>
      </c>
      <c r="K211" s="83">
        <f t="shared" si="39"/>
        <v>3959.5500486378705</v>
      </c>
      <c r="L211" s="83">
        <f t="shared" si="39"/>
        <v>4021.5727453455156</v>
      </c>
      <c r="M211" s="83">
        <f t="shared" si="39"/>
        <v>4053.748579887907</v>
      </c>
      <c r="N211" s="83">
        <f t="shared" si="39"/>
        <v>4008.3415486147774</v>
      </c>
      <c r="O211" s="83">
        <f t="shared" si="39"/>
        <v>3995.7226438054545</v>
      </c>
      <c r="P211" s="83">
        <f t="shared" si="39"/>
        <v>4040.0674317679041</v>
      </c>
      <c r="Q211" s="83">
        <f t="shared" si="39"/>
        <v>4024.930001013226</v>
      </c>
    </row>
    <row r="212" spans="1:17" ht="11.45" customHeight="1">
      <c r="A212" s="48" t="s">
        <v>70</v>
      </c>
      <c r="B212" s="85">
        <f t="shared" si="39"/>
        <v>2360.1206173095293</v>
      </c>
      <c r="C212" s="85">
        <f t="shared" si="39"/>
        <v>2322.7555176168371</v>
      </c>
      <c r="D212" s="85">
        <f t="shared" si="39"/>
        <v>2315.8272861669211</v>
      </c>
      <c r="E212" s="85">
        <f t="shared" si="39"/>
        <v>2293.9844628415308</v>
      </c>
      <c r="F212" s="85">
        <f t="shared" si="39"/>
        <v>2256.5741388305037</v>
      </c>
      <c r="G212" s="85">
        <f t="shared" si="39"/>
        <v>2223.4583821413471</v>
      </c>
      <c r="H212" s="85">
        <f t="shared" si="39"/>
        <v>2185.9863330107773</v>
      </c>
      <c r="I212" s="85">
        <f t="shared" si="39"/>
        <v>2156.8121147257712</v>
      </c>
      <c r="J212" s="85">
        <f t="shared" si="39"/>
        <v>2054.9708466740199</v>
      </c>
      <c r="K212" s="85">
        <f t="shared" si="39"/>
        <v>2037.5574048798755</v>
      </c>
      <c r="L212" s="85">
        <f t="shared" si="39"/>
        <v>2010.5637484548031</v>
      </c>
      <c r="M212" s="85">
        <f t="shared" si="39"/>
        <v>1991.8859302283911</v>
      </c>
      <c r="N212" s="85">
        <f t="shared" si="39"/>
        <v>1955.2324939077109</v>
      </c>
      <c r="O212" s="85">
        <f t="shared" si="39"/>
        <v>1952.2279726402223</v>
      </c>
      <c r="P212" s="85">
        <f t="shared" si="39"/>
        <v>1973.0491815253072</v>
      </c>
      <c r="Q212" s="85">
        <f t="shared" si="39"/>
        <v>1980.0127815801141</v>
      </c>
    </row>
    <row r="213" spans="1:17" ht="11.45" customHeight="1">
      <c r="A213" s="48" t="s">
        <v>71</v>
      </c>
      <c r="B213" s="85">
        <f t="shared" si="39"/>
        <v>4132.5064289416041</v>
      </c>
      <c r="C213" s="85">
        <f t="shared" si="39"/>
        <v>4171.7758307763697</v>
      </c>
      <c r="D213" s="85">
        <f t="shared" si="39"/>
        <v>4154.6567672985648</v>
      </c>
      <c r="E213" s="85">
        <f t="shared" si="39"/>
        <v>4230.5312508748066</v>
      </c>
      <c r="F213" s="85">
        <f t="shared" si="39"/>
        <v>4252.8892660162037</v>
      </c>
      <c r="G213" s="85">
        <f t="shared" si="39"/>
        <v>4268.8198525805128</v>
      </c>
      <c r="H213" s="85">
        <f t="shared" si="39"/>
        <v>4231.9216686514073</v>
      </c>
      <c r="I213" s="85">
        <f t="shared" si="39"/>
        <v>4255.4770347152898</v>
      </c>
      <c r="J213" s="85">
        <f t="shared" si="39"/>
        <v>4198.022026161615</v>
      </c>
      <c r="K213" s="85">
        <f t="shared" si="39"/>
        <v>4205.3277214760719</v>
      </c>
      <c r="L213" s="85">
        <f t="shared" si="39"/>
        <v>4268.5820883198412</v>
      </c>
      <c r="M213" s="85">
        <f t="shared" si="39"/>
        <v>4295.3483342806376</v>
      </c>
      <c r="N213" s="85">
        <f t="shared" si="39"/>
        <v>4240.210964230937</v>
      </c>
      <c r="O213" s="85">
        <f t="shared" si="39"/>
        <v>4218.6930543594126</v>
      </c>
      <c r="P213" s="85">
        <f t="shared" si="39"/>
        <v>4255.3226250053631</v>
      </c>
      <c r="Q213" s="85">
        <f t="shared" si="39"/>
        <v>4233.196127438724</v>
      </c>
    </row>
    <row r="214" spans="1:17" ht="11.45" customHeight="1">
      <c r="A214" s="48" t="s">
        <v>72</v>
      </c>
      <c r="B214" s="85">
        <f t="shared" si="39"/>
        <v>1247.844829256306</v>
      </c>
      <c r="C214" s="85">
        <f t="shared" si="39"/>
        <v>1572.1472453064246</v>
      </c>
      <c r="D214" s="85">
        <f t="shared" si="39"/>
        <v>1799.0040445508698</v>
      </c>
      <c r="E214" s="85">
        <f t="shared" si="39"/>
        <v>1901.5792763609488</v>
      </c>
      <c r="F214" s="85">
        <f t="shared" si="39"/>
        <v>1951.4217078705856</v>
      </c>
      <c r="G214" s="85">
        <f t="shared" si="39"/>
        <v>1976.4105510016386</v>
      </c>
      <c r="H214" s="85">
        <f t="shared" si="39"/>
        <v>1996.6606183211914</v>
      </c>
      <c r="I214" s="85">
        <f t="shared" si="39"/>
        <v>2010.6382700904687</v>
      </c>
      <c r="J214" s="85">
        <f t="shared" si="39"/>
        <v>1989.744457344731</v>
      </c>
      <c r="K214" s="85">
        <f t="shared" si="39"/>
        <v>1919.1986719567828</v>
      </c>
      <c r="L214" s="85">
        <f t="shared" si="39"/>
        <v>1928.6594250818841</v>
      </c>
      <c r="M214" s="85">
        <f t="shared" si="39"/>
        <v>1904.8557095956187</v>
      </c>
      <c r="N214" s="85">
        <f t="shared" si="39"/>
        <v>1910.63219209106</v>
      </c>
      <c r="O214" s="85">
        <f t="shared" si="39"/>
        <v>1937.1807892745949</v>
      </c>
      <c r="P214" s="85">
        <f t="shared" si="39"/>
        <v>1904.1248529902341</v>
      </c>
      <c r="Q214" s="85">
        <f t="shared" si="39"/>
        <v>1869.399850724913</v>
      </c>
    </row>
    <row r="215" spans="1:17" ht="11.45" customHeight="1">
      <c r="A215" s="48" t="s">
        <v>73</v>
      </c>
      <c r="B215" s="85">
        <f t="shared" si="39"/>
        <v>2257.7607297974509</v>
      </c>
      <c r="C215" s="85">
        <f t="shared" si="39"/>
        <v>2262.6059894990262</v>
      </c>
      <c r="D215" s="85">
        <f t="shared" si="39"/>
        <v>2262.6428374535135</v>
      </c>
      <c r="E215" s="85">
        <f t="shared" si="39"/>
        <v>2256.2565148888184</v>
      </c>
      <c r="F215" s="85">
        <f t="shared" si="39"/>
        <v>2256.9311939704849</v>
      </c>
      <c r="G215" s="85">
        <f t="shared" si="39"/>
        <v>2254.5713629126917</v>
      </c>
      <c r="H215" s="85">
        <f t="shared" si="39"/>
        <v>3114.2965775719881</v>
      </c>
      <c r="I215" s="85">
        <f t="shared" si="39"/>
        <v>3377.5045529869176</v>
      </c>
      <c r="J215" s="85">
        <f t="shared" si="39"/>
        <v>3275.3703317095342</v>
      </c>
      <c r="K215" s="85">
        <f t="shared" si="39"/>
        <v>3163.4987468560025</v>
      </c>
      <c r="L215" s="85">
        <f t="shared" si="39"/>
        <v>3023.7251903720771</v>
      </c>
      <c r="M215" s="85">
        <f t="shared" si="39"/>
        <v>2957.8663463320136</v>
      </c>
      <c r="N215" s="85">
        <f t="shared" si="39"/>
        <v>2854.288547008161</v>
      </c>
      <c r="O215" s="85">
        <f t="shared" si="39"/>
        <v>2752.4383367235368</v>
      </c>
      <c r="P215" s="85">
        <f t="shared" si="39"/>
        <v>2712.5462992200519</v>
      </c>
      <c r="Q215" s="85">
        <f t="shared" si="39"/>
        <v>2550.9564672890879</v>
      </c>
    </row>
    <row r="216" spans="1:17" ht="11.45" customHeight="1">
      <c r="A216" s="48" t="s">
        <v>75</v>
      </c>
      <c r="B216" s="85">
        <f t="shared" si="39"/>
        <v>2193.1039229971925</v>
      </c>
      <c r="C216" s="85">
        <f t="shared" si="39"/>
        <v>2137.7008168974494</v>
      </c>
      <c r="D216" s="85">
        <f t="shared" si="39"/>
        <v>2108.5542083113205</v>
      </c>
      <c r="E216" s="85">
        <f t="shared" si="39"/>
        <v>2080.7022163092988</v>
      </c>
      <c r="F216" s="85">
        <f t="shared" si="39"/>
        <v>2238.9495609087471</v>
      </c>
      <c r="G216" s="85">
        <f t="shared" si="39"/>
        <v>2231.3418512433691</v>
      </c>
      <c r="H216" s="85">
        <f t="shared" si="39"/>
        <v>2201.6290903113941</v>
      </c>
      <c r="I216" s="85">
        <f t="shared" si="39"/>
        <v>2164.1910719648213</v>
      </c>
      <c r="J216" s="85">
        <f t="shared" si="39"/>
        <v>2198.7041519554896</v>
      </c>
      <c r="K216" s="85">
        <f t="shared" si="39"/>
        <v>2190.5640554936695</v>
      </c>
      <c r="L216" s="85">
        <f t="shared" si="39"/>
        <v>2284.430483991192</v>
      </c>
      <c r="M216" s="85">
        <f t="shared" si="39"/>
        <v>2386.9877999784408</v>
      </c>
      <c r="N216" s="85">
        <f t="shared" si="39"/>
        <v>2306.5325621015231</v>
      </c>
      <c r="O216" s="85">
        <f t="shared" si="39"/>
        <v>2242.5210015935313</v>
      </c>
      <c r="P216" s="85">
        <f t="shared" si="39"/>
        <v>2295.4719594327707</v>
      </c>
      <c r="Q216" s="85">
        <f t="shared" si="39"/>
        <v>2319.1252273448631</v>
      </c>
    </row>
    <row r="217" spans="1:17" ht="11.45" customHeight="1">
      <c r="A217" s="46" t="s">
        <v>78</v>
      </c>
      <c r="B217" s="84">
        <f t="shared" si="39"/>
        <v>278382.65272068011</v>
      </c>
      <c r="C217" s="84">
        <f t="shared" si="39"/>
        <v>281432.94626957172</v>
      </c>
      <c r="D217" s="84">
        <f t="shared" si="39"/>
        <v>285312.31645132008</v>
      </c>
      <c r="E217" s="84">
        <f t="shared" si="39"/>
        <v>284191.29451868922</v>
      </c>
      <c r="F217" s="84">
        <f t="shared" si="39"/>
        <v>307646.51333212893</v>
      </c>
      <c r="G217" s="84">
        <f t="shared" si="39"/>
        <v>313192.42556605901</v>
      </c>
      <c r="H217" s="84">
        <f t="shared" si="39"/>
        <v>316017.6747947142</v>
      </c>
      <c r="I217" s="84">
        <f t="shared" si="39"/>
        <v>326690.25302411796</v>
      </c>
      <c r="J217" s="84">
        <f t="shared" si="39"/>
        <v>316899.73792748369</v>
      </c>
      <c r="K217" s="84">
        <f t="shared" si="39"/>
        <v>288091.52965005423</v>
      </c>
      <c r="L217" s="84">
        <f t="shared" si="39"/>
        <v>298134.3604629623</v>
      </c>
      <c r="M217" s="84">
        <f t="shared" si="39"/>
        <v>294352.96075853339</v>
      </c>
      <c r="N217" s="84">
        <f t="shared" si="39"/>
        <v>288488.40754335624</v>
      </c>
      <c r="O217" s="84">
        <f t="shared" si="39"/>
        <v>292128.44539051852</v>
      </c>
      <c r="P217" s="84">
        <f t="shared" si="39"/>
        <v>289060.86275632976</v>
      </c>
      <c r="Q217" s="84">
        <f t="shared" si="39"/>
        <v>290158.96841867198</v>
      </c>
    </row>
    <row r="218" spans="1:17" ht="11.45" customHeight="1">
      <c r="A218" s="48" t="s">
        <v>18</v>
      </c>
      <c r="B218" s="87">
        <f t="shared" si="39"/>
        <v>218415.04496366117</v>
      </c>
      <c r="C218" s="87">
        <f t="shared" si="39"/>
        <v>218735.30273321079</v>
      </c>
      <c r="D218" s="87">
        <f t="shared" si="39"/>
        <v>220258.44335140739</v>
      </c>
      <c r="E218" s="87">
        <f t="shared" si="39"/>
        <v>218539.74500647956</v>
      </c>
      <c r="F218" s="87">
        <f t="shared" si="39"/>
        <v>233849.06574680223</v>
      </c>
      <c r="G218" s="87">
        <f t="shared" si="39"/>
        <v>237818.13970958788</v>
      </c>
      <c r="H218" s="87">
        <f t="shared" si="39"/>
        <v>238132.20690729833</v>
      </c>
      <c r="I218" s="87">
        <f t="shared" si="39"/>
        <v>246964.32897231015</v>
      </c>
      <c r="J218" s="87">
        <f t="shared" si="39"/>
        <v>239161.41372895654</v>
      </c>
      <c r="K218" s="87">
        <f t="shared" si="39"/>
        <v>217390.04790466902</v>
      </c>
      <c r="L218" s="87">
        <f t="shared" si="39"/>
        <v>221926.28840834685</v>
      </c>
      <c r="M218" s="87">
        <f t="shared" si="39"/>
        <v>218838.26867478937</v>
      </c>
      <c r="N218" s="87">
        <f t="shared" si="39"/>
        <v>211458.8147664078</v>
      </c>
      <c r="O218" s="87">
        <f t="shared" si="39"/>
        <v>210794.6946000639</v>
      </c>
      <c r="P218" s="87">
        <f t="shared" si="39"/>
        <v>207851.67083863041</v>
      </c>
      <c r="Q218" s="87">
        <f t="shared" si="39"/>
        <v>209905.37096287828</v>
      </c>
    </row>
    <row r="219" spans="1:17" ht="11.45" customHeight="1">
      <c r="A219" s="73" t="s">
        <v>79</v>
      </c>
      <c r="B219" s="86">
        <f t="shared" si="39"/>
        <v>1182663.8834929112</v>
      </c>
      <c r="C219" s="86">
        <f t="shared" si="39"/>
        <v>1183121.3214902971</v>
      </c>
      <c r="D219" s="86">
        <f t="shared" si="39"/>
        <v>1192080.5605456277</v>
      </c>
      <c r="E219" s="86">
        <f t="shared" si="39"/>
        <v>1187587.7818991619</v>
      </c>
      <c r="F219" s="86">
        <f t="shared" si="39"/>
        <v>1174275.1403056122</v>
      </c>
      <c r="G219" s="86">
        <f t="shared" si="39"/>
        <v>1174998.8729538375</v>
      </c>
      <c r="H219" s="86">
        <f t="shared" si="39"/>
        <v>1184850.4782423512</v>
      </c>
      <c r="I219" s="86">
        <f t="shared" si="39"/>
        <v>1186881.2497044078</v>
      </c>
      <c r="J219" s="86">
        <f t="shared" si="39"/>
        <v>1171909.7875773059</v>
      </c>
      <c r="K219" s="86">
        <f t="shared" si="39"/>
        <v>1157675.9056466031</v>
      </c>
      <c r="L219" s="86">
        <f t="shared" si="39"/>
        <v>1195335.6886198667</v>
      </c>
      <c r="M219" s="86">
        <f t="shared" si="39"/>
        <v>1191169.2026780283</v>
      </c>
      <c r="N219" s="86">
        <f t="shared" si="39"/>
        <v>1187283.9042589273</v>
      </c>
      <c r="O219" s="86">
        <f t="shared" si="39"/>
        <v>1189122.9021907249</v>
      </c>
      <c r="P219" s="86">
        <f t="shared" si="39"/>
        <v>1191466.4871402818</v>
      </c>
      <c r="Q219" s="86">
        <f t="shared" si="39"/>
        <v>1182193.5070482695</v>
      </c>
    </row>
    <row r="221" spans="1:17" ht="11.45" customHeight="1">
      <c r="A221" s="16" t="s">
        <v>42</v>
      </c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</row>
    <row r="222" spans="1:17" ht="11.45" customHeight="1">
      <c r="A222" s="42" t="s">
        <v>43</v>
      </c>
      <c r="B222" s="88">
        <f t="shared" ref="B222:Q236" si="40">IF(B4=0,0,B4/B$4)</f>
        <v>1</v>
      </c>
      <c r="C222" s="88">
        <f t="shared" si="40"/>
        <v>1</v>
      </c>
      <c r="D222" s="88">
        <f t="shared" si="40"/>
        <v>1</v>
      </c>
      <c r="E222" s="88">
        <f t="shared" si="40"/>
        <v>1</v>
      </c>
      <c r="F222" s="88">
        <f t="shared" si="40"/>
        <v>1</v>
      </c>
      <c r="G222" s="88">
        <f t="shared" si="40"/>
        <v>1</v>
      </c>
      <c r="H222" s="88">
        <f t="shared" si="40"/>
        <v>1</v>
      </c>
      <c r="I222" s="88">
        <f t="shared" si="40"/>
        <v>1</v>
      </c>
      <c r="J222" s="88">
        <f t="shared" si="40"/>
        <v>1</v>
      </c>
      <c r="K222" s="88">
        <f t="shared" si="40"/>
        <v>1</v>
      </c>
      <c r="L222" s="88">
        <f t="shared" si="40"/>
        <v>1</v>
      </c>
      <c r="M222" s="88">
        <f t="shared" si="40"/>
        <v>1</v>
      </c>
      <c r="N222" s="88">
        <f t="shared" si="40"/>
        <v>1</v>
      </c>
      <c r="O222" s="88">
        <f t="shared" si="40"/>
        <v>1</v>
      </c>
      <c r="P222" s="88">
        <f t="shared" si="40"/>
        <v>1</v>
      </c>
      <c r="Q222" s="88">
        <f t="shared" si="40"/>
        <v>1</v>
      </c>
    </row>
    <row r="223" spans="1:17" ht="11.45" customHeight="1">
      <c r="A223" s="89" t="s">
        <v>68</v>
      </c>
      <c r="B223" s="90">
        <f t="shared" si="40"/>
        <v>2.1014038252386288E-2</v>
      </c>
      <c r="C223" s="90">
        <f t="shared" si="40"/>
        <v>2.1483070495110564E-2</v>
      </c>
      <c r="D223" s="90">
        <f t="shared" si="40"/>
        <v>2.1511588152508261E-2</v>
      </c>
      <c r="E223" s="90">
        <f t="shared" si="40"/>
        <v>2.1930842259673792E-2</v>
      </c>
      <c r="F223" s="90">
        <f t="shared" si="40"/>
        <v>2.2442096638256571E-2</v>
      </c>
      <c r="G223" s="90">
        <f t="shared" si="40"/>
        <v>2.3199564260678002E-2</v>
      </c>
      <c r="H223" s="90">
        <f t="shared" si="40"/>
        <v>2.2931085331114143E-2</v>
      </c>
      <c r="I223" s="90">
        <f t="shared" si="40"/>
        <v>2.1887327854223208E-2</v>
      </c>
      <c r="J223" s="90">
        <f t="shared" si="40"/>
        <v>2.2777833028066401E-2</v>
      </c>
      <c r="K223" s="90">
        <f t="shared" si="40"/>
        <v>2.2058118131847226E-2</v>
      </c>
      <c r="L223" s="90">
        <f t="shared" si="40"/>
        <v>2.2603794828013599E-2</v>
      </c>
      <c r="M223" s="90">
        <f t="shared" si="40"/>
        <v>2.3254190244592028E-2</v>
      </c>
      <c r="N223" s="90">
        <f t="shared" si="40"/>
        <v>2.3736791137636465E-2</v>
      </c>
      <c r="O223" s="90">
        <f t="shared" si="40"/>
        <v>2.344307201937175E-2</v>
      </c>
      <c r="P223" s="90">
        <f t="shared" si="40"/>
        <v>2.3634728010962898E-2</v>
      </c>
      <c r="Q223" s="90">
        <f t="shared" si="40"/>
        <v>2.3120773977345493E-2</v>
      </c>
    </row>
    <row r="224" spans="1:17" ht="11.45" customHeight="1">
      <c r="A224" s="91" t="s">
        <v>69</v>
      </c>
      <c r="B224" s="92">
        <f t="shared" si="40"/>
        <v>0.86776678858474288</v>
      </c>
      <c r="C224" s="92">
        <f t="shared" si="40"/>
        <v>0.86944332588750584</v>
      </c>
      <c r="D224" s="92">
        <f t="shared" si="40"/>
        <v>0.87256612901789155</v>
      </c>
      <c r="E224" s="92">
        <f t="shared" si="40"/>
        <v>0.87170262072809401</v>
      </c>
      <c r="F224" s="92">
        <f t="shared" si="40"/>
        <v>0.87222898561269491</v>
      </c>
      <c r="G224" s="92">
        <f t="shared" si="40"/>
        <v>0.87083930861274672</v>
      </c>
      <c r="H224" s="92">
        <f t="shared" si="40"/>
        <v>0.87231392975095767</v>
      </c>
      <c r="I224" s="92">
        <f t="shared" si="40"/>
        <v>0.87211055990202646</v>
      </c>
      <c r="J224" s="92">
        <f t="shared" si="40"/>
        <v>0.86967516816021817</v>
      </c>
      <c r="K224" s="92">
        <f t="shared" si="40"/>
        <v>0.87550738632517922</v>
      </c>
      <c r="L224" s="92">
        <f t="shared" si="40"/>
        <v>0.87481425458195283</v>
      </c>
      <c r="M224" s="92">
        <f t="shared" si="40"/>
        <v>0.87321118542695508</v>
      </c>
      <c r="N224" s="92">
        <f t="shared" si="40"/>
        <v>0.87160105082230033</v>
      </c>
      <c r="O224" s="92">
        <f t="shared" si="40"/>
        <v>0.87342784722881384</v>
      </c>
      <c r="P224" s="92">
        <f t="shared" si="40"/>
        <v>0.87539623641855646</v>
      </c>
      <c r="Q224" s="92">
        <f t="shared" si="40"/>
        <v>0.87600691967370459</v>
      </c>
    </row>
    <row r="225" spans="1:17" ht="11.45" customHeight="1">
      <c r="A225" s="93" t="s">
        <v>70</v>
      </c>
      <c r="B225" s="36">
        <f t="shared" si="40"/>
        <v>0.60383540294337779</v>
      </c>
      <c r="C225" s="36">
        <f t="shared" si="40"/>
        <v>0.58525436349890503</v>
      </c>
      <c r="D225" s="36">
        <f t="shared" si="40"/>
        <v>0.56800983018387219</v>
      </c>
      <c r="E225" s="36">
        <f t="shared" si="40"/>
        <v>0.54470299668746969</v>
      </c>
      <c r="F225" s="36">
        <f t="shared" si="40"/>
        <v>0.5163523321209621</v>
      </c>
      <c r="G225" s="36">
        <f t="shared" si="40"/>
        <v>0.49683153561618848</v>
      </c>
      <c r="H225" s="36">
        <f t="shared" si="40"/>
        <v>0.46894360761629983</v>
      </c>
      <c r="I225" s="36">
        <f t="shared" si="40"/>
        <v>0.45144290906421092</v>
      </c>
      <c r="J225" s="36">
        <f t="shared" si="40"/>
        <v>0.4339918238219217</v>
      </c>
      <c r="K225" s="36">
        <f t="shared" si="40"/>
        <v>0.42381927305209044</v>
      </c>
      <c r="L225" s="36">
        <f t="shared" si="40"/>
        <v>0.40978906161450879</v>
      </c>
      <c r="M225" s="36">
        <f t="shared" si="40"/>
        <v>0.39661198205649101</v>
      </c>
      <c r="N225" s="36">
        <f t="shared" si="40"/>
        <v>0.37924769520212531</v>
      </c>
      <c r="O225" s="36">
        <f t="shared" si="40"/>
        <v>0.36808157279522874</v>
      </c>
      <c r="P225" s="36">
        <f t="shared" si="40"/>
        <v>0.35786902512964469</v>
      </c>
      <c r="Q225" s="36">
        <f t="shared" si="40"/>
        <v>0.34986499629808232</v>
      </c>
    </row>
    <row r="226" spans="1:17" ht="11.45" customHeight="1">
      <c r="A226" s="93" t="s">
        <v>71</v>
      </c>
      <c r="B226" s="36">
        <f t="shared" si="40"/>
        <v>0.24438248133777191</v>
      </c>
      <c r="C226" s="36">
        <f t="shared" si="40"/>
        <v>0.26422310773661839</v>
      </c>
      <c r="D226" s="36">
        <f t="shared" si="40"/>
        <v>0.28391114387367355</v>
      </c>
      <c r="E226" s="36">
        <f t="shared" si="40"/>
        <v>0.30566080025061471</v>
      </c>
      <c r="F226" s="36">
        <f t="shared" si="40"/>
        <v>0.33373912476935247</v>
      </c>
      <c r="G226" s="36">
        <f t="shared" si="40"/>
        <v>0.35115440399895703</v>
      </c>
      <c r="H226" s="36">
        <f t="shared" si="40"/>
        <v>0.38055647457832054</v>
      </c>
      <c r="I226" s="36">
        <f t="shared" si="40"/>
        <v>0.39759060557676396</v>
      </c>
      <c r="J226" s="36">
        <f t="shared" si="40"/>
        <v>0.41219499607132398</v>
      </c>
      <c r="K226" s="36">
        <f t="shared" si="40"/>
        <v>0.42656908799087628</v>
      </c>
      <c r="L226" s="36">
        <f t="shared" si="40"/>
        <v>0.4382481172832588</v>
      </c>
      <c r="M226" s="36">
        <f t="shared" si="40"/>
        <v>0.45023190876857067</v>
      </c>
      <c r="N226" s="36">
        <f t="shared" si="40"/>
        <v>0.46605307393097595</v>
      </c>
      <c r="O226" s="36">
        <f t="shared" si="40"/>
        <v>0.47632252107307199</v>
      </c>
      <c r="P226" s="36">
        <f t="shared" si="40"/>
        <v>0.48832221749802657</v>
      </c>
      <c r="Q226" s="36">
        <f t="shared" si="40"/>
        <v>0.49580626793969429</v>
      </c>
    </row>
    <row r="227" spans="1:17" ht="11.45" customHeight="1">
      <c r="A227" s="93" t="s">
        <v>72</v>
      </c>
      <c r="B227" s="36">
        <f t="shared" si="40"/>
        <v>1.8019209712401479E-2</v>
      </c>
      <c r="C227" s="36">
        <f t="shared" si="40"/>
        <v>1.8285666267664001E-2</v>
      </c>
      <c r="D227" s="36">
        <f t="shared" si="40"/>
        <v>1.8995124858095978E-2</v>
      </c>
      <c r="E227" s="36">
        <f t="shared" si="40"/>
        <v>1.9739728657807327E-2</v>
      </c>
      <c r="F227" s="36">
        <f t="shared" si="40"/>
        <v>2.0523788976331097E-2</v>
      </c>
      <c r="G227" s="36">
        <f t="shared" si="40"/>
        <v>2.0942068949087976E-2</v>
      </c>
      <c r="H227" s="36">
        <f t="shared" si="40"/>
        <v>2.0653558087678724E-2</v>
      </c>
      <c r="I227" s="36">
        <f t="shared" si="40"/>
        <v>2.0692597088194622E-2</v>
      </c>
      <c r="J227" s="36">
        <f t="shared" si="40"/>
        <v>2.0802571377699579E-2</v>
      </c>
      <c r="K227" s="36">
        <f t="shared" si="40"/>
        <v>2.1980116971630402E-2</v>
      </c>
      <c r="L227" s="36">
        <f t="shared" si="40"/>
        <v>2.304362876069381E-2</v>
      </c>
      <c r="M227" s="36">
        <f t="shared" si="40"/>
        <v>2.2487918732445576E-2</v>
      </c>
      <c r="N227" s="36">
        <f t="shared" si="40"/>
        <v>2.2229931450810363E-2</v>
      </c>
      <c r="O227" s="36">
        <f t="shared" si="40"/>
        <v>2.4274674694537098E-2</v>
      </c>
      <c r="P227" s="36">
        <f t="shared" si="40"/>
        <v>2.3921550477293135E-2</v>
      </c>
      <c r="Q227" s="36">
        <f t="shared" si="40"/>
        <v>2.4295028997447638E-2</v>
      </c>
    </row>
    <row r="228" spans="1:17" ht="11.45" customHeight="1">
      <c r="A228" s="93" t="s">
        <v>73</v>
      </c>
      <c r="B228" s="36">
        <f t="shared" si="40"/>
        <v>1.5296945911917196E-3</v>
      </c>
      <c r="C228" s="36">
        <f t="shared" si="40"/>
        <v>1.6801883843184336E-3</v>
      </c>
      <c r="D228" s="36">
        <f t="shared" si="40"/>
        <v>1.6500301022498349E-3</v>
      </c>
      <c r="E228" s="36">
        <f t="shared" si="40"/>
        <v>1.5990759119077944E-3</v>
      </c>
      <c r="F228" s="36">
        <f t="shared" si="40"/>
        <v>1.6137105784095448E-3</v>
      </c>
      <c r="G228" s="36">
        <f t="shared" si="40"/>
        <v>1.9112676575982891E-3</v>
      </c>
      <c r="H228" s="36">
        <f t="shared" si="40"/>
        <v>2.1601030591904017E-3</v>
      </c>
      <c r="I228" s="36">
        <f t="shared" si="40"/>
        <v>2.3841673647975376E-3</v>
      </c>
      <c r="J228" s="36">
        <f t="shared" si="40"/>
        <v>2.6801147237136762E-3</v>
      </c>
      <c r="K228" s="36">
        <f t="shared" si="40"/>
        <v>3.1280291436122879E-3</v>
      </c>
      <c r="L228" s="36">
        <f t="shared" si="40"/>
        <v>3.6963387019004587E-3</v>
      </c>
      <c r="M228" s="36">
        <f t="shared" si="40"/>
        <v>3.7750332795207864E-3</v>
      </c>
      <c r="N228" s="36">
        <f t="shared" si="40"/>
        <v>3.8872774077052447E-3</v>
      </c>
      <c r="O228" s="36">
        <f t="shared" si="40"/>
        <v>4.39590558011437E-3</v>
      </c>
      <c r="P228" s="36">
        <f t="shared" si="40"/>
        <v>4.6175110330043496E-3</v>
      </c>
      <c r="Q228" s="36">
        <f t="shared" si="40"/>
        <v>4.9021940555712745E-3</v>
      </c>
    </row>
    <row r="229" spans="1:17" ht="11.45" customHeight="1">
      <c r="A229" s="93" t="s">
        <v>74</v>
      </c>
      <c r="B229" s="36">
        <f t="shared" si="40"/>
        <v>0</v>
      </c>
      <c r="C229" s="36">
        <f t="shared" si="40"/>
        <v>0</v>
      </c>
      <c r="D229" s="36">
        <f t="shared" si="40"/>
        <v>0</v>
      </c>
      <c r="E229" s="36">
        <f t="shared" si="40"/>
        <v>0</v>
      </c>
      <c r="F229" s="36">
        <f t="shared" si="40"/>
        <v>0</v>
      </c>
      <c r="G229" s="36">
        <f t="shared" si="40"/>
        <v>0</v>
      </c>
      <c r="H229" s="36">
        <f t="shared" si="40"/>
        <v>0</v>
      </c>
      <c r="I229" s="36">
        <f t="shared" si="40"/>
        <v>0</v>
      </c>
      <c r="J229" s="36">
        <f t="shared" si="40"/>
        <v>5.6877711746248895E-7</v>
      </c>
      <c r="K229" s="36">
        <f t="shared" si="40"/>
        <v>6.987100459194172E-7</v>
      </c>
      <c r="L229" s="36">
        <f t="shared" si="40"/>
        <v>1.3900623940992665E-6</v>
      </c>
      <c r="M229" s="36">
        <f t="shared" si="40"/>
        <v>2.1860156746325284E-6</v>
      </c>
      <c r="N229" s="36">
        <f t="shared" si="40"/>
        <v>2.0721031916524315E-5</v>
      </c>
      <c r="O229" s="36">
        <f t="shared" si="40"/>
        <v>8.6991312653058507E-5</v>
      </c>
      <c r="P229" s="36">
        <f t="shared" si="40"/>
        <v>2.680533229865652E-4</v>
      </c>
      <c r="Q229" s="36">
        <f t="shared" si="40"/>
        <v>5.3777047177022859E-4</v>
      </c>
    </row>
    <row r="230" spans="1:17" ht="11.45" customHeight="1">
      <c r="A230" s="93" t="s">
        <v>75</v>
      </c>
      <c r="B230" s="36">
        <f t="shared" si="40"/>
        <v>0</v>
      </c>
      <c r="C230" s="36">
        <f t="shared" si="40"/>
        <v>0</v>
      </c>
      <c r="D230" s="36">
        <f t="shared" si="40"/>
        <v>0</v>
      </c>
      <c r="E230" s="36">
        <f t="shared" si="40"/>
        <v>1.9220294589545381E-8</v>
      </c>
      <c r="F230" s="36">
        <f t="shared" si="40"/>
        <v>2.9167639412335438E-8</v>
      </c>
      <c r="G230" s="36">
        <f t="shared" si="40"/>
        <v>3.2390914926062108E-8</v>
      </c>
      <c r="H230" s="36">
        <f t="shared" si="40"/>
        <v>1.8640946807959623E-7</v>
      </c>
      <c r="I230" s="36">
        <f t="shared" si="40"/>
        <v>2.8080805956857313E-7</v>
      </c>
      <c r="J230" s="36">
        <f t="shared" si="40"/>
        <v>5.0933884418474185E-6</v>
      </c>
      <c r="K230" s="36">
        <f t="shared" si="40"/>
        <v>1.0180456923744433E-5</v>
      </c>
      <c r="L230" s="36">
        <f t="shared" si="40"/>
        <v>3.5718159196624768E-5</v>
      </c>
      <c r="M230" s="36">
        <f t="shared" si="40"/>
        <v>1.0215657425238778E-4</v>
      </c>
      <c r="N230" s="36">
        <f t="shared" si="40"/>
        <v>1.6235179876689481E-4</v>
      </c>
      <c r="O230" s="36">
        <f t="shared" si="40"/>
        <v>2.6618177320857864E-4</v>
      </c>
      <c r="P230" s="36">
        <f t="shared" si="40"/>
        <v>3.9787895760132219E-4</v>
      </c>
      <c r="Q230" s="36">
        <f t="shared" si="40"/>
        <v>6.0066191113892652E-4</v>
      </c>
    </row>
    <row r="231" spans="1:17" ht="11.45" customHeight="1">
      <c r="A231" s="91" t="s">
        <v>76</v>
      </c>
      <c r="B231" s="92">
        <f t="shared" si="40"/>
        <v>0.11121917316287078</v>
      </c>
      <c r="C231" s="92">
        <f t="shared" si="40"/>
        <v>0.10907360361738373</v>
      </c>
      <c r="D231" s="92">
        <f t="shared" si="40"/>
        <v>0.10592228282960013</v>
      </c>
      <c r="E231" s="92">
        <f t="shared" si="40"/>
        <v>0.10636653701223213</v>
      </c>
      <c r="F231" s="92">
        <f t="shared" si="40"/>
        <v>0.10532891774904853</v>
      </c>
      <c r="G231" s="92">
        <f t="shared" si="40"/>
        <v>0.10596112712657525</v>
      </c>
      <c r="H231" s="92">
        <f t="shared" si="40"/>
        <v>0.10475498491792833</v>
      </c>
      <c r="I231" s="92">
        <f t="shared" si="40"/>
        <v>0.10600211224375032</v>
      </c>
      <c r="J231" s="92">
        <f t="shared" si="40"/>
        <v>0.10754699881171534</v>
      </c>
      <c r="K231" s="92">
        <f t="shared" si="40"/>
        <v>0.10243449554297349</v>
      </c>
      <c r="L231" s="92">
        <f t="shared" si="40"/>
        <v>0.10258195059003357</v>
      </c>
      <c r="M231" s="92">
        <f t="shared" si="40"/>
        <v>0.10353462432845292</v>
      </c>
      <c r="N231" s="92">
        <f t="shared" si="40"/>
        <v>0.10466215804006315</v>
      </c>
      <c r="O231" s="92">
        <f t="shared" si="40"/>
        <v>0.10312908075181446</v>
      </c>
      <c r="P231" s="92">
        <f t="shared" si="40"/>
        <v>0.10096903557048063</v>
      </c>
      <c r="Q231" s="92">
        <f t="shared" si="40"/>
        <v>0.10087230634894979</v>
      </c>
    </row>
    <row r="232" spans="1:17" ht="11.45" customHeight="1">
      <c r="A232" s="93" t="s">
        <v>70</v>
      </c>
      <c r="B232" s="36">
        <f t="shared" si="40"/>
        <v>5.0771458584294537E-4</v>
      </c>
      <c r="C232" s="36">
        <f t="shared" si="40"/>
        <v>4.712899989265404E-4</v>
      </c>
      <c r="D232" s="36">
        <f t="shared" si="40"/>
        <v>4.4404421649668478E-4</v>
      </c>
      <c r="E232" s="36">
        <f t="shared" si="40"/>
        <v>3.7488268690928173E-4</v>
      </c>
      <c r="F232" s="36">
        <f t="shared" si="40"/>
        <v>3.3260576933116445E-4</v>
      </c>
      <c r="G232" s="36">
        <f t="shared" si="40"/>
        <v>2.9942151173737157E-4</v>
      </c>
      <c r="H232" s="36">
        <f t="shared" si="40"/>
        <v>2.672369199932507E-4</v>
      </c>
      <c r="I232" s="36">
        <f t="shared" si="40"/>
        <v>2.4103834593897127E-4</v>
      </c>
      <c r="J232" s="36">
        <f t="shared" si="40"/>
        <v>2.2277465129715761E-4</v>
      </c>
      <c r="K232" s="36">
        <f t="shared" si="40"/>
        <v>1.9301451292264729E-4</v>
      </c>
      <c r="L232" s="36">
        <f t="shared" si="40"/>
        <v>1.7656009873026973E-4</v>
      </c>
      <c r="M232" s="36">
        <f t="shared" si="40"/>
        <v>1.6212667011440048E-4</v>
      </c>
      <c r="N232" s="36">
        <f t="shared" si="40"/>
        <v>1.4987555956652216E-4</v>
      </c>
      <c r="O232" s="36">
        <f t="shared" si="40"/>
        <v>1.5547935752575299E-4</v>
      </c>
      <c r="P232" s="36">
        <f t="shared" si="40"/>
        <v>1.2711110314006068E-4</v>
      </c>
      <c r="Q232" s="36">
        <f t="shared" si="40"/>
        <v>1.1429383486545422E-4</v>
      </c>
    </row>
    <row r="233" spans="1:17" ht="11.45" customHeight="1">
      <c r="A233" s="93" t="s">
        <v>71</v>
      </c>
      <c r="B233" s="36">
        <f t="shared" si="40"/>
        <v>0.10958507898414227</v>
      </c>
      <c r="C233" s="36">
        <f t="shared" si="40"/>
        <v>0.10716083210162791</v>
      </c>
      <c r="D233" s="36">
        <f t="shared" si="40"/>
        <v>0.10403376219006542</v>
      </c>
      <c r="E233" s="36">
        <f t="shared" si="40"/>
        <v>0.10412824333643127</v>
      </c>
      <c r="F233" s="36">
        <f t="shared" si="40"/>
        <v>0.10287113985214473</v>
      </c>
      <c r="G233" s="36">
        <f t="shared" si="40"/>
        <v>0.10326249803101351</v>
      </c>
      <c r="H233" s="36">
        <f t="shared" si="40"/>
        <v>0.10167166501290495</v>
      </c>
      <c r="I233" s="36">
        <f t="shared" si="40"/>
        <v>0.10268273993593074</v>
      </c>
      <c r="J233" s="36">
        <f t="shared" si="40"/>
        <v>0.10408523920984029</v>
      </c>
      <c r="K233" s="36">
        <f t="shared" si="40"/>
        <v>9.8648989962488109E-2</v>
      </c>
      <c r="L233" s="36">
        <f t="shared" si="40"/>
        <v>9.8468936157602438E-2</v>
      </c>
      <c r="M233" s="36">
        <f t="shared" si="40"/>
        <v>9.8962323603401445E-2</v>
      </c>
      <c r="N233" s="36">
        <f t="shared" si="40"/>
        <v>9.9530699596953709E-2</v>
      </c>
      <c r="O233" s="36">
        <f t="shared" si="40"/>
        <v>9.7781834778816107E-2</v>
      </c>
      <c r="P233" s="36">
        <f t="shared" si="40"/>
        <v>9.5596211277300253E-2</v>
      </c>
      <c r="Q233" s="36">
        <f t="shared" si="40"/>
        <v>9.3733737420785071E-2</v>
      </c>
    </row>
    <row r="234" spans="1:17" ht="11.45" customHeight="1">
      <c r="A234" s="93" t="s">
        <v>72</v>
      </c>
      <c r="B234" s="36">
        <f t="shared" si="40"/>
        <v>1.6688186378801048E-4</v>
      </c>
      <c r="C234" s="36">
        <f t="shared" si="40"/>
        <v>1.5146703839476308E-4</v>
      </c>
      <c r="D234" s="36">
        <f t="shared" si="40"/>
        <v>1.3471095954354913E-4</v>
      </c>
      <c r="E234" s="36">
        <f t="shared" si="40"/>
        <v>1.2996732856672435E-4</v>
      </c>
      <c r="F234" s="36">
        <f t="shared" si="40"/>
        <v>2.7550649670228354E-4</v>
      </c>
      <c r="G234" s="36">
        <f t="shared" si="40"/>
        <v>2.6541168877443181E-4</v>
      </c>
      <c r="H234" s="36">
        <f t="shared" si="40"/>
        <v>2.6121527364093665E-4</v>
      </c>
      <c r="I234" s="36">
        <f t="shared" si="40"/>
        <v>2.574159611766921E-4</v>
      </c>
      <c r="J234" s="36">
        <f t="shared" si="40"/>
        <v>2.6126523301264163E-4</v>
      </c>
      <c r="K234" s="36">
        <f t="shared" si="40"/>
        <v>2.5294033831017106E-4</v>
      </c>
      <c r="L234" s="36">
        <f t="shared" si="40"/>
        <v>2.4838900039554743E-4</v>
      </c>
      <c r="M234" s="36">
        <f t="shared" si="40"/>
        <v>2.3585886662363286E-4</v>
      </c>
      <c r="N234" s="36">
        <f t="shared" si="40"/>
        <v>2.3112406225798602E-4</v>
      </c>
      <c r="O234" s="36">
        <f t="shared" si="40"/>
        <v>2.1724899453897897E-4</v>
      </c>
      <c r="P234" s="36">
        <f t="shared" si="40"/>
        <v>2.1438843642732831E-4</v>
      </c>
      <c r="Q234" s="36">
        <f t="shared" si="40"/>
        <v>1.8245792662528358E-4</v>
      </c>
    </row>
    <row r="235" spans="1:17" ht="11.45" customHeight="1">
      <c r="A235" s="93" t="s">
        <v>73</v>
      </c>
      <c r="B235" s="36">
        <f t="shared" si="40"/>
        <v>6.0950699150141385E-4</v>
      </c>
      <c r="C235" s="36">
        <f t="shared" si="40"/>
        <v>9.4376149733745008E-4</v>
      </c>
      <c r="D235" s="36">
        <f t="shared" si="40"/>
        <v>9.6911195433793359E-4</v>
      </c>
      <c r="E235" s="36">
        <f t="shared" si="40"/>
        <v>1.397651533612996E-3</v>
      </c>
      <c r="F235" s="36">
        <f t="shared" si="40"/>
        <v>1.5221797274607234E-3</v>
      </c>
      <c r="G235" s="36">
        <f t="shared" si="40"/>
        <v>1.70795807149924E-3</v>
      </c>
      <c r="H235" s="36">
        <f t="shared" si="40"/>
        <v>2.1372950266454411E-3</v>
      </c>
      <c r="I235" s="36">
        <f t="shared" si="40"/>
        <v>2.4158100628488433E-3</v>
      </c>
      <c r="J235" s="36">
        <f t="shared" si="40"/>
        <v>2.5656292168611573E-3</v>
      </c>
      <c r="K235" s="36">
        <f t="shared" si="40"/>
        <v>2.9496667823029573E-3</v>
      </c>
      <c r="L235" s="36">
        <f t="shared" si="40"/>
        <v>3.2496614959490332E-3</v>
      </c>
      <c r="M235" s="36">
        <f t="shared" si="40"/>
        <v>3.7221487508144954E-3</v>
      </c>
      <c r="N235" s="36">
        <f t="shared" si="40"/>
        <v>4.2893782852933358E-3</v>
      </c>
      <c r="O235" s="36">
        <f t="shared" si="40"/>
        <v>4.3048324503385076E-3</v>
      </c>
      <c r="P235" s="36">
        <f t="shared" si="40"/>
        <v>4.3790054329201399E-3</v>
      </c>
      <c r="Q235" s="36">
        <f t="shared" si="40"/>
        <v>6.1587700357403933E-3</v>
      </c>
    </row>
    <row r="236" spans="1:17" ht="11.45" customHeight="1">
      <c r="A236" s="93" t="s">
        <v>75</v>
      </c>
      <c r="B236" s="36">
        <f t="shared" si="40"/>
        <v>3.4999073759613928E-4</v>
      </c>
      <c r="C236" s="36">
        <f t="shared" si="40"/>
        <v>3.4625298109705946E-4</v>
      </c>
      <c r="D236" s="36">
        <f t="shared" si="40"/>
        <v>3.4065350915652852E-4</v>
      </c>
      <c r="E236" s="36">
        <f t="shared" si="40"/>
        <v>3.3579212671185315E-4</v>
      </c>
      <c r="F236" s="36">
        <f t="shared" si="40"/>
        <v>3.2748590340961234E-4</v>
      </c>
      <c r="G236" s="36">
        <f t="shared" si="40"/>
        <v>4.2583782355069512E-4</v>
      </c>
      <c r="H236" s="36">
        <f t="shared" si="40"/>
        <v>4.1757268474373242E-4</v>
      </c>
      <c r="I236" s="36">
        <f t="shared" si="40"/>
        <v>4.0510793785504513E-4</v>
      </c>
      <c r="J236" s="36">
        <f t="shared" si="40"/>
        <v>4.1209050070407433E-4</v>
      </c>
      <c r="K236" s="36">
        <f t="shared" si="40"/>
        <v>3.8988394694961296E-4</v>
      </c>
      <c r="L236" s="36">
        <f t="shared" si="40"/>
        <v>4.3840383735629874E-4</v>
      </c>
      <c r="M236" s="36">
        <f t="shared" si="40"/>
        <v>4.5216643749895947E-4</v>
      </c>
      <c r="N236" s="36">
        <f t="shared" si="40"/>
        <v>4.610805359915832E-4</v>
      </c>
      <c r="O236" s="36">
        <f t="shared" si="40"/>
        <v>6.6968517059511198E-4</v>
      </c>
      <c r="P236" s="36">
        <f t="shared" si="40"/>
        <v>6.5231932069282749E-4</v>
      </c>
      <c r="Q236" s="36">
        <f t="shared" si="40"/>
        <v>6.8304713093359155E-4</v>
      </c>
    </row>
    <row r="237" spans="1:17" ht="11.45" customHeight="1">
      <c r="A237" s="42" t="s">
        <v>44</v>
      </c>
      <c r="B237" s="88">
        <f t="shared" ref="B237:Q242" si="41">IF(B19=0,0,B19/B$19)</f>
        <v>1</v>
      </c>
      <c r="C237" s="88">
        <f t="shared" si="41"/>
        <v>1</v>
      </c>
      <c r="D237" s="88">
        <f t="shared" si="41"/>
        <v>1</v>
      </c>
      <c r="E237" s="88">
        <f t="shared" si="41"/>
        <v>1</v>
      </c>
      <c r="F237" s="88">
        <f t="shared" si="41"/>
        <v>1</v>
      </c>
      <c r="G237" s="88">
        <f t="shared" si="41"/>
        <v>1</v>
      </c>
      <c r="H237" s="88">
        <f t="shared" si="41"/>
        <v>1</v>
      </c>
      <c r="I237" s="88">
        <f t="shared" si="41"/>
        <v>1</v>
      </c>
      <c r="J237" s="88">
        <f t="shared" si="41"/>
        <v>1</v>
      </c>
      <c r="K237" s="88">
        <f t="shared" si="41"/>
        <v>1</v>
      </c>
      <c r="L237" s="88">
        <f t="shared" si="41"/>
        <v>1</v>
      </c>
      <c r="M237" s="88">
        <f t="shared" si="41"/>
        <v>1</v>
      </c>
      <c r="N237" s="88">
        <f t="shared" si="41"/>
        <v>1</v>
      </c>
      <c r="O237" s="88">
        <f t="shared" si="41"/>
        <v>1</v>
      </c>
      <c r="P237" s="88">
        <f t="shared" si="41"/>
        <v>1</v>
      </c>
      <c r="Q237" s="88">
        <f t="shared" si="41"/>
        <v>1</v>
      </c>
    </row>
    <row r="238" spans="1:17" ht="11.45" customHeight="1">
      <c r="A238" s="89" t="s">
        <v>77</v>
      </c>
      <c r="B238" s="90">
        <f t="shared" si="41"/>
        <v>5.5371789079080982E-2</v>
      </c>
      <c r="C238" s="90">
        <f t="shared" si="41"/>
        <v>5.6230036525613536E-2</v>
      </c>
      <c r="D238" s="90">
        <f t="shared" si="41"/>
        <v>5.5530363093509796E-2</v>
      </c>
      <c r="E238" s="90">
        <f t="shared" si="41"/>
        <v>5.7611740588519006E-2</v>
      </c>
      <c r="F238" s="90">
        <f t="shared" si="41"/>
        <v>5.5047624776284672E-2</v>
      </c>
      <c r="G238" s="90">
        <f t="shared" si="41"/>
        <v>5.5506307676013222E-2</v>
      </c>
      <c r="H238" s="90">
        <f t="shared" si="41"/>
        <v>5.4914230325523457E-2</v>
      </c>
      <c r="I238" s="90">
        <f t="shared" si="41"/>
        <v>5.6006067902219847E-2</v>
      </c>
      <c r="J238" s="90">
        <f t="shared" si="41"/>
        <v>5.6641906273941708E-2</v>
      </c>
      <c r="K238" s="90">
        <f t="shared" si="41"/>
        <v>6.2017153842316243E-2</v>
      </c>
      <c r="L238" s="90">
        <f t="shared" si="41"/>
        <v>6.1548421937598845E-2</v>
      </c>
      <c r="M238" s="90">
        <f t="shared" si="41"/>
        <v>6.2594671631182278E-2</v>
      </c>
      <c r="N238" s="90">
        <f t="shared" si="41"/>
        <v>6.3285330257223368E-2</v>
      </c>
      <c r="O238" s="90">
        <f t="shared" si="41"/>
        <v>6.2514561890835915E-2</v>
      </c>
      <c r="P238" s="90">
        <f t="shared" si="41"/>
        <v>6.4056457816351331E-2</v>
      </c>
      <c r="Q238" s="90">
        <f t="shared" si="41"/>
        <v>6.3759816428976462E-2</v>
      </c>
    </row>
    <row r="239" spans="1:17" ht="11.45" customHeight="1">
      <c r="A239" s="93" t="s">
        <v>70</v>
      </c>
      <c r="B239" s="36">
        <f t="shared" si="41"/>
        <v>6.4225897796616463E-3</v>
      </c>
      <c r="C239" s="36">
        <f t="shared" si="41"/>
        <v>5.956988667932166E-3</v>
      </c>
      <c r="D239" s="36">
        <f t="shared" si="41"/>
        <v>5.4064115369725774E-3</v>
      </c>
      <c r="E239" s="36">
        <f t="shared" si="41"/>
        <v>5.0821938559114464E-3</v>
      </c>
      <c r="F239" s="36">
        <f t="shared" si="41"/>
        <v>4.3213388440791244E-3</v>
      </c>
      <c r="G239" s="36">
        <f t="shared" si="41"/>
        <v>3.9510138784777877E-3</v>
      </c>
      <c r="H239" s="36">
        <f t="shared" si="41"/>
        <v>3.594965370188078E-3</v>
      </c>
      <c r="I239" s="36">
        <f t="shared" si="41"/>
        <v>3.2754606691813835E-3</v>
      </c>
      <c r="J239" s="36">
        <f t="shared" si="41"/>
        <v>3.0954145071223683E-3</v>
      </c>
      <c r="K239" s="36">
        <f t="shared" si="41"/>
        <v>3.1927381373871664E-3</v>
      </c>
      <c r="L239" s="36">
        <f t="shared" si="41"/>
        <v>2.9387502148316095E-3</v>
      </c>
      <c r="M239" s="36">
        <f t="shared" si="41"/>
        <v>2.7853784403865968E-3</v>
      </c>
      <c r="N239" s="36">
        <f t="shared" si="41"/>
        <v>2.687402406218896E-3</v>
      </c>
      <c r="O239" s="36">
        <f t="shared" si="41"/>
        <v>2.5628518560956793E-3</v>
      </c>
      <c r="P239" s="36">
        <f t="shared" si="41"/>
        <v>2.4664157632728824E-3</v>
      </c>
      <c r="Q239" s="36">
        <f t="shared" si="41"/>
        <v>2.3964992285326007E-3</v>
      </c>
    </row>
    <row r="240" spans="1:17" ht="11.45" customHeight="1">
      <c r="A240" s="93" t="s">
        <v>71</v>
      </c>
      <c r="B240" s="36">
        <f t="shared" si="41"/>
        <v>4.8809852643674746E-2</v>
      </c>
      <c r="C240" s="36">
        <f t="shared" si="41"/>
        <v>5.0074894720825866E-2</v>
      </c>
      <c r="D240" s="36">
        <f t="shared" si="41"/>
        <v>4.9855606575979088E-2</v>
      </c>
      <c r="E240" s="36">
        <f t="shared" si="41"/>
        <v>5.2218747112044397E-2</v>
      </c>
      <c r="F240" s="36">
        <f t="shared" si="41"/>
        <v>5.0417013106114773E-2</v>
      </c>
      <c r="G240" s="36">
        <f t="shared" si="41"/>
        <v>5.1231996191142666E-2</v>
      </c>
      <c r="H240" s="36">
        <f t="shared" si="41"/>
        <v>5.0946992756835854E-2</v>
      </c>
      <c r="I240" s="36">
        <f t="shared" si="41"/>
        <v>5.2353320233952547E-2</v>
      </c>
      <c r="J240" s="36">
        <f t="shared" si="41"/>
        <v>5.3136478533300412E-2</v>
      </c>
      <c r="K240" s="36">
        <f t="shared" si="41"/>
        <v>5.8356241230916039E-2</v>
      </c>
      <c r="L240" s="36">
        <f t="shared" si="41"/>
        <v>5.8113774561628834E-2</v>
      </c>
      <c r="M240" s="36">
        <f t="shared" si="41"/>
        <v>5.9298787589504298E-2</v>
      </c>
      <c r="N240" s="36">
        <f t="shared" si="41"/>
        <v>6.0067713570930104E-2</v>
      </c>
      <c r="O240" s="36">
        <f t="shared" si="41"/>
        <v>5.9418258906128195E-2</v>
      </c>
      <c r="P240" s="36">
        <f t="shared" si="41"/>
        <v>6.1028864868304236E-2</v>
      </c>
      <c r="Q240" s="36">
        <f t="shared" si="41"/>
        <v>6.0807674772282154E-2</v>
      </c>
    </row>
    <row r="241" spans="1:17" ht="11.45" customHeight="1">
      <c r="A241" s="93" t="s">
        <v>72</v>
      </c>
      <c r="B241" s="36">
        <f t="shared" si="41"/>
        <v>1.2122134865515124E-4</v>
      </c>
      <c r="C241" s="36">
        <f t="shared" si="41"/>
        <v>1.778276127948191E-4</v>
      </c>
      <c r="D241" s="36">
        <f t="shared" si="41"/>
        <v>2.4588869274214516E-4</v>
      </c>
      <c r="E241" s="36">
        <f t="shared" si="41"/>
        <v>2.8539456779571676E-4</v>
      </c>
      <c r="F241" s="36">
        <f t="shared" si="41"/>
        <v>2.814454297021659E-4</v>
      </c>
      <c r="G241" s="36">
        <f t="shared" si="41"/>
        <v>2.9322600875666944E-4</v>
      </c>
      <c r="H241" s="36">
        <f t="shared" si="41"/>
        <v>3.1342523312066355E-4</v>
      </c>
      <c r="I241" s="36">
        <f t="shared" si="41"/>
        <v>3.0849620913481608E-4</v>
      </c>
      <c r="J241" s="36">
        <f t="shared" si="41"/>
        <v>3.2141885554350916E-4</v>
      </c>
      <c r="K241" s="36">
        <f t="shared" si="41"/>
        <v>3.4005492535127174E-4</v>
      </c>
      <c r="L241" s="36">
        <f t="shared" si="41"/>
        <v>3.388078626533093E-4</v>
      </c>
      <c r="M241" s="36">
        <f t="shared" si="41"/>
        <v>3.4232970890880822E-4</v>
      </c>
      <c r="N241" s="36">
        <f t="shared" si="41"/>
        <v>3.4864526615839135E-4</v>
      </c>
      <c r="O241" s="36">
        <f t="shared" si="41"/>
        <v>3.39571051390257E-4</v>
      </c>
      <c r="P241" s="36">
        <f t="shared" si="41"/>
        <v>3.4452500836010339E-4</v>
      </c>
      <c r="Q241" s="36">
        <f t="shared" si="41"/>
        <v>3.2589455319685488E-4</v>
      </c>
    </row>
    <row r="242" spans="1:17" ht="11.45" customHeight="1">
      <c r="A242" s="93" t="s">
        <v>73</v>
      </c>
      <c r="B242" s="36">
        <f t="shared" si="41"/>
        <v>1.083950083624643E-5</v>
      </c>
      <c r="C242" s="36">
        <f t="shared" si="41"/>
        <v>1.2486437554600508E-5</v>
      </c>
      <c r="D242" s="36">
        <f t="shared" si="41"/>
        <v>1.4614290867341952E-5</v>
      </c>
      <c r="E242" s="36">
        <f t="shared" si="41"/>
        <v>1.7556570473352442E-5</v>
      </c>
      <c r="F242" s="36">
        <f t="shared" si="41"/>
        <v>1.8589031404632968E-5</v>
      </c>
      <c r="G242" s="36">
        <f t="shared" si="41"/>
        <v>2.122963898723493E-5</v>
      </c>
      <c r="H242" s="36">
        <f t="shared" si="41"/>
        <v>5.0249364819312332E-5</v>
      </c>
      <c r="I242" s="36">
        <f t="shared" si="41"/>
        <v>6.0444853527674231E-5</v>
      </c>
      <c r="J242" s="36">
        <f t="shared" si="41"/>
        <v>8.0526694169982897E-5</v>
      </c>
      <c r="K242" s="36">
        <f t="shared" si="41"/>
        <v>1.1880634793820075E-4</v>
      </c>
      <c r="L242" s="36">
        <f t="shared" si="41"/>
        <v>1.4789710865983896E-4</v>
      </c>
      <c r="M242" s="36">
        <f t="shared" si="41"/>
        <v>1.5706292073220423E-4</v>
      </c>
      <c r="N242" s="36">
        <f t="shared" si="41"/>
        <v>1.6182330343068456E-4</v>
      </c>
      <c r="O242" s="36">
        <f t="shared" si="41"/>
        <v>1.6557085833258483E-4</v>
      </c>
      <c r="P242" s="36">
        <f t="shared" si="41"/>
        <v>1.7689147318075647E-4</v>
      </c>
      <c r="Q242" s="36">
        <f t="shared" si="41"/>
        <v>1.7869603581026109E-4</v>
      </c>
    </row>
    <row r="243" spans="1:17" ht="11.45" customHeight="1">
      <c r="A243" s="93" t="s">
        <v>75</v>
      </c>
      <c r="B243" s="36">
        <f t="shared" ref="B243:Q243" si="42">IF(B25=0,0,B25/B$4)</f>
        <v>2.2991981834583598E-6</v>
      </c>
      <c r="C243" s="36">
        <f t="shared" si="42"/>
        <v>2.5010905332276371E-6</v>
      </c>
      <c r="D243" s="36">
        <f t="shared" si="42"/>
        <v>2.5453317829014314E-6</v>
      </c>
      <c r="E243" s="36">
        <f t="shared" si="42"/>
        <v>2.5404269274821064E-6</v>
      </c>
      <c r="F243" s="36">
        <f t="shared" si="42"/>
        <v>3.2103578141441111E-6</v>
      </c>
      <c r="G243" s="36">
        <f t="shared" si="42"/>
        <v>3.1752377354214343E-6</v>
      </c>
      <c r="H243" s="36">
        <f t="shared" si="42"/>
        <v>3.1586075241751447E-6</v>
      </c>
      <c r="I243" s="36">
        <f t="shared" si="42"/>
        <v>3.1471024950273166E-6</v>
      </c>
      <c r="J243" s="36">
        <f t="shared" si="42"/>
        <v>2.9807685983260384E-6</v>
      </c>
      <c r="K243" s="36">
        <f t="shared" si="42"/>
        <v>3.0879462405117948E-6</v>
      </c>
      <c r="L243" s="36">
        <f t="shared" si="42"/>
        <v>3.1685785792424949E-6</v>
      </c>
      <c r="M243" s="36">
        <f t="shared" si="42"/>
        <v>3.8325957957564111E-6</v>
      </c>
      <c r="N243" s="36">
        <f t="shared" si="42"/>
        <v>6.7236843199484246E-6</v>
      </c>
      <c r="O243" s="36">
        <f t="shared" si="42"/>
        <v>9.6898176676334508E-6</v>
      </c>
      <c r="P243" s="36">
        <f t="shared" si="42"/>
        <v>1.3508294337367035E-5</v>
      </c>
      <c r="Q243" s="36">
        <f t="shared" si="42"/>
        <v>1.7434270505572646E-5</v>
      </c>
    </row>
    <row r="244" spans="1:17" ht="11.45" customHeight="1">
      <c r="A244" s="91" t="s">
        <v>78</v>
      </c>
      <c r="B244" s="92">
        <f t="shared" ref="B244:Q246" si="43">IF(B26=0,0,B26/B$19)</f>
        <v>0.94462821092091898</v>
      </c>
      <c r="C244" s="92">
        <f t="shared" si="43"/>
        <v>0.94376996347438635</v>
      </c>
      <c r="D244" s="92">
        <f t="shared" si="43"/>
        <v>0.94446963690649022</v>
      </c>
      <c r="E244" s="92">
        <f t="shared" si="43"/>
        <v>0.94238825941148097</v>
      </c>
      <c r="F244" s="92">
        <f t="shared" si="43"/>
        <v>0.94495237522371534</v>
      </c>
      <c r="G244" s="92">
        <f t="shared" si="43"/>
        <v>0.94449369232398683</v>
      </c>
      <c r="H244" s="92">
        <f t="shared" si="43"/>
        <v>0.94508576967447655</v>
      </c>
      <c r="I244" s="92">
        <f t="shared" si="43"/>
        <v>0.94399393209778015</v>
      </c>
      <c r="J244" s="92">
        <f t="shared" si="43"/>
        <v>0.94335809372605828</v>
      </c>
      <c r="K244" s="92">
        <f t="shared" si="43"/>
        <v>0.93798284615768368</v>
      </c>
      <c r="L244" s="92">
        <f t="shared" si="43"/>
        <v>0.9384515780624012</v>
      </c>
      <c r="M244" s="92">
        <f t="shared" si="43"/>
        <v>0.93740532836881763</v>
      </c>
      <c r="N244" s="92">
        <f t="shared" si="43"/>
        <v>0.93671466974277673</v>
      </c>
      <c r="O244" s="92">
        <f t="shared" si="43"/>
        <v>0.93748543810916407</v>
      </c>
      <c r="P244" s="92">
        <f t="shared" si="43"/>
        <v>0.93594354218364861</v>
      </c>
      <c r="Q244" s="92">
        <f t="shared" si="43"/>
        <v>0.93624018357102345</v>
      </c>
    </row>
    <row r="245" spans="1:17" ht="11.45" customHeight="1">
      <c r="A245" s="93" t="s">
        <v>18</v>
      </c>
      <c r="B245" s="36">
        <f t="shared" si="43"/>
        <v>0.69504941984899926</v>
      </c>
      <c r="C245" s="36">
        <f t="shared" si="43"/>
        <v>0.68582870884702585</v>
      </c>
      <c r="D245" s="36">
        <f t="shared" si="43"/>
        <v>0.68031425331532058</v>
      </c>
      <c r="E245" s="36">
        <f t="shared" si="43"/>
        <v>0.67558907836157756</v>
      </c>
      <c r="F245" s="36">
        <f t="shared" si="43"/>
        <v>0.66191455582701009</v>
      </c>
      <c r="G245" s="36">
        <f t="shared" si="43"/>
        <v>0.6595066459256349</v>
      </c>
      <c r="H245" s="36">
        <f t="shared" si="43"/>
        <v>0.65357200024875606</v>
      </c>
      <c r="I245" s="36">
        <f t="shared" si="43"/>
        <v>0.6530894665652861</v>
      </c>
      <c r="J245" s="36">
        <f t="shared" si="43"/>
        <v>0.6526082064210883</v>
      </c>
      <c r="K245" s="36">
        <f t="shared" si="43"/>
        <v>0.65456968600676513</v>
      </c>
      <c r="L245" s="36">
        <f t="shared" si="43"/>
        <v>0.6438770693700715</v>
      </c>
      <c r="M245" s="36">
        <f t="shared" si="43"/>
        <v>0.64279374462977967</v>
      </c>
      <c r="N245" s="36">
        <f t="shared" si="43"/>
        <v>0.63240261435988487</v>
      </c>
      <c r="O245" s="36">
        <f t="shared" si="43"/>
        <v>0.62023396170458356</v>
      </c>
      <c r="P245" s="36">
        <f t="shared" si="43"/>
        <v>0.61743409678837291</v>
      </c>
      <c r="Q245" s="36">
        <f t="shared" si="43"/>
        <v>0.62138607045512539</v>
      </c>
    </row>
    <row r="246" spans="1:17" ht="11.45" customHeight="1">
      <c r="A246" s="94" t="s">
        <v>79</v>
      </c>
      <c r="B246" s="39">
        <f t="shared" si="43"/>
        <v>0.24957879107191963</v>
      </c>
      <c r="C246" s="39">
        <f t="shared" si="43"/>
        <v>0.25794125462736062</v>
      </c>
      <c r="D246" s="39">
        <f t="shared" si="43"/>
        <v>0.26415538359116963</v>
      </c>
      <c r="E246" s="39">
        <f t="shared" si="43"/>
        <v>0.2667991810499033</v>
      </c>
      <c r="F246" s="39">
        <f t="shared" si="43"/>
        <v>0.28303781939670519</v>
      </c>
      <c r="G246" s="39">
        <f t="shared" si="43"/>
        <v>0.28498704639835187</v>
      </c>
      <c r="H246" s="39">
        <f t="shared" si="43"/>
        <v>0.29151376942572033</v>
      </c>
      <c r="I246" s="39">
        <f t="shared" si="43"/>
        <v>0.29090446553249399</v>
      </c>
      <c r="J246" s="39">
        <f t="shared" si="43"/>
        <v>0.29074988730497003</v>
      </c>
      <c r="K246" s="39">
        <f t="shared" si="43"/>
        <v>0.28341316015091855</v>
      </c>
      <c r="L246" s="39">
        <f t="shared" si="43"/>
        <v>0.29457450869232965</v>
      </c>
      <c r="M246" s="39">
        <f t="shared" si="43"/>
        <v>0.29461158373903801</v>
      </c>
      <c r="N246" s="39">
        <f t="shared" si="43"/>
        <v>0.30431205538289186</v>
      </c>
      <c r="O246" s="39">
        <f t="shared" si="43"/>
        <v>0.31725147640458051</v>
      </c>
      <c r="P246" s="39">
        <f t="shared" si="43"/>
        <v>0.31850944539527576</v>
      </c>
      <c r="Q246" s="39">
        <f t="shared" si="43"/>
        <v>0.31485411311589806</v>
      </c>
    </row>
    <row r="248" spans="1:17" ht="11.45" customHeight="1">
      <c r="A248" s="16" t="s">
        <v>45</v>
      </c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</row>
    <row r="249" spans="1:17" ht="11.45" customHeight="1">
      <c r="A249" s="42" t="s">
        <v>24</v>
      </c>
      <c r="B249" s="88">
        <f t="shared" ref="B249:Q263" si="44">IF(B31=0,0,B31/B$31)</f>
        <v>1</v>
      </c>
      <c r="C249" s="88">
        <f t="shared" si="44"/>
        <v>1</v>
      </c>
      <c r="D249" s="88">
        <f t="shared" si="44"/>
        <v>1</v>
      </c>
      <c r="E249" s="88">
        <f t="shared" si="44"/>
        <v>1</v>
      </c>
      <c r="F249" s="88">
        <f t="shared" si="44"/>
        <v>1</v>
      </c>
      <c r="G249" s="88">
        <f t="shared" si="44"/>
        <v>1</v>
      </c>
      <c r="H249" s="88">
        <f t="shared" si="44"/>
        <v>1</v>
      </c>
      <c r="I249" s="88">
        <f t="shared" si="44"/>
        <v>1</v>
      </c>
      <c r="J249" s="88">
        <f t="shared" si="44"/>
        <v>1</v>
      </c>
      <c r="K249" s="88">
        <f t="shared" si="44"/>
        <v>1</v>
      </c>
      <c r="L249" s="88">
        <f t="shared" si="44"/>
        <v>1</v>
      </c>
      <c r="M249" s="88">
        <f t="shared" si="44"/>
        <v>1</v>
      </c>
      <c r="N249" s="88">
        <f t="shared" si="44"/>
        <v>1</v>
      </c>
      <c r="O249" s="88">
        <f t="shared" si="44"/>
        <v>1</v>
      </c>
      <c r="P249" s="88">
        <f t="shared" si="44"/>
        <v>1</v>
      </c>
      <c r="Q249" s="88">
        <f t="shared" si="44"/>
        <v>1</v>
      </c>
    </row>
    <row r="250" spans="1:17" ht="11.45" customHeight="1">
      <c r="A250" s="89" t="s">
        <v>68</v>
      </c>
      <c r="B250" s="90">
        <f t="shared" si="44"/>
        <v>3.3758217544051644E-2</v>
      </c>
      <c r="C250" s="90">
        <f t="shared" si="44"/>
        <v>3.394304933543292E-2</v>
      </c>
      <c r="D250" s="90">
        <f t="shared" si="44"/>
        <v>3.4000438157538476E-2</v>
      </c>
      <c r="E250" s="90">
        <f t="shared" si="44"/>
        <v>3.4882439205428432E-2</v>
      </c>
      <c r="F250" s="90">
        <f t="shared" si="44"/>
        <v>3.4856377556214957E-2</v>
      </c>
      <c r="G250" s="90">
        <f t="shared" si="44"/>
        <v>3.6192969384738732E-2</v>
      </c>
      <c r="H250" s="90">
        <f t="shared" si="44"/>
        <v>3.5068735419267624E-2</v>
      </c>
      <c r="I250" s="90">
        <f t="shared" si="44"/>
        <v>3.3770743793289329E-2</v>
      </c>
      <c r="J250" s="90">
        <f t="shared" si="44"/>
        <v>3.4709405693884206E-2</v>
      </c>
      <c r="K250" s="90">
        <f t="shared" si="44"/>
        <v>3.3966156746109942E-2</v>
      </c>
      <c r="L250" s="90">
        <f t="shared" si="44"/>
        <v>3.4931640664812871E-2</v>
      </c>
      <c r="M250" s="90">
        <f t="shared" si="44"/>
        <v>3.5229164838144776E-2</v>
      </c>
      <c r="N250" s="90">
        <f t="shared" si="44"/>
        <v>3.5211977631541339E-2</v>
      </c>
      <c r="O250" s="90">
        <f t="shared" si="44"/>
        <v>3.490700471268067E-2</v>
      </c>
      <c r="P250" s="90">
        <f t="shared" si="44"/>
        <v>3.490913673860617E-2</v>
      </c>
      <c r="Q250" s="90">
        <f t="shared" si="44"/>
        <v>3.4693683765193765E-2</v>
      </c>
    </row>
    <row r="251" spans="1:17" ht="11.45" customHeight="1">
      <c r="A251" s="91" t="s">
        <v>69</v>
      </c>
      <c r="B251" s="92">
        <f t="shared" si="44"/>
        <v>0.95610592466595834</v>
      </c>
      <c r="C251" s="92">
        <f t="shared" si="44"/>
        <v>0.95611598878838211</v>
      </c>
      <c r="D251" s="92">
        <f t="shared" si="44"/>
        <v>0.95621387643283051</v>
      </c>
      <c r="E251" s="92">
        <f t="shared" si="44"/>
        <v>0.95535257273054219</v>
      </c>
      <c r="F251" s="92">
        <f t="shared" si="44"/>
        <v>0.95551966330732685</v>
      </c>
      <c r="G251" s="92">
        <f t="shared" si="44"/>
        <v>0.95416109821993056</v>
      </c>
      <c r="H251" s="92">
        <f t="shared" si="44"/>
        <v>0.95534108177015264</v>
      </c>
      <c r="I251" s="92">
        <f t="shared" si="44"/>
        <v>0.95666578793047263</v>
      </c>
      <c r="J251" s="92">
        <f t="shared" si="44"/>
        <v>0.95573310408767909</v>
      </c>
      <c r="K251" s="92">
        <f t="shared" si="44"/>
        <v>0.95671684852544658</v>
      </c>
      <c r="L251" s="92">
        <f t="shared" si="44"/>
        <v>0.95566652004159069</v>
      </c>
      <c r="M251" s="92">
        <f t="shared" si="44"/>
        <v>0.95534283332791803</v>
      </c>
      <c r="N251" s="92">
        <f t="shared" si="44"/>
        <v>0.95543805075806032</v>
      </c>
      <c r="O251" s="92">
        <f t="shared" si="44"/>
        <v>0.95570368925221827</v>
      </c>
      <c r="P251" s="92">
        <f t="shared" si="44"/>
        <v>0.95588855424636332</v>
      </c>
      <c r="Q251" s="92">
        <f t="shared" si="44"/>
        <v>0.95600721782968656</v>
      </c>
    </row>
    <row r="252" spans="1:17" ht="11.45" customHeight="1">
      <c r="A252" s="93" t="s">
        <v>70</v>
      </c>
      <c r="B252" s="36">
        <f t="shared" si="44"/>
        <v>0.67013902912828005</v>
      </c>
      <c r="C252" s="36">
        <f t="shared" si="44"/>
        <v>0.64789554841473707</v>
      </c>
      <c r="D252" s="36">
        <f t="shared" si="44"/>
        <v>0.62651443532582074</v>
      </c>
      <c r="E252" s="36">
        <f t="shared" si="44"/>
        <v>0.60042479333821108</v>
      </c>
      <c r="F252" s="36">
        <f t="shared" si="44"/>
        <v>0.56923412695014819</v>
      </c>
      <c r="G252" s="36">
        <f t="shared" si="44"/>
        <v>0.54738360698738153</v>
      </c>
      <c r="H252" s="36">
        <f t="shared" si="44"/>
        <v>0.51677526634532067</v>
      </c>
      <c r="I252" s="36">
        <f t="shared" si="44"/>
        <v>0.49675770431364907</v>
      </c>
      <c r="J252" s="36">
        <f t="shared" si="44"/>
        <v>0.47802937672675322</v>
      </c>
      <c r="K252" s="36">
        <f t="shared" si="44"/>
        <v>0.46359302542283914</v>
      </c>
      <c r="L252" s="36">
        <f t="shared" si="44"/>
        <v>0.44904538639838409</v>
      </c>
      <c r="M252" s="36">
        <f t="shared" si="44"/>
        <v>0.43541318151414754</v>
      </c>
      <c r="N252" s="36">
        <f t="shared" si="44"/>
        <v>0.41565732962185753</v>
      </c>
      <c r="O252" s="36">
        <f t="shared" si="44"/>
        <v>0.40441974750901127</v>
      </c>
      <c r="P252" s="36">
        <f t="shared" si="44"/>
        <v>0.39197482765619673</v>
      </c>
      <c r="Q252" s="36">
        <f t="shared" si="44"/>
        <v>0.38329698053056205</v>
      </c>
    </row>
    <row r="253" spans="1:17" ht="11.45" customHeight="1">
      <c r="A253" s="93" t="s">
        <v>71</v>
      </c>
      <c r="B253" s="36">
        <f t="shared" si="44"/>
        <v>0.26562246497577818</v>
      </c>
      <c r="C253" s="36">
        <f t="shared" si="44"/>
        <v>0.28726081106656454</v>
      </c>
      <c r="D253" s="36">
        <f t="shared" si="44"/>
        <v>0.30817620078563757</v>
      </c>
      <c r="E253" s="36">
        <f t="shared" si="44"/>
        <v>0.33254289114834373</v>
      </c>
      <c r="F253" s="36">
        <f t="shared" si="44"/>
        <v>0.36276090247786885</v>
      </c>
      <c r="G253" s="36">
        <f t="shared" si="44"/>
        <v>0.38268851437065143</v>
      </c>
      <c r="H253" s="36">
        <f t="shared" si="44"/>
        <v>0.41400506352999372</v>
      </c>
      <c r="I253" s="36">
        <f t="shared" si="44"/>
        <v>0.43465758174668756</v>
      </c>
      <c r="J253" s="36">
        <f t="shared" si="44"/>
        <v>0.45179674479764237</v>
      </c>
      <c r="K253" s="36">
        <f t="shared" si="44"/>
        <v>0.46575152172842016</v>
      </c>
      <c r="L253" s="36">
        <f t="shared" si="44"/>
        <v>0.47737272385273122</v>
      </c>
      <c r="M253" s="36">
        <f t="shared" si="44"/>
        <v>0.49095649116255419</v>
      </c>
      <c r="N253" s="36">
        <f t="shared" si="44"/>
        <v>0.5100837182113126</v>
      </c>
      <c r="O253" s="36">
        <f t="shared" si="44"/>
        <v>0.51999949373147214</v>
      </c>
      <c r="P253" s="36">
        <f t="shared" si="44"/>
        <v>0.53223876272489801</v>
      </c>
      <c r="Q253" s="36">
        <f t="shared" si="44"/>
        <v>0.53995982958807542</v>
      </c>
    </row>
    <row r="254" spans="1:17" ht="11.45" customHeight="1">
      <c r="A254" s="93" t="s">
        <v>72</v>
      </c>
      <c r="B254" s="36">
        <f t="shared" si="44"/>
        <v>1.8829840297775229E-2</v>
      </c>
      <c r="C254" s="36">
        <f t="shared" si="44"/>
        <v>1.9252434490807185E-2</v>
      </c>
      <c r="D254" s="36">
        <f t="shared" si="44"/>
        <v>1.9848425126142915E-2</v>
      </c>
      <c r="E254" s="36">
        <f t="shared" si="44"/>
        <v>2.0756199850450342E-2</v>
      </c>
      <c r="F254" s="36">
        <f t="shared" si="44"/>
        <v>2.1887939489205057E-2</v>
      </c>
      <c r="G254" s="36">
        <f t="shared" si="44"/>
        <v>2.2103518195127941E-2</v>
      </c>
      <c r="H254" s="36">
        <f t="shared" si="44"/>
        <v>2.2319445220995694E-2</v>
      </c>
      <c r="I254" s="36">
        <f t="shared" si="44"/>
        <v>2.2801033654421498E-2</v>
      </c>
      <c r="J254" s="36">
        <f t="shared" si="44"/>
        <v>2.3167527758196943E-2</v>
      </c>
      <c r="K254" s="36">
        <f t="shared" si="44"/>
        <v>2.4196136233073769E-2</v>
      </c>
      <c r="L254" s="36">
        <f t="shared" si="44"/>
        <v>2.5493654716322034E-2</v>
      </c>
      <c r="M254" s="36">
        <f t="shared" si="44"/>
        <v>2.4976688050112442E-2</v>
      </c>
      <c r="N254" s="36">
        <f t="shared" si="44"/>
        <v>2.5218189840364284E-2</v>
      </c>
      <c r="O254" s="36">
        <f t="shared" si="44"/>
        <v>2.6204045245270931E-2</v>
      </c>
      <c r="P254" s="36">
        <f t="shared" si="44"/>
        <v>2.5912955631814821E-2</v>
      </c>
      <c r="Q254" s="36">
        <f t="shared" si="44"/>
        <v>2.6267242180422225E-2</v>
      </c>
    </row>
    <row r="255" spans="1:17" ht="11.45" customHeight="1">
      <c r="A255" s="93" t="s">
        <v>73</v>
      </c>
      <c r="B255" s="36">
        <f t="shared" si="44"/>
        <v>1.5145902641249458E-3</v>
      </c>
      <c r="C255" s="36">
        <f t="shared" si="44"/>
        <v>1.7071948162732291E-3</v>
      </c>
      <c r="D255" s="36">
        <f t="shared" si="44"/>
        <v>1.6748151952292725E-3</v>
      </c>
      <c r="E255" s="36">
        <f t="shared" si="44"/>
        <v>1.6286570081150476E-3</v>
      </c>
      <c r="F255" s="36">
        <f t="shared" si="44"/>
        <v>1.6366496504978492E-3</v>
      </c>
      <c r="G255" s="36">
        <f t="shared" si="44"/>
        <v>1.9854050693820123E-3</v>
      </c>
      <c r="H255" s="36">
        <f t="shared" si="44"/>
        <v>2.2410669786732335E-3</v>
      </c>
      <c r="I255" s="36">
        <f t="shared" si="44"/>
        <v>2.4491121429806081E-3</v>
      </c>
      <c r="J255" s="36">
        <f t="shared" si="44"/>
        <v>2.732828457192599E-3</v>
      </c>
      <c r="K255" s="36">
        <f t="shared" si="44"/>
        <v>3.1635107504064909E-3</v>
      </c>
      <c r="L255" s="36">
        <f t="shared" si="44"/>
        <v>3.7119399080636252E-3</v>
      </c>
      <c r="M255" s="36">
        <f t="shared" si="44"/>
        <v>3.8723288517200612E-3</v>
      </c>
      <c r="N255" s="36">
        <f t="shared" si="44"/>
        <v>4.2542027583275886E-3</v>
      </c>
      <c r="O255" s="36">
        <f t="shared" si="44"/>
        <v>4.657108197224937E-3</v>
      </c>
      <c r="P255" s="36">
        <f t="shared" si="44"/>
        <v>4.9694687013159527E-3</v>
      </c>
      <c r="Q255" s="36">
        <f t="shared" si="44"/>
        <v>5.1224355395492593E-3</v>
      </c>
    </row>
    <row r="256" spans="1:17" ht="11.45" customHeight="1">
      <c r="A256" s="93" t="s">
        <v>74</v>
      </c>
      <c r="B256" s="36">
        <f t="shared" si="44"/>
        <v>0</v>
      </c>
      <c r="C256" s="36">
        <f t="shared" si="44"/>
        <v>0</v>
      </c>
      <c r="D256" s="36">
        <f t="shared" si="44"/>
        <v>0</v>
      </c>
      <c r="E256" s="36">
        <f t="shared" si="44"/>
        <v>0</v>
      </c>
      <c r="F256" s="36">
        <f t="shared" si="44"/>
        <v>0</v>
      </c>
      <c r="G256" s="36">
        <f t="shared" si="44"/>
        <v>0</v>
      </c>
      <c r="H256" s="36">
        <f t="shared" si="44"/>
        <v>0</v>
      </c>
      <c r="I256" s="36">
        <f t="shared" si="44"/>
        <v>0</v>
      </c>
      <c r="J256" s="36">
        <f t="shared" si="44"/>
        <v>5.7644775932536042E-7</v>
      </c>
      <c r="K256" s="36">
        <f t="shared" si="44"/>
        <v>7.0402987631247587E-7</v>
      </c>
      <c r="L256" s="36">
        <f t="shared" si="44"/>
        <v>1.7994249920059001E-6</v>
      </c>
      <c r="M256" s="36">
        <f t="shared" si="44"/>
        <v>2.6399444139904305E-6</v>
      </c>
      <c r="N256" s="36">
        <f t="shared" si="44"/>
        <v>2.6489572430936616E-5</v>
      </c>
      <c r="O256" s="36">
        <f t="shared" si="44"/>
        <v>1.001859021942063E-4</v>
      </c>
      <c r="P256" s="36">
        <f t="shared" si="44"/>
        <v>3.0700698365899884E-4</v>
      </c>
      <c r="Q256" s="36">
        <f t="shared" si="44"/>
        <v>6.2867696853696352E-4</v>
      </c>
    </row>
    <row r="257" spans="1:17" ht="11.45" customHeight="1">
      <c r="A257" s="93" t="s">
        <v>75</v>
      </c>
      <c r="B257" s="36">
        <f t="shared" si="44"/>
        <v>0</v>
      </c>
      <c r="C257" s="36">
        <f t="shared" si="44"/>
        <v>0</v>
      </c>
      <c r="D257" s="36">
        <f t="shared" si="44"/>
        <v>0</v>
      </c>
      <c r="E257" s="36">
        <f t="shared" si="44"/>
        <v>3.1385422119636934E-8</v>
      </c>
      <c r="F257" s="36">
        <f t="shared" si="44"/>
        <v>4.4739607015717821E-8</v>
      </c>
      <c r="G257" s="36">
        <f t="shared" si="44"/>
        <v>5.3597387460883274E-8</v>
      </c>
      <c r="H257" s="36">
        <f t="shared" si="44"/>
        <v>2.3969516932021372E-7</v>
      </c>
      <c r="I257" s="36">
        <f t="shared" si="44"/>
        <v>3.5607273378686057E-7</v>
      </c>
      <c r="J257" s="36">
        <f t="shared" si="44"/>
        <v>6.0499001343352092E-6</v>
      </c>
      <c r="K257" s="36">
        <f t="shared" si="44"/>
        <v>1.1950360830682466E-5</v>
      </c>
      <c r="L257" s="36">
        <f t="shared" si="44"/>
        <v>4.1015741097503121E-5</v>
      </c>
      <c r="M257" s="36">
        <f t="shared" si="44"/>
        <v>1.2150380496968605E-4</v>
      </c>
      <c r="N257" s="36">
        <f t="shared" si="44"/>
        <v>1.9812075376742972E-4</v>
      </c>
      <c r="O257" s="36">
        <f t="shared" si="44"/>
        <v>3.2310866704481718E-4</v>
      </c>
      <c r="P257" s="36">
        <f t="shared" si="44"/>
        <v>4.8553254847876203E-4</v>
      </c>
      <c r="Q257" s="36">
        <f t="shared" si="44"/>
        <v>7.3205302254079169E-4</v>
      </c>
    </row>
    <row r="258" spans="1:17" ht="11.45" customHeight="1">
      <c r="A258" s="91" t="s">
        <v>76</v>
      </c>
      <c r="B258" s="92">
        <f t="shared" si="44"/>
        <v>1.0135857789990203E-2</v>
      </c>
      <c r="C258" s="92">
        <f t="shared" si="44"/>
        <v>9.9409618761849925E-3</v>
      </c>
      <c r="D258" s="92">
        <f t="shared" si="44"/>
        <v>9.7856854096309686E-3</v>
      </c>
      <c r="E258" s="92">
        <f t="shared" si="44"/>
        <v>9.7649880640292824E-3</v>
      </c>
      <c r="F258" s="92">
        <f t="shared" si="44"/>
        <v>9.6239591364582298E-3</v>
      </c>
      <c r="G258" s="92">
        <f t="shared" si="44"/>
        <v>9.6459323953307311E-3</v>
      </c>
      <c r="H258" s="92">
        <f t="shared" si="44"/>
        <v>9.5901828105796234E-3</v>
      </c>
      <c r="I258" s="92">
        <f t="shared" si="44"/>
        <v>9.5634682762380779E-3</v>
      </c>
      <c r="J258" s="92">
        <f t="shared" si="44"/>
        <v>9.5574902184367323E-3</v>
      </c>
      <c r="K258" s="92">
        <f t="shared" si="44"/>
        <v>9.3169947284435194E-3</v>
      </c>
      <c r="L258" s="92">
        <f t="shared" si="44"/>
        <v>9.4018392935965641E-3</v>
      </c>
      <c r="M258" s="92">
        <f t="shared" si="44"/>
        <v>9.42800183393727E-3</v>
      </c>
      <c r="N258" s="92">
        <f t="shared" si="44"/>
        <v>9.3499716103983069E-3</v>
      </c>
      <c r="O258" s="92">
        <f t="shared" si="44"/>
        <v>9.3893060351009743E-3</v>
      </c>
      <c r="P258" s="92">
        <f t="shared" si="44"/>
        <v>9.202309015030526E-3</v>
      </c>
      <c r="Q258" s="92">
        <f t="shared" si="44"/>
        <v>9.2990984051197333E-3</v>
      </c>
    </row>
    <row r="259" spans="1:17" ht="11.45" customHeight="1">
      <c r="A259" s="93" t="s">
        <v>70</v>
      </c>
      <c r="B259" s="36">
        <f t="shared" si="44"/>
        <v>1.2769502230222657E-4</v>
      </c>
      <c r="C259" s="36">
        <f t="shared" si="44"/>
        <v>1.1770999982094521E-4</v>
      </c>
      <c r="D259" s="36">
        <f t="shared" si="44"/>
        <v>1.1017817058898227E-4</v>
      </c>
      <c r="E259" s="36">
        <f t="shared" si="44"/>
        <v>9.0378488011131811E-5</v>
      </c>
      <c r="F259" s="36">
        <f t="shared" si="44"/>
        <v>7.7884661109851598E-5</v>
      </c>
      <c r="G259" s="36">
        <f t="shared" si="44"/>
        <v>6.8840204238389857E-5</v>
      </c>
      <c r="H259" s="36">
        <f t="shared" si="44"/>
        <v>6.2029004024654997E-5</v>
      </c>
      <c r="I259" s="36">
        <f t="shared" si="44"/>
        <v>5.3757375611171188E-5</v>
      </c>
      <c r="J259" s="36">
        <f t="shared" si="44"/>
        <v>4.8902179755557695E-5</v>
      </c>
      <c r="K259" s="36">
        <f t="shared" si="44"/>
        <v>4.2378876648145901E-5</v>
      </c>
      <c r="L259" s="36">
        <f t="shared" si="44"/>
        <v>3.8476072042122304E-5</v>
      </c>
      <c r="M259" s="36">
        <f t="shared" si="44"/>
        <v>3.4440255394949989E-5</v>
      </c>
      <c r="N259" s="36">
        <f t="shared" si="44"/>
        <v>3.1068589297889229E-5</v>
      </c>
      <c r="O259" s="36">
        <f t="shared" si="44"/>
        <v>3.1966402821144535E-5</v>
      </c>
      <c r="P259" s="36">
        <f t="shared" si="44"/>
        <v>2.6560050878001305E-5</v>
      </c>
      <c r="Q259" s="36">
        <f t="shared" si="44"/>
        <v>2.3848353803083774E-5</v>
      </c>
    </row>
    <row r="260" spans="1:17" ht="11.45" customHeight="1">
      <c r="A260" s="93" t="s">
        <v>71</v>
      </c>
      <c r="B260" s="36">
        <f t="shared" si="44"/>
        <v>9.9110401760855275E-3</v>
      </c>
      <c r="C260" s="36">
        <f t="shared" si="44"/>
        <v>9.6957448382793271E-3</v>
      </c>
      <c r="D260" s="36">
        <f t="shared" si="44"/>
        <v>9.5433613558181633E-3</v>
      </c>
      <c r="E260" s="36">
        <f t="shared" si="44"/>
        <v>9.5078198976634391E-3</v>
      </c>
      <c r="F260" s="36">
        <f t="shared" si="44"/>
        <v>9.3634679998799864E-3</v>
      </c>
      <c r="G260" s="36">
        <f t="shared" si="44"/>
        <v>9.373684080457384E-3</v>
      </c>
      <c r="H260" s="36">
        <f t="shared" si="44"/>
        <v>9.2836982599365844E-3</v>
      </c>
      <c r="I260" s="36">
        <f t="shared" si="44"/>
        <v>9.24881087830705E-3</v>
      </c>
      <c r="J260" s="36">
        <f t="shared" si="44"/>
        <v>9.2298358806683668E-3</v>
      </c>
      <c r="K260" s="36">
        <f t="shared" si="44"/>
        <v>8.9623112366108149E-3</v>
      </c>
      <c r="L260" s="36">
        <f t="shared" si="44"/>
        <v>9.0190080805946059E-3</v>
      </c>
      <c r="M260" s="36">
        <f t="shared" si="44"/>
        <v>8.9901114308489107E-3</v>
      </c>
      <c r="N260" s="36">
        <f t="shared" si="44"/>
        <v>8.8758060492245636E-3</v>
      </c>
      <c r="O260" s="36">
        <f t="shared" si="44"/>
        <v>8.8896192186095277E-3</v>
      </c>
      <c r="P260" s="36">
        <f t="shared" si="44"/>
        <v>8.7019836930531998E-3</v>
      </c>
      <c r="Q260" s="36">
        <f t="shared" si="44"/>
        <v>8.6666813458690824E-3</v>
      </c>
    </row>
    <row r="261" spans="1:17" ht="11.45" customHeight="1">
      <c r="A261" s="93" t="s">
        <v>72</v>
      </c>
      <c r="B261" s="36">
        <f t="shared" si="44"/>
        <v>1.1454508916890194E-5</v>
      </c>
      <c r="C261" s="36">
        <f t="shared" si="44"/>
        <v>1.0838793423504981E-5</v>
      </c>
      <c r="D261" s="36">
        <f t="shared" si="44"/>
        <v>1.0094053583026935E-5</v>
      </c>
      <c r="E261" s="36">
        <f t="shared" si="44"/>
        <v>9.7271938995826475E-6</v>
      </c>
      <c r="F261" s="36">
        <f t="shared" si="44"/>
        <v>1.8976925004217563E-5</v>
      </c>
      <c r="G261" s="36">
        <f t="shared" si="44"/>
        <v>1.9357133448616464E-5</v>
      </c>
      <c r="H261" s="36">
        <f t="shared" si="44"/>
        <v>1.8363692071908001E-5</v>
      </c>
      <c r="I261" s="36">
        <f t="shared" si="44"/>
        <v>1.9114158374162577E-5</v>
      </c>
      <c r="J261" s="36">
        <f t="shared" si="44"/>
        <v>1.9272291040128745E-5</v>
      </c>
      <c r="K261" s="36">
        <f t="shared" si="44"/>
        <v>1.9895074264645355E-5</v>
      </c>
      <c r="L261" s="36">
        <f t="shared" si="44"/>
        <v>2.0309717555577441E-5</v>
      </c>
      <c r="M261" s="36">
        <f t="shared" si="44"/>
        <v>1.9919120831053195E-5</v>
      </c>
      <c r="N261" s="36">
        <f t="shared" si="44"/>
        <v>1.9237196187749456E-5</v>
      </c>
      <c r="O261" s="36">
        <f t="shared" si="44"/>
        <v>1.8657523637352891E-5</v>
      </c>
      <c r="P261" s="36">
        <f t="shared" si="44"/>
        <v>1.7670366468611952E-5</v>
      </c>
      <c r="Q261" s="36">
        <f t="shared" si="44"/>
        <v>1.6348601428785605E-5</v>
      </c>
    </row>
    <row r="262" spans="1:17" ht="11.45" customHeight="1">
      <c r="A262" s="93" t="s">
        <v>73</v>
      </c>
      <c r="B262" s="36">
        <f t="shared" si="44"/>
        <v>5.7517639379618259E-5</v>
      </c>
      <c r="C262" s="36">
        <f t="shared" si="44"/>
        <v>8.8456507820991782E-5</v>
      </c>
      <c r="D262" s="36">
        <f t="shared" si="44"/>
        <v>9.3752376825289227E-5</v>
      </c>
      <c r="E262" s="36">
        <f t="shared" si="44"/>
        <v>1.2958603927239418E-4</v>
      </c>
      <c r="F262" s="36">
        <f t="shared" si="44"/>
        <v>1.3660183206158887E-4</v>
      </c>
      <c r="G262" s="36">
        <f t="shared" si="44"/>
        <v>1.5098598157077046E-4</v>
      </c>
      <c r="H262" s="36">
        <f t="shared" si="44"/>
        <v>1.9442919229587378E-4</v>
      </c>
      <c r="I262" s="36">
        <f t="shared" si="44"/>
        <v>2.1085450890607495E-4</v>
      </c>
      <c r="J262" s="36">
        <f t="shared" si="44"/>
        <v>2.2818683430916349E-4</v>
      </c>
      <c r="K262" s="36">
        <f t="shared" si="44"/>
        <v>2.6087909718618075E-4</v>
      </c>
      <c r="L262" s="36">
        <f t="shared" si="44"/>
        <v>2.8689220051473141E-4</v>
      </c>
      <c r="M262" s="36">
        <f t="shared" si="44"/>
        <v>3.4470470235999415E-4</v>
      </c>
      <c r="N262" s="36">
        <f t="shared" si="44"/>
        <v>3.8460983637722128E-4</v>
      </c>
      <c r="O262" s="36">
        <f t="shared" si="44"/>
        <v>3.943871550154253E-4</v>
      </c>
      <c r="P262" s="36">
        <f t="shared" si="44"/>
        <v>4.042710705973255E-4</v>
      </c>
      <c r="Q262" s="36">
        <f t="shared" si="44"/>
        <v>5.3578242482964504E-4</v>
      </c>
    </row>
    <row r="263" spans="1:17" ht="11.45" customHeight="1">
      <c r="A263" s="93" t="s">
        <v>75</v>
      </c>
      <c r="B263" s="36">
        <f t="shared" si="44"/>
        <v>2.8150443305941424E-5</v>
      </c>
      <c r="C263" s="36">
        <f t="shared" si="44"/>
        <v>2.8211736840225243E-5</v>
      </c>
      <c r="D263" s="36">
        <f t="shared" si="44"/>
        <v>2.8299452815507148E-5</v>
      </c>
      <c r="E263" s="36">
        <f t="shared" si="44"/>
        <v>2.7476445182732843E-5</v>
      </c>
      <c r="F263" s="36">
        <f t="shared" si="44"/>
        <v>2.7027718402585759E-5</v>
      </c>
      <c r="G263" s="36">
        <f t="shared" si="44"/>
        <v>3.3064995615570558E-5</v>
      </c>
      <c r="H263" s="36">
        <f t="shared" si="44"/>
        <v>3.1662662250603846E-5</v>
      </c>
      <c r="I263" s="36">
        <f t="shared" si="44"/>
        <v>3.0931355039618953E-5</v>
      </c>
      <c r="J263" s="36">
        <f t="shared" si="44"/>
        <v>3.1293032663514797E-5</v>
      </c>
      <c r="K263" s="36">
        <f t="shared" si="44"/>
        <v>3.1530443733731242E-5</v>
      </c>
      <c r="L263" s="36">
        <f t="shared" si="44"/>
        <v>3.7153222889526722E-5</v>
      </c>
      <c r="M263" s="36">
        <f t="shared" si="44"/>
        <v>3.8826324502361238E-5</v>
      </c>
      <c r="N263" s="36">
        <f t="shared" si="44"/>
        <v>3.9249939310882808E-5</v>
      </c>
      <c r="O263" s="36">
        <f t="shared" si="44"/>
        <v>5.467573501752595E-5</v>
      </c>
      <c r="P263" s="36">
        <f t="shared" si="44"/>
        <v>5.1823834033387264E-5</v>
      </c>
      <c r="Q263" s="36">
        <f t="shared" si="44"/>
        <v>5.6437679189136012E-5</v>
      </c>
    </row>
    <row r="264" spans="1:17" ht="11.45" customHeight="1">
      <c r="A264" s="42" t="s">
        <v>25</v>
      </c>
      <c r="B264" s="88">
        <f t="shared" ref="B264:Q273" si="45">IF(B46=0,0,B46/B$46)</f>
        <v>1</v>
      </c>
      <c r="C264" s="88">
        <f t="shared" si="45"/>
        <v>1</v>
      </c>
      <c r="D264" s="88">
        <f t="shared" si="45"/>
        <v>1</v>
      </c>
      <c r="E264" s="88">
        <f t="shared" si="45"/>
        <v>1</v>
      </c>
      <c r="F264" s="88">
        <f t="shared" si="45"/>
        <v>1</v>
      </c>
      <c r="G264" s="88">
        <f t="shared" si="45"/>
        <v>1</v>
      </c>
      <c r="H264" s="88">
        <f t="shared" si="45"/>
        <v>1</v>
      </c>
      <c r="I264" s="88">
        <f t="shared" si="45"/>
        <v>1</v>
      </c>
      <c r="J264" s="88">
        <f t="shared" si="45"/>
        <v>1</v>
      </c>
      <c r="K264" s="88">
        <f t="shared" si="45"/>
        <v>1</v>
      </c>
      <c r="L264" s="88">
        <f t="shared" si="45"/>
        <v>1</v>
      </c>
      <c r="M264" s="88">
        <f t="shared" si="45"/>
        <v>1</v>
      </c>
      <c r="N264" s="88">
        <f t="shared" si="45"/>
        <v>1</v>
      </c>
      <c r="O264" s="88">
        <f t="shared" si="45"/>
        <v>1</v>
      </c>
      <c r="P264" s="88">
        <f t="shared" si="45"/>
        <v>1</v>
      </c>
      <c r="Q264" s="88">
        <f t="shared" si="45"/>
        <v>1</v>
      </c>
    </row>
    <row r="265" spans="1:17" ht="11.45" customHeight="1">
      <c r="A265" s="89" t="s">
        <v>77</v>
      </c>
      <c r="B265" s="90">
        <f t="shared" si="45"/>
        <v>0.71995931321560747</v>
      </c>
      <c r="C265" s="90">
        <f t="shared" si="45"/>
        <v>0.72036945046219769</v>
      </c>
      <c r="D265" s="90">
        <f t="shared" si="45"/>
        <v>0.71951216846574462</v>
      </c>
      <c r="E265" s="90">
        <f t="shared" si="45"/>
        <v>0.72480928686406121</v>
      </c>
      <c r="F265" s="90">
        <f t="shared" si="45"/>
        <v>0.71449999729720926</v>
      </c>
      <c r="G265" s="90">
        <f t="shared" si="45"/>
        <v>0.71676842050291778</v>
      </c>
      <c r="H265" s="90">
        <f t="shared" si="45"/>
        <v>0.7144806899046644</v>
      </c>
      <c r="I265" s="90">
        <f t="shared" si="45"/>
        <v>0.71786795247886759</v>
      </c>
      <c r="J265" s="90">
        <f t="shared" si="45"/>
        <v>0.72079894908258468</v>
      </c>
      <c r="K265" s="90">
        <f t="shared" si="45"/>
        <v>0.73685849157792471</v>
      </c>
      <c r="L265" s="90">
        <f t="shared" si="45"/>
        <v>0.74146138622423452</v>
      </c>
      <c r="M265" s="90">
        <f t="shared" si="45"/>
        <v>0.74357391127626682</v>
      </c>
      <c r="N265" s="90">
        <f t="shared" si="45"/>
        <v>0.74515000639056761</v>
      </c>
      <c r="O265" s="90">
        <f t="shared" si="45"/>
        <v>0.74125605696267416</v>
      </c>
      <c r="P265" s="90">
        <f t="shared" si="45"/>
        <v>0.74478385348501619</v>
      </c>
      <c r="Q265" s="90">
        <f t="shared" si="45"/>
        <v>0.74208174667235349</v>
      </c>
    </row>
    <row r="266" spans="1:17" ht="11.45" customHeight="1">
      <c r="A266" s="93" t="s">
        <v>70</v>
      </c>
      <c r="B266" s="36">
        <f t="shared" si="45"/>
        <v>0.10848631878466647</v>
      </c>
      <c r="C266" s="36">
        <f t="shared" si="45"/>
        <v>9.9971408821172641E-2</v>
      </c>
      <c r="D266" s="36">
        <f t="shared" si="45"/>
        <v>9.1611711199559479E-2</v>
      </c>
      <c r="E266" s="36">
        <f t="shared" si="45"/>
        <v>8.3677244911983972E-2</v>
      </c>
      <c r="F266" s="36">
        <f t="shared" si="45"/>
        <v>7.3463733332294154E-2</v>
      </c>
      <c r="G266" s="36">
        <f t="shared" si="45"/>
        <v>6.6593490934425861E-2</v>
      </c>
      <c r="H266" s="36">
        <f t="shared" si="45"/>
        <v>6.1956860920588532E-2</v>
      </c>
      <c r="I266" s="36">
        <f t="shared" si="45"/>
        <v>5.5657800639962417E-2</v>
      </c>
      <c r="J266" s="36">
        <f t="shared" si="45"/>
        <v>5.2169189915319457E-2</v>
      </c>
      <c r="K266" s="36">
        <f t="shared" si="45"/>
        <v>5.0151164987924643E-2</v>
      </c>
      <c r="L266" s="36">
        <f t="shared" si="45"/>
        <v>4.6209021559560248E-2</v>
      </c>
      <c r="M266" s="36">
        <f t="shared" si="45"/>
        <v>4.2883971659071936E-2</v>
      </c>
      <c r="N266" s="36">
        <f t="shared" si="45"/>
        <v>4.1055721064131856E-2</v>
      </c>
      <c r="O266" s="36">
        <f t="shared" si="45"/>
        <v>3.9647351012327151E-2</v>
      </c>
      <c r="P266" s="36">
        <f t="shared" si="45"/>
        <v>3.7235118754151232E-2</v>
      </c>
      <c r="Q266" s="36">
        <f t="shared" si="45"/>
        <v>3.6258161311981334E-2</v>
      </c>
    </row>
    <row r="267" spans="1:17" ht="11.45" customHeight="1">
      <c r="A267" s="93" t="s">
        <v>71</v>
      </c>
      <c r="B267" s="36">
        <f t="shared" si="45"/>
        <v>0.60871076794960455</v>
      </c>
      <c r="C267" s="36">
        <f t="shared" si="45"/>
        <v>0.61682291690986102</v>
      </c>
      <c r="D267" s="36">
        <f t="shared" si="45"/>
        <v>0.62326357226795137</v>
      </c>
      <c r="E267" s="36">
        <f t="shared" si="45"/>
        <v>0.63603630960023338</v>
      </c>
      <c r="F267" s="36">
        <f t="shared" si="45"/>
        <v>0.6358452895422021</v>
      </c>
      <c r="G267" s="36">
        <f t="shared" si="45"/>
        <v>0.64482864788425764</v>
      </c>
      <c r="H267" s="36">
        <f t="shared" si="45"/>
        <v>0.64644914281939669</v>
      </c>
      <c r="I267" s="36">
        <f t="shared" si="45"/>
        <v>0.6561998877455989</v>
      </c>
      <c r="J267" s="36">
        <f t="shared" si="45"/>
        <v>0.66221234236034177</v>
      </c>
      <c r="K267" s="36">
        <f t="shared" si="45"/>
        <v>0.67985947216780729</v>
      </c>
      <c r="L267" s="36">
        <f t="shared" si="45"/>
        <v>0.68790064728775147</v>
      </c>
      <c r="M267" s="36">
        <f t="shared" si="45"/>
        <v>0.6931914650590042</v>
      </c>
      <c r="N267" s="36">
        <f t="shared" si="45"/>
        <v>0.69632215097302885</v>
      </c>
      <c r="O267" s="36">
        <f t="shared" si="45"/>
        <v>0.69368354864946336</v>
      </c>
      <c r="P267" s="36">
        <f t="shared" si="45"/>
        <v>0.69929146799395747</v>
      </c>
      <c r="Q267" s="36">
        <f t="shared" si="45"/>
        <v>0.69748876431271534</v>
      </c>
    </row>
    <row r="268" spans="1:17" ht="11.45" customHeight="1">
      <c r="A268" s="93" t="s">
        <v>72</v>
      </c>
      <c r="B268" s="36">
        <f t="shared" si="45"/>
        <v>2.4441658214201427E-3</v>
      </c>
      <c r="C268" s="36">
        <f t="shared" si="45"/>
        <v>3.2160075179162384E-3</v>
      </c>
      <c r="D268" s="36">
        <f t="shared" si="45"/>
        <v>4.2306179982642767E-3</v>
      </c>
      <c r="E268" s="36">
        <f t="shared" si="45"/>
        <v>4.6446479201743551E-3</v>
      </c>
      <c r="F268" s="36">
        <f t="shared" si="45"/>
        <v>4.6859360797905647E-3</v>
      </c>
      <c r="G268" s="36">
        <f t="shared" si="45"/>
        <v>4.7985194959303552E-3</v>
      </c>
      <c r="H268" s="36">
        <f t="shared" si="45"/>
        <v>5.2120590668001494E-3</v>
      </c>
      <c r="I268" s="36">
        <f t="shared" si="45"/>
        <v>5.0573589646555218E-3</v>
      </c>
      <c r="J268" s="36">
        <f t="shared" si="45"/>
        <v>5.1864853592015767E-3</v>
      </c>
      <c r="K268" s="36">
        <f t="shared" si="45"/>
        <v>5.1641386558119347E-3</v>
      </c>
      <c r="L268" s="36">
        <f t="shared" si="45"/>
        <v>5.1803714787259864E-3</v>
      </c>
      <c r="M268" s="36">
        <f t="shared" si="45"/>
        <v>5.188463717250476E-3</v>
      </c>
      <c r="N268" s="36">
        <f t="shared" si="45"/>
        <v>5.274785244558944E-3</v>
      </c>
      <c r="O268" s="36">
        <f t="shared" si="45"/>
        <v>5.1848651298293819E-3</v>
      </c>
      <c r="P268" s="36">
        <f t="shared" si="45"/>
        <v>5.2267806411557902E-3</v>
      </c>
      <c r="Q268" s="36">
        <f t="shared" si="45"/>
        <v>5.0493807373591607E-3</v>
      </c>
    </row>
    <row r="269" spans="1:17" ht="11.45" customHeight="1">
      <c r="A269" s="93" t="s">
        <v>73</v>
      </c>
      <c r="B269" s="36">
        <f t="shared" si="45"/>
        <v>2.1431758946838407E-4</v>
      </c>
      <c r="C269" s="36">
        <f t="shared" si="45"/>
        <v>2.4569577521347684E-4</v>
      </c>
      <c r="D269" s="36">
        <f t="shared" si="45"/>
        <v>2.9039323899762509E-4</v>
      </c>
      <c r="E269" s="36">
        <f t="shared" si="45"/>
        <v>3.3746096227332438E-4</v>
      </c>
      <c r="F269" s="36">
        <f t="shared" si="45"/>
        <v>3.6946923561604109E-4</v>
      </c>
      <c r="G269" s="36">
        <f t="shared" si="45"/>
        <v>4.1848577767474883E-4</v>
      </c>
      <c r="H269" s="36">
        <f t="shared" si="45"/>
        <v>7.3335170492037569E-4</v>
      </c>
      <c r="I269" s="36">
        <f t="shared" si="45"/>
        <v>8.2726252711416357E-4</v>
      </c>
      <c r="J269" s="36">
        <f t="shared" si="45"/>
        <v>1.1115435473644168E-3</v>
      </c>
      <c r="K269" s="36">
        <f t="shared" si="45"/>
        <v>1.5552364991827379E-3</v>
      </c>
      <c r="L269" s="36">
        <f t="shared" si="45"/>
        <v>2.0469217451102696E-3</v>
      </c>
      <c r="M269" s="36">
        <f t="shared" si="45"/>
        <v>2.1653109631639554E-3</v>
      </c>
      <c r="N269" s="36">
        <f t="shared" si="45"/>
        <v>2.2328928608240056E-3</v>
      </c>
      <c r="O269" s="36">
        <f t="shared" si="45"/>
        <v>2.3486998620983733E-3</v>
      </c>
      <c r="P269" s="36">
        <f t="shared" si="45"/>
        <v>2.4961247502735652E-3</v>
      </c>
      <c r="Q269" s="36">
        <f t="shared" si="45"/>
        <v>2.596297704097186E-3</v>
      </c>
    </row>
    <row r="270" spans="1:17" ht="11.45" customHeight="1">
      <c r="A270" s="93" t="s">
        <v>75</v>
      </c>
      <c r="B270" s="36">
        <f t="shared" si="45"/>
        <v>1.0374307044807645E-4</v>
      </c>
      <c r="C270" s="36">
        <f t="shared" si="45"/>
        <v>1.134214380342913E-4</v>
      </c>
      <c r="D270" s="36">
        <f t="shared" si="45"/>
        <v>1.1587376097195363E-4</v>
      </c>
      <c r="E270" s="36">
        <f t="shared" si="45"/>
        <v>1.1362346939619156E-4</v>
      </c>
      <c r="F270" s="36">
        <f t="shared" si="45"/>
        <v>1.3556910730634728E-4</v>
      </c>
      <c r="G270" s="36">
        <f t="shared" si="45"/>
        <v>1.2927641062921273E-4</v>
      </c>
      <c r="H270" s="36">
        <f t="shared" si="45"/>
        <v>1.29275392958732E-4</v>
      </c>
      <c r="I270" s="36">
        <f t="shared" si="45"/>
        <v>1.2564260153649512E-4</v>
      </c>
      <c r="J270" s="36">
        <f t="shared" si="45"/>
        <v>1.1938790035753206E-4</v>
      </c>
      <c r="K270" s="36">
        <f t="shared" si="45"/>
        <v>1.2847926719809733E-4</v>
      </c>
      <c r="L270" s="36">
        <f t="shared" si="45"/>
        <v>1.2442415308666188E-4</v>
      </c>
      <c r="M270" s="36">
        <f t="shared" si="45"/>
        <v>1.4469987777621679E-4</v>
      </c>
      <c r="N270" s="36">
        <f t="shared" si="45"/>
        <v>2.6445624802385524E-4</v>
      </c>
      <c r="O270" s="36">
        <f t="shared" si="45"/>
        <v>3.9159230895598559E-4</v>
      </c>
      <c r="P270" s="36">
        <f t="shared" si="45"/>
        <v>5.3436134547810209E-4</v>
      </c>
      <c r="Q270" s="36">
        <f t="shared" si="45"/>
        <v>6.8914260620048815E-4</v>
      </c>
    </row>
    <row r="271" spans="1:17" ht="11.45" customHeight="1">
      <c r="A271" s="91" t="s">
        <v>78</v>
      </c>
      <c r="B271" s="92">
        <f t="shared" si="45"/>
        <v>0.28004068678439259</v>
      </c>
      <c r="C271" s="92">
        <f t="shared" si="45"/>
        <v>0.27963054953780231</v>
      </c>
      <c r="D271" s="92">
        <f t="shared" si="45"/>
        <v>0.28048783153425533</v>
      </c>
      <c r="E271" s="92">
        <f t="shared" si="45"/>
        <v>0.27519071313593874</v>
      </c>
      <c r="F271" s="92">
        <f t="shared" si="45"/>
        <v>0.28550000270279074</v>
      </c>
      <c r="G271" s="92">
        <f t="shared" si="45"/>
        <v>0.28323157949708222</v>
      </c>
      <c r="H271" s="92">
        <f t="shared" si="45"/>
        <v>0.28551931009533554</v>
      </c>
      <c r="I271" s="92">
        <f t="shared" si="45"/>
        <v>0.28213204752113247</v>
      </c>
      <c r="J271" s="92">
        <f t="shared" si="45"/>
        <v>0.27920105091741537</v>
      </c>
      <c r="K271" s="92">
        <f t="shared" si="45"/>
        <v>0.26314150842207534</v>
      </c>
      <c r="L271" s="92">
        <f t="shared" si="45"/>
        <v>0.25853861377576548</v>
      </c>
      <c r="M271" s="92">
        <f t="shared" si="45"/>
        <v>0.25642608872373324</v>
      </c>
      <c r="N271" s="92">
        <f t="shared" si="45"/>
        <v>0.25484999360943233</v>
      </c>
      <c r="O271" s="92">
        <f t="shared" si="45"/>
        <v>0.25874394303732573</v>
      </c>
      <c r="P271" s="92">
        <f t="shared" si="45"/>
        <v>0.25521614651498375</v>
      </c>
      <c r="Q271" s="92">
        <f t="shared" si="45"/>
        <v>0.25791825332764656</v>
      </c>
    </row>
    <row r="272" spans="1:17" ht="11.45" customHeight="1">
      <c r="A272" s="95" t="s">
        <v>18</v>
      </c>
      <c r="B272" s="38">
        <f t="shared" si="45"/>
        <v>0.22125924986070025</v>
      </c>
      <c r="C272" s="38">
        <f t="shared" si="45"/>
        <v>0.21924919362986281</v>
      </c>
      <c r="D272" s="38">
        <f t="shared" si="45"/>
        <v>0.21853138031470726</v>
      </c>
      <c r="E272" s="38">
        <f t="shared" si="45"/>
        <v>0.21432383817973547</v>
      </c>
      <c r="F272" s="38">
        <f t="shared" si="45"/>
        <v>0.21802943229557453</v>
      </c>
      <c r="G272" s="38">
        <f t="shared" si="45"/>
        <v>0.21588002494168751</v>
      </c>
      <c r="H272" s="38">
        <f t="shared" si="45"/>
        <v>0.21588918141062818</v>
      </c>
      <c r="I272" s="38">
        <f t="shared" si="45"/>
        <v>0.21356909705955718</v>
      </c>
      <c r="J272" s="38">
        <f t="shared" si="45"/>
        <v>0.21036939837138138</v>
      </c>
      <c r="K272" s="38">
        <f t="shared" si="45"/>
        <v>0.19996792283261414</v>
      </c>
      <c r="L272" s="38">
        <f t="shared" si="45"/>
        <v>0.19458708742210631</v>
      </c>
      <c r="M272" s="38">
        <f t="shared" si="45"/>
        <v>0.19312773712373013</v>
      </c>
      <c r="N272" s="38">
        <f t="shared" si="45"/>
        <v>0.1892135373509114</v>
      </c>
      <c r="O272" s="38">
        <f t="shared" si="45"/>
        <v>0.1892714395610853</v>
      </c>
      <c r="P272" s="38">
        <f t="shared" si="45"/>
        <v>0.18700135940576373</v>
      </c>
      <c r="Q272" s="38">
        <f t="shared" si="45"/>
        <v>0.18922957688362926</v>
      </c>
    </row>
    <row r="273" spans="1:17" ht="11.45" customHeight="1">
      <c r="A273" s="94" t="s">
        <v>79</v>
      </c>
      <c r="B273" s="39">
        <f t="shared" si="45"/>
        <v>5.8781436923692337E-2</v>
      </c>
      <c r="C273" s="39">
        <f t="shared" si="45"/>
        <v>6.0381355907939548E-2</v>
      </c>
      <c r="D273" s="39">
        <f t="shared" si="45"/>
        <v>6.1956451219548056E-2</v>
      </c>
      <c r="E273" s="39">
        <f t="shared" si="45"/>
        <v>6.0866874956203278E-2</v>
      </c>
      <c r="F273" s="39">
        <f t="shared" si="45"/>
        <v>6.7470570407216227E-2</v>
      </c>
      <c r="G273" s="39">
        <f t="shared" si="45"/>
        <v>6.735155455539471E-2</v>
      </c>
      <c r="H273" s="39">
        <f t="shared" si="45"/>
        <v>6.963012868470736E-2</v>
      </c>
      <c r="I273" s="39">
        <f t="shared" si="45"/>
        <v>6.8562950461575276E-2</v>
      </c>
      <c r="J273" s="39">
        <f t="shared" si="45"/>
        <v>6.8831652546033933E-2</v>
      </c>
      <c r="K273" s="39">
        <f t="shared" si="45"/>
        <v>6.317358558946122E-2</v>
      </c>
      <c r="L273" s="39">
        <f t="shared" si="45"/>
        <v>6.3951526353659152E-2</v>
      </c>
      <c r="M273" s="39">
        <f t="shared" si="45"/>
        <v>6.3298351600003105E-2</v>
      </c>
      <c r="N273" s="39">
        <f t="shared" si="45"/>
        <v>6.5636456258520923E-2</v>
      </c>
      <c r="O273" s="39">
        <f t="shared" si="45"/>
        <v>6.9472503476240441E-2</v>
      </c>
      <c r="P273" s="39">
        <f t="shared" si="45"/>
        <v>6.8214787109220007E-2</v>
      </c>
      <c r="Q273" s="39">
        <f t="shared" si="45"/>
        <v>6.8688676444017285E-2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BE6A-4089-4273-A083-969464509209}">
  <sheetPr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Q32" sqref="Q32"/>
    </sheetView>
  </sheetViews>
  <sheetFormatPr baseColWidth="10" defaultColWidth="9.140625" defaultRowHeight="11.45" customHeight="1"/>
  <cols>
    <col min="1" max="1" width="50.7109375" style="15" customWidth="1"/>
    <col min="2" max="17" width="10.7109375" style="41" customWidth="1"/>
    <col min="18" max="16384" width="9.140625" style="15"/>
  </cols>
  <sheetData>
    <row r="1" spans="1:17" ht="13.5" customHeight="1">
      <c r="A1" s="13" t="s">
        <v>47</v>
      </c>
      <c r="B1" s="14">
        <v>2000</v>
      </c>
      <c r="C1" s="14">
        <v>2001</v>
      </c>
      <c r="D1" s="14">
        <v>2002</v>
      </c>
      <c r="E1" s="14">
        <v>2003</v>
      </c>
      <c r="F1" s="14">
        <v>2004</v>
      </c>
      <c r="G1" s="14">
        <v>2005</v>
      </c>
      <c r="H1" s="14">
        <v>2006</v>
      </c>
      <c r="I1" s="14">
        <v>2007</v>
      </c>
      <c r="J1" s="14">
        <v>2008</v>
      </c>
      <c r="K1" s="14">
        <v>2009</v>
      </c>
      <c r="L1" s="14">
        <v>2010</v>
      </c>
      <c r="M1" s="14">
        <v>2011</v>
      </c>
      <c r="N1" s="14">
        <v>2012</v>
      </c>
      <c r="O1" s="14">
        <v>2013</v>
      </c>
      <c r="P1" s="14">
        <v>2014</v>
      </c>
      <c r="Q1" s="14">
        <v>2015</v>
      </c>
    </row>
    <row r="2" spans="1:17" ht="11.45" customHeight="1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11.45" customHeight="1">
      <c r="A3" s="16" t="s">
        <v>16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11.45" customHeight="1">
      <c r="A4" s="42" t="s">
        <v>17</v>
      </c>
      <c r="B4" s="43">
        <f t="shared" ref="B4:Q4" si="0">SUM(B5,B6,B9)</f>
        <v>451602.27583365241</v>
      </c>
      <c r="C4" s="43">
        <f t="shared" si="0"/>
        <v>454490.04106434173</v>
      </c>
      <c r="D4" s="43">
        <f t="shared" si="0"/>
        <v>447799.87801795464</v>
      </c>
      <c r="E4" s="43">
        <f t="shared" si="0"/>
        <v>444529.38414705161</v>
      </c>
      <c r="F4" s="43">
        <f t="shared" si="0"/>
        <v>454157.6772152441</v>
      </c>
      <c r="G4" s="43">
        <f t="shared" si="0"/>
        <v>463484.70238087868</v>
      </c>
      <c r="H4" s="43">
        <f t="shared" si="0"/>
        <v>477214.02677690779</v>
      </c>
      <c r="I4" s="43">
        <f t="shared" si="0"/>
        <v>486365.87698689842</v>
      </c>
      <c r="J4" s="43">
        <f t="shared" si="0"/>
        <v>505321.48856848199</v>
      </c>
      <c r="K4" s="43">
        <f t="shared" si="0"/>
        <v>498194.40075087151</v>
      </c>
      <c r="L4" s="43">
        <f t="shared" si="0"/>
        <v>502897.00041386345</v>
      </c>
      <c r="M4" s="43">
        <f t="shared" si="0"/>
        <v>512478.0027032792</v>
      </c>
      <c r="N4" s="43">
        <f t="shared" si="0"/>
        <v>519793.42861883767</v>
      </c>
      <c r="O4" s="43">
        <f t="shared" si="0"/>
        <v>525935.89730185852</v>
      </c>
      <c r="P4" s="43">
        <f t="shared" si="0"/>
        <v>534380.09085520636</v>
      </c>
      <c r="Q4" s="43">
        <f t="shared" si="0"/>
        <v>544261.48886478855</v>
      </c>
    </row>
    <row r="5" spans="1:17" ht="11.45" customHeight="1">
      <c r="A5" s="44" t="s">
        <v>48</v>
      </c>
      <c r="B5" s="45">
        <v>80092.482669744102</v>
      </c>
      <c r="C5" s="45">
        <v>80895.154984900219</v>
      </c>
      <c r="D5" s="45">
        <v>81671.392689150176</v>
      </c>
      <c r="E5" s="45">
        <v>82090.069795556134</v>
      </c>
      <c r="F5" s="45">
        <v>85340.137436244113</v>
      </c>
      <c r="G5" s="45">
        <v>86085.197458878698</v>
      </c>
      <c r="H5" s="45">
        <v>87859.128160907843</v>
      </c>
      <c r="I5" s="45">
        <v>89972.419987898509</v>
      </c>
      <c r="J5" s="45">
        <v>93543.54812448204</v>
      </c>
      <c r="K5" s="45">
        <v>93457.982411954523</v>
      </c>
      <c r="L5" s="45">
        <v>96121.432668023423</v>
      </c>
      <c r="M5" s="45">
        <v>97346.018609899213</v>
      </c>
      <c r="N5" s="45">
        <v>98922.469833189447</v>
      </c>
      <c r="O5" s="45">
        <v>99351.662948261539</v>
      </c>
      <c r="P5" s="45">
        <v>100626.64467596635</v>
      </c>
      <c r="Q5" s="45">
        <v>102363.4431270354</v>
      </c>
    </row>
    <row r="6" spans="1:17" ht="11.45" customHeight="1">
      <c r="A6" s="46" t="s">
        <v>49</v>
      </c>
      <c r="B6" s="47">
        <f t="shared" ref="B6:Q6" si="1">SUM(B7:B8)</f>
        <v>312713.7931639083</v>
      </c>
      <c r="C6" s="47">
        <f t="shared" si="1"/>
        <v>308468.88607944152</v>
      </c>
      <c r="D6" s="47">
        <f t="shared" si="1"/>
        <v>298123.48532880447</v>
      </c>
      <c r="E6" s="47">
        <f t="shared" si="1"/>
        <v>291778.31435149547</v>
      </c>
      <c r="F6" s="47">
        <f t="shared" si="1"/>
        <v>292706.53977899998</v>
      </c>
      <c r="G6" s="47">
        <f t="shared" si="1"/>
        <v>297286.50492199999</v>
      </c>
      <c r="H6" s="47">
        <f t="shared" si="1"/>
        <v>305039.89861599996</v>
      </c>
      <c r="I6" s="47">
        <f t="shared" si="1"/>
        <v>307698.45699899993</v>
      </c>
      <c r="J6" s="47">
        <f t="shared" si="1"/>
        <v>314174.94044399995</v>
      </c>
      <c r="K6" s="47">
        <f t="shared" si="1"/>
        <v>300636.41833891696</v>
      </c>
      <c r="L6" s="47">
        <f t="shared" si="1"/>
        <v>300906.18940240197</v>
      </c>
      <c r="M6" s="47">
        <f t="shared" si="1"/>
        <v>306393.98409337999</v>
      </c>
      <c r="N6" s="47">
        <f t="shared" si="1"/>
        <v>311066.95878564822</v>
      </c>
      <c r="O6" s="47">
        <f t="shared" si="1"/>
        <v>314916.23435359693</v>
      </c>
      <c r="P6" s="47">
        <f t="shared" si="1"/>
        <v>323013.44617924001</v>
      </c>
      <c r="Q6" s="47">
        <f t="shared" si="1"/>
        <v>328225.04573775316</v>
      </c>
    </row>
    <row r="7" spans="1:17" ht="11.45" customHeight="1">
      <c r="A7" s="48" t="s">
        <v>50</v>
      </c>
      <c r="B7" s="21">
        <v>94958.094514693265</v>
      </c>
      <c r="C7" s="21">
        <v>89488.362473938469</v>
      </c>
      <c r="D7" s="21">
        <v>90636.007618145624</v>
      </c>
      <c r="E7" s="21">
        <v>90561.06636248478</v>
      </c>
      <c r="F7" s="21">
        <v>94453.223065712344</v>
      </c>
      <c r="G7" s="21">
        <v>89472.839564654336</v>
      </c>
      <c r="H7" s="21">
        <v>92990.896334144592</v>
      </c>
      <c r="I7" s="21">
        <v>99552.466277372092</v>
      </c>
      <c r="J7" s="21">
        <v>98017.076794046327</v>
      </c>
      <c r="K7" s="21">
        <v>88283.44526786865</v>
      </c>
      <c r="L7" s="21">
        <v>89161.156273435219</v>
      </c>
      <c r="M7" s="21">
        <v>89069.632095096502</v>
      </c>
      <c r="N7" s="21">
        <v>93793.007536626392</v>
      </c>
      <c r="O7" s="21">
        <v>92979.997326631594</v>
      </c>
      <c r="P7" s="21">
        <v>97173.339677932847</v>
      </c>
      <c r="Q7" s="21">
        <v>98021.668507362105</v>
      </c>
    </row>
    <row r="8" spans="1:17" ht="11.45" customHeight="1">
      <c r="A8" s="48" t="s">
        <v>51</v>
      </c>
      <c r="B8" s="21">
        <v>217755.69864921505</v>
      </c>
      <c r="C8" s="21">
        <v>218980.52360550303</v>
      </c>
      <c r="D8" s="21">
        <v>207487.47771065886</v>
      </c>
      <c r="E8" s="21">
        <v>201217.24798901068</v>
      </c>
      <c r="F8" s="21">
        <v>198253.31671328761</v>
      </c>
      <c r="G8" s="21">
        <v>207813.66535734566</v>
      </c>
      <c r="H8" s="21">
        <v>212049.00228185538</v>
      </c>
      <c r="I8" s="21">
        <v>208145.99072162787</v>
      </c>
      <c r="J8" s="21">
        <v>216157.86364995362</v>
      </c>
      <c r="K8" s="21">
        <v>212352.9730710483</v>
      </c>
      <c r="L8" s="21">
        <v>211745.03312896675</v>
      </c>
      <c r="M8" s="21">
        <v>217324.3519982835</v>
      </c>
      <c r="N8" s="21">
        <v>217273.95124902183</v>
      </c>
      <c r="O8" s="21">
        <v>221936.23702696536</v>
      </c>
      <c r="P8" s="21">
        <v>225840.10650130719</v>
      </c>
      <c r="Q8" s="21">
        <v>230203.37723039108</v>
      </c>
    </row>
    <row r="9" spans="1:17" ht="11.45" customHeight="1">
      <c r="A9" s="49" t="s">
        <v>52</v>
      </c>
      <c r="B9" s="50">
        <v>58796</v>
      </c>
      <c r="C9" s="50">
        <v>65126</v>
      </c>
      <c r="D9" s="50">
        <v>68005</v>
      </c>
      <c r="E9" s="50">
        <v>70661</v>
      </c>
      <c r="F9" s="50">
        <v>76111</v>
      </c>
      <c r="G9" s="50">
        <v>80113</v>
      </c>
      <c r="H9" s="50">
        <v>84315</v>
      </c>
      <c r="I9" s="50">
        <v>88695</v>
      </c>
      <c r="J9" s="50">
        <v>97603</v>
      </c>
      <c r="K9" s="50">
        <v>104100</v>
      </c>
      <c r="L9" s="50">
        <v>105869.378343438</v>
      </c>
      <c r="M9" s="50">
        <v>108738</v>
      </c>
      <c r="N9" s="50">
        <v>109804</v>
      </c>
      <c r="O9" s="50">
        <v>111668</v>
      </c>
      <c r="P9" s="50">
        <v>110740</v>
      </c>
      <c r="Q9" s="50">
        <v>113673</v>
      </c>
    </row>
    <row r="10" spans="1:17" ht="11.45" customHeight="1">
      <c r="A10" s="42" t="s">
        <v>21</v>
      </c>
      <c r="B10" s="43">
        <f t="shared" ref="B10:Q10" si="2">SUM(B11:B12)</f>
        <v>405463.75464222406</v>
      </c>
      <c r="C10" s="43">
        <f t="shared" si="2"/>
        <v>388048.30225225701</v>
      </c>
      <c r="D10" s="43">
        <f t="shared" si="2"/>
        <v>385983.19255303114</v>
      </c>
      <c r="E10" s="43">
        <f t="shared" si="2"/>
        <v>394375.26875462406</v>
      </c>
      <c r="F10" s="43">
        <f t="shared" si="2"/>
        <v>419326.37026043289</v>
      </c>
      <c r="G10" s="43">
        <f t="shared" si="2"/>
        <v>416024.18045013299</v>
      </c>
      <c r="H10" s="43">
        <f t="shared" si="2"/>
        <v>438164.92025294498</v>
      </c>
      <c r="I10" s="43">
        <f t="shared" si="2"/>
        <v>452000</v>
      </c>
      <c r="J10" s="43">
        <f t="shared" si="2"/>
        <v>442762.99999999994</v>
      </c>
      <c r="K10" s="43">
        <f t="shared" si="2"/>
        <v>363541</v>
      </c>
      <c r="L10" s="43">
        <f t="shared" si="2"/>
        <v>393531</v>
      </c>
      <c r="M10" s="43">
        <f t="shared" si="2"/>
        <v>422097</v>
      </c>
      <c r="N10" s="43">
        <f t="shared" si="2"/>
        <v>406661</v>
      </c>
      <c r="O10" s="43">
        <f t="shared" si="2"/>
        <v>406720</v>
      </c>
      <c r="P10" s="43">
        <f t="shared" si="2"/>
        <v>410824</v>
      </c>
      <c r="Q10" s="43">
        <f t="shared" si="2"/>
        <v>417540.00000000006</v>
      </c>
    </row>
    <row r="11" spans="1:17" ht="11.45" customHeight="1">
      <c r="A11" s="20" t="s">
        <v>50</v>
      </c>
      <c r="B11" s="21">
        <v>103387.34686691966</v>
      </c>
      <c r="C11" s="21">
        <v>99899.293581711507</v>
      </c>
      <c r="D11" s="21">
        <v>101876.02772437516</v>
      </c>
      <c r="E11" s="21">
        <v>112030.11889715836</v>
      </c>
      <c r="F11" s="21">
        <v>124146.69541196451</v>
      </c>
      <c r="G11" s="21">
        <v>121499.19608032903</v>
      </c>
      <c r="H11" s="21">
        <v>124292.92904935889</v>
      </c>
      <c r="I11" s="21">
        <v>127363.96339880265</v>
      </c>
      <c r="J11" s="21">
        <v>126039.36278636078</v>
      </c>
      <c r="K11" s="21">
        <v>105303.74321560989</v>
      </c>
      <c r="L11" s="21">
        <v>112231.90125764393</v>
      </c>
      <c r="M11" s="21">
        <v>124409.22157856741</v>
      </c>
      <c r="N11" s="21">
        <v>121226.69132282394</v>
      </c>
      <c r="O11" s="21">
        <v>116797.67805865855</v>
      </c>
      <c r="P11" s="21">
        <v>115280.35929938723</v>
      </c>
      <c r="Q11" s="21">
        <v>112537.44252446789</v>
      </c>
    </row>
    <row r="12" spans="1:17" ht="11.45" customHeight="1">
      <c r="A12" s="24" t="s">
        <v>51</v>
      </c>
      <c r="B12" s="25">
        <v>302076.4077753044</v>
      </c>
      <c r="C12" s="25">
        <v>288149.00867054547</v>
      </c>
      <c r="D12" s="25">
        <v>284107.16482865595</v>
      </c>
      <c r="E12" s="25">
        <v>282345.1498574657</v>
      </c>
      <c r="F12" s="25">
        <v>295179.67484846839</v>
      </c>
      <c r="G12" s="25">
        <v>294524.98436980398</v>
      </c>
      <c r="H12" s="25">
        <v>313871.99120358611</v>
      </c>
      <c r="I12" s="25">
        <v>324636.03660119738</v>
      </c>
      <c r="J12" s="25">
        <v>316723.63721363916</v>
      </c>
      <c r="K12" s="25">
        <v>258237.25678439011</v>
      </c>
      <c r="L12" s="25">
        <v>281299.09874235606</v>
      </c>
      <c r="M12" s="25">
        <v>297687.77842143259</v>
      </c>
      <c r="N12" s="25">
        <v>285434.30867717607</v>
      </c>
      <c r="O12" s="25">
        <v>289922.32194134145</v>
      </c>
      <c r="P12" s="25">
        <v>295543.6407006128</v>
      </c>
      <c r="Q12" s="25">
        <v>305002.55747553217</v>
      </c>
    </row>
    <row r="14" spans="1:17" ht="11.45" customHeight="1">
      <c r="A14" s="16" t="s">
        <v>23</v>
      </c>
      <c r="B14" s="17">
        <f t="shared" ref="B14:Q14" si="3">B15+B21</f>
        <v>4642.1332148017018</v>
      </c>
      <c r="C14" s="17">
        <f t="shared" si="3"/>
        <v>4591.0600605003292</v>
      </c>
      <c r="D14" s="17">
        <f t="shared" si="3"/>
        <v>4697.9408840565484</v>
      </c>
      <c r="E14" s="17">
        <f t="shared" si="3"/>
        <v>4812.3785874458044</v>
      </c>
      <c r="F14" s="17">
        <f t="shared" si="3"/>
        <v>4788.8507360942822</v>
      </c>
      <c r="G14" s="17">
        <f t="shared" si="3"/>
        <v>4885.3760136600031</v>
      </c>
      <c r="H14" s="17">
        <f t="shared" si="3"/>
        <v>4872.964194641444</v>
      </c>
      <c r="I14" s="17">
        <f t="shared" si="3"/>
        <v>5006.569913655504</v>
      </c>
      <c r="J14" s="17">
        <f t="shared" si="3"/>
        <v>5060.9420127761096</v>
      </c>
      <c r="K14" s="17">
        <f t="shared" si="3"/>
        <v>5018.1759106605778</v>
      </c>
      <c r="L14" s="17">
        <f t="shared" si="3"/>
        <v>5138.0063101124397</v>
      </c>
      <c r="M14" s="17">
        <f t="shared" si="3"/>
        <v>5219.2607989562002</v>
      </c>
      <c r="N14" s="17">
        <f t="shared" si="3"/>
        <v>5329.3452772712089</v>
      </c>
      <c r="O14" s="17">
        <f t="shared" si="3"/>
        <v>5357.9434142846403</v>
      </c>
      <c r="P14" s="17">
        <f t="shared" si="3"/>
        <v>5318.3910357442292</v>
      </c>
      <c r="Q14" s="17">
        <f t="shared" si="3"/>
        <v>5453.5227930416759</v>
      </c>
    </row>
    <row r="15" spans="1:17" ht="11.45" customHeight="1">
      <c r="A15" s="42" t="s">
        <v>24</v>
      </c>
      <c r="B15" s="51">
        <f t="shared" ref="B15:Q15" si="4">SUM(B16,B17,B20)</f>
        <v>3874.7597451760926</v>
      </c>
      <c r="C15" s="51">
        <f t="shared" si="4"/>
        <v>3852.7850647205705</v>
      </c>
      <c r="D15" s="51">
        <f t="shared" si="4"/>
        <v>3948.4934725471608</v>
      </c>
      <c r="E15" s="51">
        <f t="shared" si="4"/>
        <v>4044.3146379545115</v>
      </c>
      <c r="F15" s="51">
        <f t="shared" si="4"/>
        <v>3981.9124465952009</v>
      </c>
      <c r="G15" s="51">
        <f t="shared" si="4"/>
        <v>4111.9081166013611</v>
      </c>
      <c r="H15" s="51">
        <f t="shared" si="4"/>
        <v>4057.8995003270584</v>
      </c>
      <c r="I15" s="51">
        <f t="shared" si="4"/>
        <v>4163.2407397679253</v>
      </c>
      <c r="J15" s="51">
        <f t="shared" si="4"/>
        <v>4266.5782563944804</v>
      </c>
      <c r="K15" s="51">
        <f t="shared" si="4"/>
        <v>4318.1852765793246</v>
      </c>
      <c r="L15" s="51">
        <f t="shared" si="4"/>
        <v>4395.9133636874867</v>
      </c>
      <c r="M15" s="51">
        <f t="shared" si="4"/>
        <v>4456.6112821630868</v>
      </c>
      <c r="N15" s="51">
        <f t="shared" si="4"/>
        <v>4589.1677008216666</v>
      </c>
      <c r="O15" s="51">
        <f t="shared" si="4"/>
        <v>4635.0644992660127</v>
      </c>
      <c r="P15" s="51">
        <f t="shared" si="4"/>
        <v>4609.3364998567176</v>
      </c>
      <c r="Q15" s="51">
        <f t="shared" si="4"/>
        <v>4726.9442936360856</v>
      </c>
    </row>
    <row r="16" spans="1:17" ht="11.45" customHeight="1">
      <c r="A16" s="44" t="s">
        <v>48</v>
      </c>
      <c r="B16" s="52">
        <v>1063.8047972631971</v>
      </c>
      <c r="C16" s="52">
        <v>1072.8308830470985</v>
      </c>
      <c r="D16" s="52">
        <v>1094.0246587685551</v>
      </c>
      <c r="E16" s="52">
        <v>1102.6100203590365</v>
      </c>
      <c r="F16" s="52">
        <v>1144.4074176202193</v>
      </c>
      <c r="G16" s="52">
        <v>1153.0496553446546</v>
      </c>
      <c r="H16" s="52">
        <v>1169.5555071116523</v>
      </c>
      <c r="I16" s="52">
        <v>1197.530223282896</v>
      </c>
      <c r="J16" s="52">
        <v>1247.6096001581957</v>
      </c>
      <c r="K16" s="52">
        <v>1257.0860770604072</v>
      </c>
      <c r="L16" s="52">
        <v>1287.8069618285695</v>
      </c>
      <c r="M16" s="52">
        <v>1299.611340926579</v>
      </c>
      <c r="N16" s="52">
        <v>1324.9034142263731</v>
      </c>
      <c r="O16" s="52">
        <v>1321.5775535766368</v>
      </c>
      <c r="P16" s="52">
        <v>1328.2921941085579</v>
      </c>
      <c r="Q16" s="52">
        <v>1344.6095261308949</v>
      </c>
    </row>
    <row r="17" spans="1:17" ht="11.45" customHeight="1">
      <c r="A17" s="46" t="s">
        <v>49</v>
      </c>
      <c r="B17" s="53">
        <f t="shared" ref="B17:Q17" si="5">SUM(B18:B19)</f>
        <v>2599.2504572165071</v>
      </c>
      <c r="C17" s="53">
        <f t="shared" si="5"/>
        <v>2546.1066495338528</v>
      </c>
      <c r="D17" s="53">
        <f t="shared" si="5"/>
        <v>2609.083713370474</v>
      </c>
      <c r="E17" s="53">
        <f t="shared" si="5"/>
        <v>2684.0829835335203</v>
      </c>
      <c r="F17" s="53">
        <f t="shared" si="5"/>
        <v>2559.8529302241805</v>
      </c>
      <c r="G17" s="53">
        <f t="shared" si="5"/>
        <v>2665.6975340992267</v>
      </c>
      <c r="H17" s="53">
        <f t="shared" si="5"/>
        <v>2584.4447750046065</v>
      </c>
      <c r="I17" s="53">
        <f t="shared" si="5"/>
        <v>2647.7015771888568</v>
      </c>
      <c r="J17" s="53">
        <f t="shared" si="5"/>
        <v>2669.8498264199079</v>
      </c>
      <c r="K17" s="53">
        <f t="shared" si="5"/>
        <v>2688.8980867790087</v>
      </c>
      <c r="L17" s="53">
        <f t="shared" si="5"/>
        <v>2729.5287198947617</v>
      </c>
      <c r="M17" s="53">
        <f t="shared" si="5"/>
        <v>2772.492470192627</v>
      </c>
      <c r="N17" s="53">
        <f t="shared" si="5"/>
        <v>2873.910280647252</v>
      </c>
      <c r="O17" s="53">
        <f t="shared" si="5"/>
        <v>2916.5764495678472</v>
      </c>
      <c r="P17" s="53">
        <f t="shared" si="5"/>
        <v>2890.6871127130044</v>
      </c>
      <c r="Q17" s="53">
        <f t="shared" si="5"/>
        <v>2980.6222212716475</v>
      </c>
    </row>
    <row r="18" spans="1:17" ht="11.45" customHeight="1">
      <c r="A18" s="48" t="s">
        <v>53</v>
      </c>
      <c r="B18" s="30">
        <v>890.84665589649421</v>
      </c>
      <c r="C18" s="30">
        <v>841.90949684892234</v>
      </c>
      <c r="D18" s="30">
        <v>883.77499091274467</v>
      </c>
      <c r="E18" s="30">
        <v>915.33543666473497</v>
      </c>
      <c r="F18" s="30">
        <v>945.92077795314071</v>
      </c>
      <c r="G18" s="30">
        <v>922.59792473004507</v>
      </c>
      <c r="H18" s="30">
        <v>925.36538498329537</v>
      </c>
      <c r="I18" s="30">
        <v>999.34340779724039</v>
      </c>
      <c r="J18" s="30">
        <v>1003.1142450047033</v>
      </c>
      <c r="K18" s="30">
        <v>950.12950924977861</v>
      </c>
      <c r="L18" s="30">
        <v>964.7731646913162</v>
      </c>
      <c r="M18" s="30">
        <v>968.78191543905405</v>
      </c>
      <c r="N18" s="30">
        <v>1031.7754263333413</v>
      </c>
      <c r="O18" s="30">
        <v>990.93346239317839</v>
      </c>
      <c r="P18" s="30">
        <v>978.76829723673995</v>
      </c>
      <c r="Q18" s="30">
        <v>969.5032487602839</v>
      </c>
    </row>
    <row r="19" spans="1:17" ht="11.45" customHeight="1">
      <c r="A19" s="48" t="s">
        <v>51</v>
      </c>
      <c r="B19" s="30">
        <v>1708.4038013200129</v>
      </c>
      <c r="C19" s="30">
        <v>1704.1971526849306</v>
      </c>
      <c r="D19" s="30">
        <v>1725.3087224577293</v>
      </c>
      <c r="E19" s="30">
        <v>1768.7475468687853</v>
      </c>
      <c r="F19" s="30">
        <v>1613.93215227104</v>
      </c>
      <c r="G19" s="30">
        <v>1743.0996093691815</v>
      </c>
      <c r="H19" s="30">
        <v>1659.0793900213114</v>
      </c>
      <c r="I19" s="30">
        <v>1648.3581693916165</v>
      </c>
      <c r="J19" s="30">
        <v>1666.7355814152047</v>
      </c>
      <c r="K19" s="30">
        <v>1738.76857752923</v>
      </c>
      <c r="L19" s="30">
        <v>1764.7555552034455</v>
      </c>
      <c r="M19" s="30">
        <v>1803.710554753573</v>
      </c>
      <c r="N19" s="30">
        <v>1842.1348543139106</v>
      </c>
      <c r="O19" s="30">
        <v>1925.6429871746689</v>
      </c>
      <c r="P19" s="30">
        <v>1911.9188154762644</v>
      </c>
      <c r="Q19" s="30">
        <v>2011.1189725113636</v>
      </c>
    </row>
    <row r="20" spans="1:17" ht="11.45" customHeight="1">
      <c r="A20" s="49" t="s">
        <v>52</v>
      </c>
      <c r="B20" s="54">
        <v>211.70449069638826</v>
      </c>
      <c r="C20" s="54">
        <v>233.84753213961903</v>
      </c>
      <c r="D20" s="54">
        <v>245.38510040813159</v>
      </c>
      <c r="E20" s="54">
        <v>257.62163406195509</v>
      </c>
      <c r="F20" s="54">
        <v>277.6520987508012</v>
      </c>
      <c r="G20" s="54">
        <v>293.16092715747982</v>
      </c>
      <c r="H20" s="54">
        <v>303.89921821079963</v>
      </c>
      <c r="I20" s="54">
        <v>318.00893929617263</v>
      </c>
      <c r="J20" s="54">
        <v>349.11882981637694</v>
      </c>
      <c r="K20" s="54">
        <v>372.20111273990824</v>
      </c>
      <c r="L20" s="54">
        <v>378.57768196415566</v>
      </c>
      <c r="M20" s="54">
        <v>384.50747104388074</v>
      </c>
      <c r="N20" s="54">
        <v>390.3540059480415</v>
      </c>
      <c r="O20" s="54">
        <v>396.91049612152858</v>
      </c>
      <c r="P20" s="54">
        <v>390.35719303515572</v>
      </c>
      <c r="Q20" s="54">
        <v>401.71254623354372</v>
      </c>
    </row>
    <row r="21" spans="1:17" ht="11.45" customHeight="1">
      <c r="A21" s="42" t="s">
        <v>25</v>
      </c>
      <c r="B21" s="51">
        <f t="shared" ref="B21:Q21" si="6">SUM(B22:B23)</f>
        <v>767.373469625609</v>
      </c>
      <c r="C21" s="51">
        <f t="shared" si="6"/>
        <v>738.27499577975823</v>
      </c>
      <c r="D21" s="51">
        <f t="shared" si="6"/>
        <v>749.44741150938773</v>
      </c>
      <c r="E21" s="51">
        <f t="shared" si="6"/>
        <v>768.06394949129344</v>
      </c>
      <c r="F21" s="51">
        <f t="shared" si="6"/>
        <v>806.93828949908084</v>
      </c>
      <c r="G21" s="51">
        <f t="shared" si="6"/>
        <v>773.46789705864148</v>
      </c>
      <c r="H21" s="51">
        <f t="shared" si="6"/>
        <v>815.06469431438563</v>
      </c>
      <c r="I21" s="51">
        <f t="shared" si="6"/>
        <v>843.32917388757835</v>
      </c>
      <c r="J21" s="51">
        <f t="shared" si="6"/>
        <v>794.36375638162929</v>
      </c>
      <c r="K21" s="51">
        <f t="shared" si="6"/>
        <v>699.99063408125312</v>
      </c>
      <c r="L21" s="51">
        <f t="shared" si="6"/>
        <v>742.09294642495274</v>
      </c>
      <c r="M21" s="51">
        <f t="shared" si="6"/>
        <v>762.64951679311321</v>
      </c>
      <c r="N21" s="51">
        <f t="shared" si="6"/>
        <v>740.17757644954258</v>
      </c>
      <c r="O21" s="51">
        <f t="shared" si="6"/>
        <v>722.87891501862782</v>
      </c>
      <c r="P21" s="51">
        <f t="shared" si="6"/>
        <v>709.05453588751186</v>
      </c>
      <c r="Q21" s="51">
        <f t="shared" si="6"/>
        <v>726.57849940559049</v>
      </c>
    </row>
    <row r="22" spans="1:17" ht="11.45" customHeight="1">
      <c r="A22" s="20" t="s">
        <v>53</v>
      </c>
      <c r="B22" s="30">
        <v>150.52185775984188</v>
      </c>
      <c r="C22" s="30">
        <v>138.08277307488567</v>
      </c>
      <c r="D22" s="30">
        <v>142.72138811394441</v>
      </c>
      <c r="E22" s="30">
        <v>160.49907165539435</v>
      </c>
      <c r="F22" s="30">
        <v>176.84041101788378</v>
      </c>
      <c r="G22" s="30">
        <v>180.97316341893645</v>
      </c>
      <c r="H22" s="30">
        <v>175.91792602772085</v>
      </c>
      <c r="I22" s="30">
        <v>183.22308987908079</v>
      </c>
      <c r="J22" s="30">
        <v>181.56826601906278</v>
      </c>
      <c r="K22" s="30">
        <v>159.93004653655862</v>
      </c>
      <c r="L22" s="30">
        <v>166.73151175120077</v>
      </c>
      <c r="M22" s="30">
        <v>169.0430195387321</v>
      </c>
      <c r="N22" s="30">
        <v>166.62971212750182</v>
      </c>
      <c r="O22" s="30">
        <v>144.4283954355528</v>
      </c>
      <c r="P22" s="30">
        <v>137.46905608228292</v>
      </c>
      <c r="Q22" s="30">
        <v>132.01398310190936</v>
      </c>
    </row>
    <row r="23" spans="1:17" ht="11.45" customHeight="1">
      <c r="A23" s="24" t="s">
        <v>51</v>
      </c>
      <c r="B23" s="33">
        <v>616.85161186576715</v>
      </c>
      <c r="C23" s="33">
        <v>600.19222270487262</v>
      </c>
      <c r="D23" s="33">
        <v>606.72602339544335</v>
      </c>
      <c r="E23" s="33">
        <v>607.5648778358991</v>
      </c>
      <c r="F23" s="33">
        <v>630.09787848119709</v>
      </c>
      <c r="G23" s="33">
        <v>592.49473363970503</v>
      </c>
      <c r="H23" s="33">
        <v>639.14676828666472</v>
      </c>
      <c r="I23" s="33">
        <v>660.10608400849753</v>
      </c>
      <c r="J23" s="33">
        <v>612.79549036256651</v>
      </c>
      <c r="K23" s="33">
        <v>540.0605875446945</v>
      </c>
      <c r="L23" s="33">
        <v>575.361434673752</v>
      </c>
      <c r="M23" s="33">
        <v>593.60649725438111</v>
      </c>
      <c r="N23" s="33">
        <v>573.54786432204082</v>
      </c>
      <c r="O23" s="33">
        <v>578.45051958307499</v>
      </c>
      <c r="P23" s="33">
        <v>571.58547980522894</v>
      </c>
      <c r="Q23" s="33">
        <v>594.5645163036811</v>
      </c>
    </row>
    <row r="25" spans="1:17" ht="11.45" customHeight="1">
      <c r="A25" s="16" t="s">
        <v>54</v>
      </c>
      <c r="B25" s="17">
        <f t="shared" ref="B25:Q25" si="7">B26+B32</f>
        <v>24799.5</v>
      </c>
      <c r="C25" s="17">
        <f t="shared" si="7"/>
        <v>25140</v>
      </c>
      <c r="D25" s="17">
        <f t="shared" si="7"/>
        <v>25818.5</v>
      </c>
      <c r="E25" s="17">
        <f t="shared" si="7"/>
        <v>26870</v>
      </c>
      <c r="F25" s="17">
        <f t="shared" si="7"/>
        <v>27239</v>
      </c>
      <c r="G25" s="17">
        <f t="shared" si="7"/>
        <v>27797.5</v>
      </c>
      <c r="H25" s="17">
        <f t="shared" si="7"/>
        <v>28308</v>
      </c>
      <c r="I25" s="17">
        <f t="shared" si="7"/>
        <v>28898.5</v>
      </c>
      <c r="J25" s="17">
        <f t="shared" si="7"/>
        <v>29574</v>
      </c>
      <c r="K25" s="17">
        <f t="shared" si="7"/>
        <v>29668.5</v>
      </c>
      <c r="L25" s="17">
        <f t="shared" si="7"/>
        <v>30067.5</v>
      </c>
      <c r="M25" s="17">
        <f t="shared" si="7"/>
        <v>30500.5</v>
      </c>
      <c r="N25" s="17">
        <f t="shared" si="7"/>
        <v>30792</v>
      </c>
      <c r="O25" s="17">
        <f t="shared" si="7"/>
        <v>30755.5</v>
      </c>
      <c r="P25" s="17">
        <f t="shared" si="7"/>
        <v>30829.5</v>
      </c>
      <c r="Q25" s="17">
        <f t="shared" si="7"/>
        <v>30819</v>
      </c>
    </row>
    <row r="26" spans="1:17" ht="11.45" customHeight="1">
      <c r="A26" s="42" t="s">
        <v>24</v>
      </c>
      <c r="B26" s="51">
        <f t="shared" ref="B26:Q26" si="8">SUM(B27,B28,B31)</f>
        <v>19438</v>
      </c>
      <c r="C26" s="51">
        <f t="shared" si="8"/>
        <v>19716.5</v>
      </c>
      <c r="D26" s="51">
        <f t="shared" si="8"/>
        <v>20278.5</v>
      </c>
      <c r="E26" s="51">
        <f t="shared" si="8"/>
        <v>21215</v>
      </c>
      <c r="F26" s="51">
        <f t="shared" si="8"/>
        <v>21252</v>
      </c>
      <c r="G26" s="51">
        <f t="shared" si="8"/>
        <v>21670</v>
      </c>
      <c r="H26" s="51">
        <f t="shared" si="8"/>
        <v>22023</v>
      </c>
      <c r="I26" s="51">
        <f t="shared" si="8"/>
        <v>22477.5</v>
      </c>
      <c r="J26" s="51">
        <f t="shared" si="8"/>
        <v>23097.5</v>
      </c>
      <c r="K26" s="51">
        <f t="shared" si="8"/>
        <v>23436.5</v>
      </c>
      <c r="L26" s="51">
        <f t="shared" si="8"/>
        <v>23866.5</v>
      </c>
      <c r="M26" s="51">
        <f t="shared" si="8"/>
        <v>24270.5</v>
      </c>
      <c r="N26" s="51">
        <f t="shared" si="8"/>
        <v>24707</v>
      </c>
      <c r="O26" s="51">
        <f t="shared" si="8"/>
        <v>24839</v>
      </c>
      <c r="P26" s="51">
        <f t="shared" si="8"/>
        <v>25003</v>
      </c>
      <c r="Q26" s="51">
        <f t="shared" si="8"/>
        <v>25061</v>
      </c>
    </row>
    <row r="27" spans="1:17" ht="11.45" customHeight="1">
      <c r="A27" s="44" t="s">
        <v>48</v>
      </c>
      <c r="B27" s="52">
        <v>9355</v>
      </c>
      <c r="C27" s="52">
        <v>9472.5</v>
      </c>
      <c r="D27" s="52">
        <v>9652</v>
      </c>
      <c r="E27" s="52">
        <v>10047.5</v>
      </c>
      <c r="F27" s="52">
        <v>10284.5</v>
      </c>
      <c r="G27" s="52">
        <v>10413.5</v>
      </c>
      <c r="H27" s="52">
        <v>10640</v>
      </c>
      <c r="I27" s="52">
        <v>10872</v>
      </c>
      <c r="J27" s="52">
        <v>11180</v>
      </c>
      <c r="K27" s="52">
        <v>11328.5</v>
      </c>
      <c r="L27" s="52">
        <v>11538</v>
      </c>
      <c r="M27" s="52">
        <v>11690</v>
      </c>
      <c r="N27" s="52">
        <v>11897</v>
      </c>
      <c r="O27" s="52">
        <v>11922</v>
      </c>
      <c r="P27" s="52">
        <v>12023</v>
      </c>
      <c r="Q27" s="52">
        <v>12071</v>
      </c>
    </row>
    <row r="28" spans="1:17" ht="11.45" customHeight="1">
      <c r="A28" s="46" t="s">
        <v>49</v>
      </c>
      <c r="B28" s="53">
        <f t="shared" ref="B28:Q28" si="9">SUM(B29:B30)</f>
        <v>9721</v>
      </c>
      <c r="C28" s="53">
        <f t="shared" si="9"/>
        <v>9843.5</v>
      </c>
      <c r="D28" s="53">
        <f t="shared" si="9"/>
        <v>10207</v>
      </c>
      <c r="E28" s="53">
        <f t="shared" si="9"/>
        <v>10723</v>
      </c>
      <c r="F28" s="53">
        <f t="shared" si="9"/>
        <v>10491</v>
      </c>
      <c r="G28" s="53">
        <f t="shared" si="9"/>
        <v>10754.5</v>
      </c>
      <c r="H28" s="53">
        <f t="shared" si="9"/>
        <v>10863</v>
      </c>
      <c r="I28" s="53">
        <f t="shared" si="9"/>
        <v>11060.5</v>
      </c>
      <c r="J28" s="53">
        <f t="shared" si="9"/>
        <v>11318</v>
      </c>
      <c r="K28" s="53">
        <f t="shared" si="9"/>
        <v>11459</v>
      </c>
      <c r="L28" s="53">
        <f t="shared" si="9"/>
        <v>11666.5</v>
      </c>
      <c r="M28" s="53">
        <f t="shared" si="9"/>
        <v>11900.5</v>
      </c>
      <c r="N28" s="53">
        <f t="shared" si="9"/>
        <v>12126</v>
      </c>
      <c r="O28" s="53">
        <f t="shared" si="9"/>
        <v>12221</v>
      </c>
      <c r="P28" s="53">
        <f t="shared" si="9"/>
        <v>12282</v>
      </c>
      <c r="Q28" s="53">
        <f t="shared" si="9"/>
        <v>12285</v>
      </c>
    </row>
    <row r="29" spans="1:17" ht="11.45" customHeight="1">
      <c r="A29" s="48" t="s">
        <v>53</v>
      </c>
      <c r="B29" s="30">
        <v>3289.5</v>
      </c>
      <c r="C29" s="30">
        <v>3233</v>
      </c>
      <c r="D29" s="30">
        <v>3362</v>
      </c>
      <c r="E29" s="30">
        <v>3489.5</v>
      </c>
      <c r="F29" s="30">
        <v>3663.5</v>
      </c>
      <c r="G29" s="30">
        <v>3715</v>
      </c>
      <c r="H29" s="30">
        <v>3790.5</v>
      </c>
      <c r="I29" s="30">
        <v>3887</v>
      </c>
      <c r="J29" s="30">
        <v>3938</v>
      </c>
      <c r="K29" s="30">
        <v>3983.5</v>
      </c>
      <c r="L29" s="30">
        <v>4025.5</v>
      </c>
      <c r="M29" s="30">
        <v>4152</v>
      </c>
      <c r="N29" s="30">
        <v>4272</v>
      </c>
      <c r="O29" s="30">
        <v>4222</v>
      </c>
      <c r="P29" s="30">
        <v>4176</v>
      </c>
      <c r="Q29" s="30">
        <v>4092</v>
      </c>
    </row>
    <row r="30" spans="1:17" ht="11.45" customHeight="1">
      <c r="A30" s="48" t="s">
        <v>51</v>
      </c>
      <c r="B30" s="30">
        <v>6431.5</v>
      </c>
      <c r="C30" s="30">
        <v>6610.5</v>
      </c>
      <c r="D30" s="30">
        <v>6845</v>
      </c>
      <c r="E30" s="30">
        <v>7233.5</v>
      </c>
      <c r="F30" s="30">
        <v>6827.5</v>
      </c>
      <c r="G30" s="30">
        <v>7039.5</v>
      </c>
      <c r="H30" s="30">
        <v>7072.5</v>
      </c>
      <c r="I30" s="30">
        <v>7173.5</v>
      </c>
      <c r="J30" s="30">
        <v>7380</v>
      </c>
      <c r="K30" s="30">
        <v>7475.5</v>
      </c>
      <c r="L30" s="30">
        <v>7641</v>
      </c>
      <c r="M30" s="30">
        <v>7748.5</v>
      </c>
      <c r="N30" s="30">
        <v>7854</v>
      </c>
      <c r="O30" s="30">
        <v>7999</v>
      </c>
      <c r="P30" s="30">
        <v>8106</v>
      </c>
      <c r="Q30" s="30">
        <v>8193</v>
      </c>
    </row>
    <row r="31" spans="1:17" ht="11.45" customHeight="1">
      <c r="A31" s="49" t="s">
        <v>52</v>
      </c>
      <c r="B31" s="54">
        <v>362</v>
      </c>
      <c r="C31" s="54">
        <v>400.5</v>
      </c>
      <c r="D31" s="54">
        <v>419.5</v>
      </c>
      <c r="E31" s="54">
        <v>444.5</v>
      </c>
      <c r="F31" s="54">
        <v>476.5</v>
      </c>
      <c r="G31" s="54">
        <v>502</v>
      </c>
      <c r="H31" s="54">
        <v>520</v>
      </c>
      <c r="I31" s="54">
        <v>545</v>
      </c>
      <c r="J31" s="54">
        <v>599.5</v>
      </c>
      <c r="K31" s="54">
        <v>649</v>
      </c>
      <c r="L31" s="54">
        <v>662</v>
      </c>
      <c r="M31" s="54">
        <v>680</v>
      </c>
      <c r="N31" s="54">
        <v>684</v>
      </c>
      <c r="O31" s="54">
        <v>696</v>
      </c>
      <c r="P31" s="54">
        <v>698</v>
      </c>
      <c r="Q31" s="54">
        <v>705</v>
      </c>
    </row>
    <row r="32" spans="1:17" ht="11.45" customHeight="1">
      <c r="A32" s="42" t="s">
        <v>25</v>
      </c>
      <c r="B32" s="51">
        <f t="shared" ref="B32:Q32" si="10">SUM(B33:B34)</f>
        <v>5361.5</v>
      </c>
      <c r="C32" s="51">
        <f t="shared" si="10"/>
        <v>5423.5</v>
      </c>
      <c r="D32" s="51">
        <f t="shared" si="10"/>
        <v>5540</v>
      </c>
      <c r="E32" s="51">
        <f t="shared" si="10"/>
        <v>5655</v>
      </c>
      <c r="F32" s="51">
        <f t="shared" si="10"/>
        <v>5987</v>
      </c>
      <c r="G32" s="51">
        <f t="shared" si="10"/>
        <v>6127.5</v>
      </c>
      <c r="H32" s="51">
        <f t="shared" si="10"/>
        <v>6285</v>
      </c>
      <c r="I32" s="51">
        <f t="shared" si="10"/>
        <v>6421</v>
      </c>
      <c r="J32" s="51">
        <f t="shared" si="10"/>
        <v>6476.5</v>
      </c>
      <c r="K32" s="51">
        <f t="shared" si="10"/>
        <v>6232</v>
      </c>
      <c r="L32" s="51">
        <f t="shared" si="10"/>
        <v>6201</v>
      </c>
      <c r="M32" s="51">
        <f t="shared" si="10"/>
        <v>6230</v>
      </c>
      <c r="N32" s="51">
        <f t="shared" si="10"/>
        <v>6085</v>
      </c>
      <c r="O32" s="51">
        <f t="shared" si="10"/>
        <v>5916.5</v>
      </c>
      <c r="P32" s="51">
        <f t="shared" si="10"/>
        <v>5826.5</v>
      </c>
      <c r="Q32" s="51">
        <f t="shared" si="10"/>
        <v>5758</v>
      </c>
    </row>
    <row r="33" spans="1:17" ht="11.45" customHeight="1">
      <c r="A33" s="20" t="s">
        <v>53</v>
      </c>
      <c r="B33" s="30">
        <v>1701.5</v>
      </c>
      <c r="C33" s="30">
        <v>1710</v>
      </c>
      <c r="D33" s="30">
        <v>1745.5</v>
      </c>
      <c r="E33" s="30">
        <v>1804</v>
      </c>
      <c r="F33" s="30">
        <v>1970</v>
      </c>
      <c r="G33" s="30">
        <v>2052</v>
      </c>
      <c r="H33" s="30">
        <v>2101</v>
      </c>
      <c r="I33" s="30">
        <v>2122.5</v>
      </c>
      <c r="J33" s="30">
        <v>2143</v>
      </c>
      <c r="K33" s="30">
        <v>2101</v>
      </c>
      <c r="L33" s="30">
        <v>2080.5</v>
      </c>
      <c r="M33" s="30">
        <v>2064</v>
      </c>
      <c r="N33" s="30">
        <v>1993.5</v>
      </c>
      <c r="O33" s="30">
        <v>1795</v>
      </c>
      <c r="P33" s="30">
        <v>1724</v>
      </c>
      <c r="Q33" s="30">
        <v>1640.5</v>
      </c>
    </row>
    <row r="34" spans="1:17" ht="11.45" customHeight="1">
      <c r="A34" s="24" t="s">
        <v>51</v>
      </c>
      <c r="B34" s="33">
        <v>3660</v>
      </c>
      <c r="C34" s="33">
        <v>3713.5</v>
      </c>
      <c r="D34" s="33">
        <v>3794.5</v>
      </c>
      <c r="E34" s="33">
        <v>3851</v>
      </c>
      <c r="F34" s="33">
        <v>4017</v>
      </c>
      <c r="G34" s="33">
        <v>4075.5</v>
      </c>
      <c r="H34" s="33">
        <v>4184</v>
      </c>
      <c r="I34" s="33">
        <v>4298.5</v>
      </c>
      <c r="J34" s="33">
        <v>4333.5</v>
      </c>
      <c r="K34" s="33">
        <v>4131</v>
      </c>
      <c r="L34" s="33">
        <v>4120.5</v>
      </c>
      <c r="M34" s="33">
        <v>4166</v>
      </c>
      <c r="N34" s="33">
        <v>4091.5</v>
      </c>
      <c r="O34" s="33">
        <v>4121.5</v>
      </c>
      <c r="P34" s="33">
        <v>4102.5</v>
      </c>
      <c r="Q34" s="33">
        <v>4117.5</v>
      </c>
    </row>
    <row r="36" spans="1:17" ht="11.45" customHeight="1">
      <c r="A36" s="16" t="s">
        <v>55</v>
      </c>
      <c r="B36" s="17">
        <f t="shared" ref="B36:Q36" si="11">B37+B43</f>
        <v>24799.5</v>
      </c>
      <c r="C36" s="17">
        <f t="shared" si="11"/>
        <v>25140</v>
      </c>
      <c r="D36" s="17">
        <f t="shared" si="11"/>
        <v>25818.5</v>
      </c>
      <c r="E36" s="17">
        <f t="shared" si="11"/>
        <v>26870</v>
      </c>
      <c r="F36" s="17">
        <f t="shared" si="11"/>
        <v>27239</v>
      </c>
      <c r="G36" s="17">
        <f t="shared" si="11"/>
        <v>27797.5</v>
      </c>
      <c r="H36" s="17">
        <f t="shared" si="11"/>
        <v>28308</v>
      </c>
      <c r="I36" s="17">
        <f t="shared" si="11"/>
        <v>28898.5</v>
      </c>
      <c r="J36" s="17">
        <f t="shared" si="11"/>
        <v>29574</v>
      </c>
      <c r="K36" s="17">
        <f t="shared" si="11"/>
        <v>29668.5</v>
      </c>
      <c r="L36" s="17">
        <f t="shared" si="11"/>
        <v>30067.5</v>
      </c>
      <c r="M36" s="17">
        <f t="shared" si="11"/>
        <v>30500.5</v>
      </c>
      <c r="N36" s="17">
        <f t="shared" si="11"/>
        <v>30792</v>
      </c>
      <c r="O36" s="17">
        <f t="shared" si="11"/>
        <v>30755.5</v>
      </c>
      <c r="P36" s="17">
        <f t="shared" si="11"/>
        <v>30829.5</v>
      </c>
      <c r="Q36" s="17">
        <f t="shared" si="11"/>
        <v>30819</v>
      </c>
    </row>
    <row r="37" spans="1:17" ht="11.45" customHeight="1">
      <c r="A37" s="42" t="s">
        <v>24</v>
      </c>
      <c r="B37" s="51">
        <f t="shared" ref="B37:Q37" si="12">SUM(B38,B39,B42)</f>
        <v>19438</v>
      </c>
      <c r="C37" s="51">
        <f t="shared" si="12"/>
        <v>19716.5</v>
      </c>
      <c r="D37" s="51">
        <f t="shared" si="12"/>
        <v>20278.5</v>
      </c>
      <c r="E37" s="51">
        <f t="shared" si="12"/>
        <v>21215</v>
      </c>
      <c r="F37" s="51">
        <f t="shared" si="12"/>
        <v>21252</v>
      </c>
      <c r="G37" s="51">
        <f t="shared" si="12"/>
        <v>21670</v>
      </c>
      <c r="H37" s="51">
        <f t="shared" si="12"/>
        <v>22023</v>
      </c>
      <c r="I37" s="51">
        <f t="shared" si="12"/>
        <v>22477.5</v>
      </c>
      <c r="J37" s="51">
        <f t="shared" si="12"/>
        <v>23097.5</v>
      </c>
      <c r="K37" s="51">
        <f t="shared" si="12"/>
        <v>23436.5</v>
      </c>
      <c r="L37" s="51">
        <f t="shared" si="12"/>
        <v>23866.5</v>
      </c>
      <c r="M37" s="51">
        <f t="shared" si="12"/>
        <v>24270.5</v>
      </c>
      <c r="N37" s="51">
        <f t="shared" si="12"/>
        <v>24707</v>
      </c>
      <c r="O37" s="51">
        <f t="shared" si="12"/>
        <v>24839</v>
      </c>
      <c r="P37" s="51">
        <f t="shared" si="12"/>
        <v>25003</v>
      </c>
      <c r="Q37" s="51">
        <f t="shared" si="12"/>
        <v>25061</v>
      </c>
    </row>
    <row r="38" spans="1:17" ht="11.45" customHeight="1">
      <c r="A38" s="44" t="s">
        <v>48</v>
      </c>
      <c r="B38" s="52">
        <v>9355</v>
      </c>
      <c r="C38" s="52">
        <v>9472.5</v>
      </c>
      <c r="D38" s="52">
        <v>9652</v>
      </c>
      <c r="E38" s="52">
        <v>10047.5</v>
      </c>
      <c r="F38" s="52">
        <v>10284.5</v>
      </c>
      <c r="G38" s="52">
        <v>10413.5</v>
      </c>
      <c r="H38" s="52">
        <v>10640</v>
      </c>
      <c r="I38" s="52">
        <v>10872</v>
      </c>
      <c r="J38" s="52">
        <v>11180</v>
      </c>
      <c r="K38" s="52">
        <v>11328.5</v>
      </c>
      <c r="L38" s="52">
        <v>11538</v>
      </c>
      <c r="M38" s="52">
        <v>11690</v>
      </c>
      <c r="N38" s="52">
        <v>11897</v>
      </c>
      <c r="O38" s="52">
        <v>11922</v>
      </c>
      <c r="P38" s="52">
        <v>12023</v>
      </c>
      <c r="Q38" s="52">
        <v>12071</v>
      </c>
    </row>
    <row r="39" spans="1:17" ht="11.45" customHeight="1">
      <c r="A39" s="46" t="s">
        <v>49</v>
      </c>
      <c r="B39" s="53">
        <f t="shared" ref="B39:Q39" si="13">SUM(B40:B41)</f>
        <v>9721</v>
      </c>
      <c r="C39" s="53">
        <f t="shared" si="13"/>
        <v>9843.5</v>
      </c>
      <c r="D39" s="53">
        <f t="shared" si="13"/>
        <v>10207</v>
      </c>
      <c r="E39" s="53">
        <f t="shared" si="13"/>
        <v>10723</v>
      </c>
      <c r="F39" s="53">
        <f t="shared" si="13"/>
        <v>10491</v>
      </c>
      <c r="G39" s="53">
        <f t="shared" si="13"/>
        <v>10754.5</v>
      </c>
      <c r="H39" s="53">
        <f t="shared" si="13"/>
        <v>10863</v>
      </c>
      <c r="I39" s="53">
        <f t="shared" si="13"/>
        <v>11060.5</v>
      </c>
      <c r="J39" s="53">
        <f t="shared" si="13"/>
        <v>11318</v>
      </c>
      <c r="K39" s="53">
        <f t="shared" si="13"/>
        <v>11459</v>
      </c>
      <c r="L39" s="53">
        <f t="shared" si="13"/>
        <v>11666.5</v>
      </c>
      <c r="M39" s="53">
        <f t="shared" si="13"/>
        <v>11900.5</v>
      </c>
      <c r="N39" s="53">
        <f t="shared" si="13"/>
        <v>12126</v>
      </c>
      <c r="O39" s="53">
        <f t="shared" si="13"/>
        <v>12221</v>
      </c>
      <c r="P39" s="53">
        <f t="shared" si="13"/>
        <v>12282</v>
      </c>
      <c r="Q39" s="53">
        <f t="shared" si="13"/>
        <v>12285</v>
      </c>
    </row>
    <row r="40" spans="1:17" ht="11.45" customHeight="1">
      <c r="A40" s="48" t="s">
        <v>53</v>
      </c>
      <c r="B40" s="30">
        <v>3289.5</v>
      </c>
      <c r="C40" s="30">
        <v>3233</v>
      </c>
      <c r="D40" s="30">
        <v>3362</v>
      </c>
      <c r="E40" s="30">
        <v>3489.5</v>
      </c>
      <c r="F40" s="30">
        <v>3663.5</v>
      </c>
      <c r="G40" s="30">
        <v>3715</v>
      </c>
      <c r="H40" s="30">
        <v>3790.5</v>
      </c>
      <c r="I40" s="30">
        <v>3887</v>
      </c>
      <c r="J40" s="30">
        <v>3938</v>
      </c>
      <c r="K40" s="30">
        <v>3983.5</v>
      </c>
      <c r="L40" s="30">
        <v>4025.5</v>
      </c>
      <c r="M40" s="30">
        <v>4152</v>
      </c>
      <c r="N40" s="30">
        <v>4272</v>
      </c>
      <c r="O40" s="30">
        <v>4222</v>
      </c>
      <c r="P40" s="30">
        <v>4176</v>
      </c>
      <c r="Q40" s="30">
        <v>4092</v>
      </c>
    </row>
    <row r="41" spans="1:17" ht="11.45" customHeight="1">
      <c r="A41" s="48" t="s">
        <v>51</v>
      </c>
      <c r="B41" s="30">
        <v>6431.5</v>
      </c>
      <c r="C41" s="30">
        <v>6610.5</v>
      </c>
      <c r="D41" s="30">
        <v>6845</v>
      </c>
      <c r="E41" s="30">
        <v>7233.5</v>
      </c>
      <c r="F41" s="30">
        <v>6827.5</v>
      </c>
      <c r="G41" s="30">
        <v>7039.5</v>
      </c>
      <c r="H41" s="30">
        <v>7072.5</v>
      </c>
      <c r="I41" s="30">
        <v>7173.5</v>
      </c>
      <c r="J41" s="30">
        <v>7380</v>
      </c>
      <c r="K41" s="30">
        <v>7475.5</v>
      </c>
      <c r="L41" s="30">
        <v>7641</v>
      </c>
      <c r="M41" s="30">
        <v>7748.5</v>
      </c>
      <c r="N41" s="30">
        <v>7854</v>
      </c>
      <c r="O41" s="30">
        <v>7999</v>
      </c>
      <c r="P41" s="30">
        <v>8106</v>
      </c>
      <c r="Q41" s="30">
        <v>8193</v>
      </c>
    </row>
    <row r="42" spans="1:17" ht="11.45" customHeight="1">
      <c r="A42" s="49" t="s">
        <v>52</v>
      </c>
      <c r="B42" s="54">
        <v>362</v>
      </c>
      <c r="C42" s="54">
        <v>400.5</v>
      </c>
      <c r="D42" s="54">
        <v>419.5</v>
      </c>
      <c r="E42" s="54">
        <v>444.5</v>
      </c>
      <c r="F42" s="54">
        <v>476.5</v>
      </c>
      <c r="G42" s="54">
        <v>502</v>
      </c>
      <c r="H42" s="54">
        <v>520</v>
      </c>
      <c r="I42" s="54">
        <v>545</v>
      </c>
      <c r="J42" s="54">
        <v>599.5</v>
      </c>
      <c r="K42" s="54">
        <v>649</v>
      </c>
      <c r="L42" s="54">
        <v>662</v>
      </c>
      <c r="M42" s="54">
        <v>680</v>
      </c>
      <c r="N42" s="54">
        <v>684</v>
      </c>
      <c r="O42" s="54">
        <v>696</v>
      </c>
      <c r="P42" s="54">
        <v>698</v>
      </c>
      <c r="Q42" s="54">
        <v>705</v>
      </c>
    </row>
    <row r="43" spans="1:17" ht="11.45" customHeight="1">
      <c r="A43" s="42" t="s">
        <v>25</v>
      </c>
      <c r="B43" s="51">
        <f t="shared" ref="B43:Q43" si="14">SUM(B44:B45)</f>
        <v>5361.5</v>
      </c>
      <c r="C43" s="51">
        <f t="shared" si="14"/>
        <v>5423.5</v>
      </c>
      <c r="D43" s="51">
        <f t="shared" si="14"/>
        <v>5540</v>
      </c>
      <c r="E43" s="51">
        <f t="shared" si="14"/>
        <v>5655</v>
      </c>
      <c r="F43" s="51">
        <f t="shared" si="14"/>
        <v>5987</v>
      </c>
      <c r="G43" s="51">
        <f t="shared" si="14"/>
        <v>6127.5</v>
      </c>
      <c r="H43" s="51">
        <f t="shared" si="14"/>
        <v>6285</v>
      </c>
      <c r="I43" s="51">
        <f t="shared" si="14"/>
        <v>6421</v>
      </c>
      <c r="J43" s="51">
        <f t="shared" si="14"/>
        <v>6476.5</v>
      </c>
      <c r="K43" s="51">
        <f t="shared" si="14"/>
        <v>6232</v>
      </c>
      <c r="L43" s="51">
        <f t="shared" si="14"/>
        <v>6201</v>
      </c>
      <c r="M43" s="51">
        <f t="shared" si="14"/>
        <v>6230</v>
      </c>
      <c r="N43" s="51">
        <f t="shared" si="14"/>
        <v>6085</v>
      </c>
      <c r="O43" s="51">
        <f t="shared" si="14"/>
        <v>5916.5</v>
      </c>
      <c r="P43" s="51">
        <f t="shared" si="14"/>
        <v>5826.5</v>
      </c>
      <c r="Q43" s="51">
        <f t="shared" si="14"/>
        <v>5758</v>
      </c>
    </row>
    <row r="44" spans="1:17" ht="11.45" customHeight="1">
      <c r="A44" s="20" t="s">
        <v>53</v>
      </c>
      <c r="B44" s="30">
        <v>1701.5</v>
      </c>
      <c r="C44" s="30">
        <v>1710</v>
      </c>
      <c r="D44" s="30">
        <v>1745.5</v>
      </c>
      <c r="E44" s="30">
        <v>1804</v>
      </c>
      <c r="F44" s="30">
        <v>1970</v>
      </c>
      <c r="G44" s="30">
        <v>2052</v>
      </c>
      <c r="H44" s="30">
        <v>2101</v>
      </c>
      <c r="I44" s="30">
        <v>2122.5</v>
      </c>
      <c r="J44" s="30">
        <v>2143</v>
      </c>
      <c r="K44" s="30">
        <v>2101</v>
      </c>
      <c r="L44" s="30">
        <v>2080.5</v>
      </c>
      <c r="M44" s="30">
        <v>2064</v>
      </c>
      <c r="N44" s="30">
        <v>1993.5</v>
      </c>
      <c r="O44" s="30">
        <v>1795</v>
      </c>
      <c r="P44" s="30">
        <v>1724</v>
      </c>
      <c r="Q44" s="30">
        <v>1640.5</v>
      </c>
    </row>
    <row r="45" spans="1:17" ht="11.45" customHeight="1">
      <c r="A45" s="24" t="s">
        <v>51</v>
      </c>
      <c r="B45" s="33">
        <v>3660</v>
      </c>
      <c r="C45" s="33">
        <v>3713.5</v>
      </c>
      <c r="D45" s="33">
        <v>3794.5</v>
      </c>
      <c r="E45" s="33">
        <v>3851</v>
      </c>
      <c r="F45" s="33">
        <v>4017</v>
      </c>
      <c r="G45" s="33">
        <v>4075.5</v>
      </c>
      <c r="H45" s="33">
        <v>4184</v>
      </c>
      <c r="I45" s="33">
        <v>4298.5</v>
      </c>
      <c r="J45" s="33">
        <v>4333.5</v>
      </c>
      <c r="K45" s="33">
        <v>4131</v>
      </c>
      <c r="L45" s="33">
        <v>4120.5</v>
      </c>
      <c r="M45" s="33">
        <v>4166</v>
      </c>
      <c r="N45" s="33">
        <v>4091.5</v>
      </c>
      <c r="O45" s="33">
        <v>4121.5</v>
      </c>
      <c r="P45" s="33">
        <v>4102.5</v>
      </c>
      <c r="Q45" s="33">
        <v>4117.5</v>
      </c>
    </row>
    <row r="47" spans="1:17" ht="11.45" customHeight="1">
      <c r="A47" s="16" t="s">
        <v>56</v>
      </c>
      <c r="B47" s="26"/>
      <c r="C47" s="17">
        <f t="shared" ref="C47:Q47" si="15">C48+C54</f>
        <v>540.5</v>
      </c>
      <c r="D47" s="17">
        <f t="shared" si="15"/>
        <v>700</v>
      </c>
      <c r="E47" s="17">
        <f t="shared" si="15"/>
        <v>1060</v>
      </c>
      <c r="F47" s="17">
        <f t="shared" si="15"/>
        <v>948.5</v>
      </c>
      <c r="G47" s="17">
        <f t="shared" si="15"/>
        <v>664</v>
      </c>
      <c r="H47" s="17">
        <f t="shared" si="15"/>
        <v>628.5</v>
      </c>
      <c r="I47" s="17">
        <f t="shared" si="15"/>
        <v>610.5</v>
      </c>
      <c r="J47" s="17">
        <f t="shared" si="15"/>
        <v>720</v>
      </c>
      <c r="K47" s="17">
        <f t="shared" si="15"/>
        <v>368.5</v>
      </c>
      <c r="L47" s="17">
        <f t="shared" si="15"/>
        <v>456.5</v>
      </c>
      <c r="M47" s="17">
        <f t="shared" si="15"/>
        <v>519.5</v>
      </c>
      <c r="N47" s="17">
        <f t="shared" si="15"/>
        <v>556.5</v>
      </c>
      <c r="O47" s="17">
        <f t="shared" si="15"/>
        <v>389</v>
      </c>
      <c r="P47" s="17">
        <f t="shared" si="15"/>
        <v>368</v>
      </c>
      <c r="Q47" s="17">
        <f t="shared" si="15"/>
        <v>281</v>
      </c>
    </row>
    <row r="48" spans="1:17" ht="11.45" customHeight="1">
      <c r="A48" s="42" t="s">
        <v>24</v>
      </c>
      <c r="B48" s="43"/>
      <c r="C48" s="51">
        <f t="shared" ref="C48:Q48" si="16">SUM(C49,C50,C53)</f>
        <v>439</v>
      </c>
      <c r="D48" s="51">
        <f t="shared" si="16"/>
        <v>575</v>
      </c>
      <c r="E48" s="51">
        <f t="shared" si="16"/>
        <v>943.5</v>
      </c>
      <c r="F48" s="51">
        <f t="shared" si="16"/>
        <v>605</v>
      </c>
      <c r="G48" s="51">
        <f t="shared" si="16"/>
        <v>436</v>
      </c>
      <c r="H48" s="51">
        <f t="shared" si="16"/>
        <v>441</v>
      </c>
      <c r="I48" s="51">
        <f t="shared" si="16"/>
        <v>460</v>
      </c>
      <c r="J48" s="51">
        <f t="shared" si="16"/>
        <v>645</v>
      </c>
      <c r="K48" s="51">
        <f t="shared" si="16"/>
        <v>362.5</v>
      </c>
      <c r="L48" s="51">
        <f t="shared" si="16"/>
        <v>450</v>
      </c>
      <c r="M48" s="51">
        <f t="shared" si="16"/>
        <v>443</v>
      </c>
      <c r="N48" s="51">
        <f t="shared" si="16"/>
        <v>532</v>
      </c>
      <c r="O48" s="51">
        <f t="shared" si="16"/>
        <v>333.5</v>
      </c>
      <c r="P48" s="51">
        <f t="shared" si="16"/>
        <v>342</v>
      </c>
      <c r="Q48" s="51">
        <f t="shared" si="16"/>
        <v>249</v>
      </c>
    </row>
    <row r="49" spans="1:17" ht="11.45" customHeight="1">
      <c r="A49" s="44" t="s">
        <v>48</v>
      </c>
      <c r="B49" s="45"/>
      <c r="C49" s="52">
        <v>118</v>
      </c>
      <c r="D49" s="52">
        <v>179.5</v>
      </c>
      <c r="E49" s="52">
        <v>396</v>
      </c>
      <c r="F49" s="52">
        <v>237</v>
      </c>
      <c r="G49" s="52">
        <v>129</v>
      </c>
      <c r="H49" s="52">
        <v>226.5</v>
      </c>
      <c r="I49" s="52">
        <v>232</v>
      </c>
      <c r="J49" s="52">
        <v>311</v>
      </c>
      <c r="K49" s="52">
        <v>162.5</v>
      </c>
      <c r="L49" s="52">
        <v>213.5</v>
      </c>
      <c r="M49" s="52">
        <v>157</v>
      </c>
      <c r="N49" s="52">
        <v>285</v>
      </c>
      <c r="O49" s="52">
        <v>101</v>
      </c>
      <c r="P49" s="52">
        <v>138.5</v>
      </c>
      <c r="Q49" s="52">
        <v>101.5</v>
      </c>
    </row>
    <row r="50" spans="1:17" ht="11.45" customHeight="1">
      <c r="A50" s="46" t="s">
        <v>49</v>
      </c>
      <c r="B50" s="47"/>
      <c r="C50" s="53">
        <f t="shared" ref="C50:Q50" si="17">SUM(C51:C52)</f>
        <v>282.5</v>
      </c>
      <c r="D50" s="53">
        <f t="shared" si="17"/>
        <v>376.5</v>
      </c>
      <c r="E50" s="53">
        <f t="shared" si="17"/>
        <v>522.5</v>
      </c>
      <c r="F50" s="53">
        <f t="shared" si="17"/>
        <v>336</v>
      </c>
      <c r="G50" s="53">
        <f t="shared" si="17"/>
        <v>281.5</v>
      </c>
      <c r="H50" s="53">
        <f t="shared" si="17"/>
        <v>196.5</v>
      </c>
      <c r="I50" s="53">
        <f t="shared" si="17"/>
        <v>203</v>
      </c>
      <c r="J50" s="53">
        <f t="shared" si="17"/>
        <v>279.5</v>
      </c>
      <c r="K50" s="53">
        <f t="shared" si="17"/>
        <v>149.5</v>
      </c>
      <c r="L50" s="53">
        <f t="shared" si="17"/>
        <v>223.5</v>
      </c>
      <c r="M50" s="53">
        <f t="shared" si="17"/>
        <v>267</v>
      </c>
      <c r="N50" s="53">
        <f t="shared" si="17"/>
        <v>242</v>
      </c>
      <c r="O50" s="53">
        <f t="shared" si="17"/>
        <v>220.5</v>
      </c>
      <c r="P50" s="53">
        <f t="shared" si="17"/>
        <v>199.5</v>
      </c>
      <c r="Q50" s="53">
        <f t="shared" si="17"/>
        <v>137.5</v>
      </c>
    </row>
    <row r="51" spans="1:17" ht="11.45" customHeight="1">
      <c r="A51" s="48" t="s">
        <v>53</v>
      </c>
      <c r="B51" s="21"/>
      <c r="C51" s="30">
        <v>103.5</v>
      </c>
      <c r="D51" s="30">
        <v>142</v>
      </c>
      <c r="E51" s="30">
        <v>130.5</v>
      </c>
      <c r="F51" s="30">
        <v>180</v>
      </c>
      <c r="G51" s="30">
        <v>67.5</v>
      </c>
      <c r="H51" s="30">
        <v>77.5</v>
      </c>
      <c r="I51" s="30">
        <v>99</v>
      </c>
      <c r="J51" s="30">
        <v>73</v>
      </c>
      <c r="K51" s="30">
        <v>53.5</v>
      </c>
      <c r="L51" s="30">
        <v>58</v>
      </c>
      <c r="M51" s="30">
        <v>133.5</v>
      </c>
      <c r="N51" s="30">
        <v>131</v>
      </c>
      <c r="O51" s="30">
        <v>72.5</v>
      </c>
      <c r="P51" s="30">
        <v>79</v>
      </c>
      <c r="Q51" s="30">
        <v>43</v>
      </c>
    </row>
    <row r="52" spans="1:17" ht="11.45" customHeight="1">
      <c r="A52" s="48" t="s">
        <v>51</v>
      </c>
      <c r="B52" s="21"/>
      <c r="C52" s="30">
        <v>179</v>
      </c>
      <c r="D52" s="30">
        <v>234.5</v>
      </c>
      <c r="E52" s="30">
        <v>392</v>
      </c>
      <c r="F52" s="30">
        <v>156</v>
      </c>
      <c r="G52" s="30">
        <v>214</v>
      </c>
      <c r="H52" s="30">
        <v>119</v>
      </c>
      <c r="I52" s="30">
        <v>104</v>
      </c>
      <c r="J52" s="30">
        <v>206.5</v>
      </c>
      <c r="K52" s="30">
        <v>96</v>
      </c>
      <c r="L52" s="30">
        <v>165.5</v>
      </c>
      <c r="M52" s="30">
        <v>133.5</v>
      </c>
      <c r="N52" s="30">
        <v>111</v>
      </c>
      <c r="O52" s="30">
        <v>148</v>
      </c>
      <c r="P52" s="30">
        <v>120.5</v>
      </c>
      <c r="Q52" s="30">
        <v>94.5</v>
      </c>
    </row>
    <row r="53" spans="1:17" ht="11.45" customHeight="1">
      <c r="A53" s="49" t="s">
        <v>52</v>
      </c>
      <c r="B53" s="50"/>
      <c r="C53" s="54">
        <v>38.5</v>
      </c>
      <c r="D53" s="54">
        <v>19</v>
      </c>
      <c r="E53" s="54">
        <v>25</v>
      </c>
      <c r="F53" s="54">
        <v>32</v>
      </c>
      <c r="G53" s="54">
        <v>25.5</v>
      </c>
      <c r="H53" s="54">
        <v>18</v>
      </c>
      <c r="I53" s="54">
        <v>25</v>
      </c>
      <c r="J53" s="54">
        <v>54.5</v>
      </c>
      <c r="K53" s="54">
        <v>50.5</v>
      </c>
      <c r="L53" s="54">
        <v>13</v>
      </c>
      <c r="M53" s="54">
        <v>19</v>
      </c>
      <c r="N53" s="54">
        <v>5</v>
      </c>
      <c r="O53" s="54">
        <v>12</v>
      </c>
      <c r="P53" s="54">
        <v>4</v>
      </c>
      <c r="Q53" s="54">
        <v>10</v>
      </c>
    </row>
    <row r="54" spans="1:17" ht="11.45" customHeight="1">
      <c r="A54" s="42" t="s">
        <v>25</v>
      </c>
      <c r="B54" s="43"/>
      <c r="C54" s="51">
        <f t="shared" ref="C54:Q54" si="18">SUM(C55:C56)</f>
        <v>101.5</v>
      </c>
      <c r="D54" s="51">
        <f t="shared" si="18"/>
        <v>125</v>
      </c>
      <c r="E54" s="51">
        <f t="shared" si="18"/>
        <v>116.5</v>
      </c>
      <c r="F54" s="51">
        <f t="shared" si="18"/>
        <v>343.5</v>
      </c>
      <c r="G54" s="51">
        <f t="shared" si="18"/>
        <v>228</v>
      </c>
      <c r="H54" s="51">
        <f t="shared" si="18"/>
        <v>187.5</v>
      </c>
      <c r="I54" s="51">
        <f t="shared" si="18"/>
        <v>150.5</v>
      </c>
      <c r="J54" s="51">
        <f t="shared" si="18"/>
        <v>75</v>
      </c>
      <c r="K54" s="51">
        <f t="shared" si="18"/>
        <v>6</v>
      </c>
      <c r="L54" s="51">
        <f t="shared" si="18"/>
        <v>6.5</v>
      </c>
      <c r="M54" s="51">
        <f t="shared" si="18"/>
        <v>76.5</v>
      </c>
      <c r="N54" s="51">
        <f t="shared" si="18"/>
        <v>24.5</v>
      </c>
      <c r="O54" s="51">
        <f t="shared" si="18"/>
        <v>55.5</v>
      </c>
      <c r="P54" s="51">
        <f t="shared" si="18"/>
        <v>26</v>
      </c>
      <c r="Q54" s="51">
        <f t="shared" si="18"/>
        <v>32</v>
      </c>
    </row>
    <row r="55" spans="1:17" ht="11.45" customHeight="1">
      <c r="A55" s="20" t="s">
        <v>53</v>
      </c>
      <c r="B55" s="21"/>
      <c r="C55" s="30">
        <v>37</v>
      </c>
      <c r="D55" s="30">
        <v>44</v>
      </c>
      <c r="E55" s="30">
        <v>60</v>
      </c>
      <c r="F55" s="30">
        <v>177.5</v>
      </c>
      <c r="G55" s="30">
        <v>134.5</v>
      </c>
      <c r="H55" s="30">
        <v>77</v>
      </c>
      <c r="I55" s="30">
        <v>35.5</v>
      </c>
      <c r="J55" s="30">
        <v>22</v>
      </c>
      <c r="K55" s="30">
        <v>2.5</v>
      </c>
      <c r="L55" s="30">
        <v>4</v>
      </c>
      <c r="M55" s="30">
        <v>8</v>
      </c>
      <c r="N55" s="30">
        <v>14.5</v>
      </c>
      <c r="O55" s="30">
        <v>15</v>
      </c>
      <c r="P55" s="30">
        <v>8</v>
      </c>
      <c r="Q55" s="30">
        <v>0</v>
      </c>
    </row>
    <row r="56" spans="1:17" ht="11.45" customHeight="1">
      <c r="A56" s="24" t="s">
        <v>51</v>
      </c>
      <c r="B56" s="25"/>
      <c r="C56" s="33">
        <v>64.5</v>
      </c>
      <c r="D56" s="33">
        <v>81</v>
      </c>
      <c r="E56" s="33">
        <v>56.5</v>
      </c>
      <c r="F56" s="33">
        <v>166</v>
      </c>
      <c r="G56" s="33">
        <v>93.5</v>
      </c>
      <c r="H56" s="33">
        <v>110.5</v>
      </c>
      <c r="I56" s="33">
        <v>115</v>
      </c>
      <c r="J56" s="33">
        <v>53</v>
      </c>
      <c r="K56" s="33">
        <v>3.5</v>
      </c>
      <c r="L56" s="33">
        <v>2.5</v>
      </c>
      <c r="M56" s="33">
        <v>68.5</v>
      </c>
      <c r="N56" s="33">
        <v>10</v>
      </c>
      <c r="O56" s="33">
        <v>40.5</v>
      </c>
      <c r="P56" s="33">
        <v>18</v>
      </c>
      <c r="Q56" s="33">
        <v>32</v>
      </c>
    </row>
    <row r="58" spans="1:17" ht="11.45" customHeight="1">
      <c r="A58" s="27" t="s">
        <v>33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</row>
    <row r="60" spans="1:17" ht="11.45" customHeight="1">
      <c r="A60" s="16" t="s">
        <v>57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1:17" ht="11.45" customHeight="1">
      <c r="A61" s="42" t="s">
        <v>58</v>
      </c>
      <c r="B61" s="51">
        <f t="shared" ref="B61:Q69" si="19">IF(B4=0,0,B4/B15)</f>
        <v>116.54974902531121</v>
      </c>
      <c r="C61" s="51">
        <f t="shared" si="19"/>
        <v>117.96402691290653</v>
      </c>
      <c r="D61" s="51">
        <f t="shared" si="19"/>
        <v>113.41031234606052</v>
      </c>
      <c r="E61" s="51">
        <f t="shared" si="19"/>
        <v>109.91463917651095</v>
      </c>
      <c r="F61" s="51">
        <f t="shared" si="19"/>
        <v>114.05516402139354</v>
      </c>
      <c r="G61" s="51">
        <f t="shared" si="19"/>
        <v>112.71767005435066</v>
      </c>
      <c r="H61" s="51">
        <f t="shared" si="19"/>
        <v>117.60124338674363</v>
      </c>
      <c r="I61" s="51">
        <f t="shared" si="19"/>
        <v>116.82386568258127</v>
      </c>
      <c r="J61" s="51">
        <f t="shared" si="19"/>
        <v>118.43717803866313</v>
      </c>
      <c r="K61" s="51">
        <f t="shared" si="19"/>
        <v>115.37124251081674</v>
      </c>
      <c r="L61" s="51">
        <f t="shared" si="19"/>
        <v>114.40102631868322</v>
      </c>
      <c r="M61" s="51">
        <f t="shared" si="19"/>
        <v>114.99275351978643</v>
      </c>
      <c r="N61" s="51">
        <f t="shared" si="19"/>
        <v>113.26529394987492</v>
      </c>
      <c r="O61" s="51">
        <f t="shared" si="19"/>
        <v>113.46894900494767</v>
      </c>
      <c r="P61" s="51">
        <f t="shared" si="19"/>
        <v>115.93427619611145</v>
      </c>
      <c r="Q61" s="51">
        <f t="shared" si="19"/>
        <v>115.14023755209706</v>
      </c>
    </row>
    <row r="62" spans="1:17" ht="11.45" customHeight="1">
      <c r="A62" s="44" t="s">
        <v>48</v>
      </c>
      <c r="B62" s="52">
        <f t="shared" si="19"/>
        <v>75.288702284286032</v>
      </c>
      <c r="C62" s="52">
        <f t="shared" si="19"/>
        <v>75.403454787895797</v>
      </c>
      <c r="D62" s="52">
        <f t="shared" si="19"/>
        <v>74.652241185386345</v>
      </c>
      <c r="E62" s="52">
        <f t="shared" si="19"/>
        <v>74.450683632301491</v>
      </c>
      <c r="F62" s="52">
        <f t="shared" si="19"/>
        <v>74.57146477930722</v>
      </c>
      <c r="G62" s="52">
        <f t="shared" si="19"/>
        <v>74.658707940159985</v>
      </c>
      <c r="H62" s="52">
        <f t="shared" si="19"/>
        <v>75.121811343427169</v>
      </c>
      <c r="I62" s="52">
        <f t="shared" si="19"/>
        <v>75.131648653717576</v>
      </c>
      <c r="J62" s="52">
        <f t="shared" si="19"/>
        <v>74.978220841376029</v>
      </c>
      <c r="K62" s="52">
        <f t="shared" si="19"/>
        <v>74.344934780041754</v>
      </c>
      <c r="L62" s="52">
        <f t="shared" si="19"/>
        <v>74.639628078683216</v>
      </c>
      <c r="M62" s="52">
        <f t="shared" si="19"/>
        <v>74.903946698783642</v>
      </c>
      <c r="N62" s="52">
        <f t="shared" si="19"/>
        <v>74.663910418671122</v>
      </c>
      <c r="O62" s="52">
        <f t="shared" si="19"/>
        <v>75.17656658088832</v>
      </c>
      <c r="P62" s="52">
        <f t="shared" si="19"/>
        <v>75.75640745483625</v>
      </c>
      <c r="Q62" s="52">
        <f t="shared" si="19"/>
        <v>76.128750494268431</v>
      </c>
    </row>
    <row r="63" spans="1:17" ht="11.45" customHeight="1">
      <c r="A63" s="46" t="s">
        <v>49</v>
      </c>
      <c r="B63" s="53">
        <f t="shared" si="19"/>
        <v>120.3092192580734</v>
      </c>
      <c r="C63" s="53">
        <f t="shared" si="19"/>
        <v>121.15316777320257</v>
      </c>
      <c r="D63" s="53">
        <f t="shared" si="19"/>
        <v>114.26367187876917</v>
      </c>
      <c r="E63" s="53">
        <f t="shared" si="19"/>
        <v>108.70689026439021</v>
      </c>
      <c r="F63" s="53">
        <f t="shared" si="19"/>
        <v>114.3450611255882</v>
      </c>
      <c r="G63" s="53">
        <f t="shared" si="19"/>
        <v>111.5229695489278</v>
      </c>
      <c r="H63" s="53">
        <f t="shared" si="19"/>
        <v>118.02918041282436</v>
      </c>
      <c r="I63" s="53">
        <f t="shared" si="19"/>
        <v>116.21342059466252</v>
      </c>
      <c r="J63" s="53">
        <f t="shared" si="19"/>
        <v>117.67513563311078</v>
      </c>
      <c r="K63" s="53">
        <f t="shared" si="19"/>
        <v>111.80654998309917</v>
      </c>
      <c r="L63" s="53">
        <f t="shared" si="19"/>
        <v>110.24107832578642</v>
      </c>
      <c r="M63" s="53">
        <f t="shared" si="19"/>
        <v>110.51210684517832</v>
      </c>
      <c r="N63" s="53">
        <f t="shared" si="19"/>
        <v>108.23822889682931</v>
      </c>
      <c r="O63" s="53">
        <f t="shared" si="19"/>
        <v>107.97462017505437</v>
      </c>
      <c r="P63" s="53">
        <f t="shared" si="19"/>
        <v>111.74279110272897</v>
      </c>
      <c r="Q63" s="53">
        <f t="shared" si="19"/>
        <v>110.11963991790942</v>
      </c>
    </row>
    <row r="64" spans="1:17" ht="11.45" customHeight="1">
      <c r="A64" s="48" t="s">
        <v>53</v>
      </c>
      <c r="B64" s="30">
        <f t="shared" si="19"/>
        <v>106.59308634787789</v>
      </c>
      <c r="C64" s="30">
        <f t="shared" si="19"/>
        <v>106.29214043655911</v>
      </c>
      <c r="D64" s="30">
        <f t="shared" si="19"/>
        <v>102.55552436999673</v>
      </c>
      <c r="E64" s="30">
        <f t="shared" si="19"/>
        <v>98.937572757444869</v>
      </c>
      <c r="F64" s="30">
        <f t="shared" si="19"/>
        <v>99.853206808817333</v>
      </c>
      <c r="G64" s="30">
        <f t="shared" si="19"/>
        <v>96.979233495278407</v>
      </c>
      <c r="H64" s="30">
        <f t="shared" si="19"/>
        <v>100.49100370857643</v>
      </c>
      <c r="I64" s="30">
        <f t="shared" si="19"/>
        <v>99.617874597088019</v>
      </c>
      <c r="J64" s="30">
        <f t="shared" si="19"/>
        <v>97.712775271760549</v>
      </c>
      <c r="K64" s="30">
        <f t="shared" si="19"/>
        <v>92.917275390780333</v>
      </c>
      <c r="L64" s="30">
        <f t="shared" si="19"/>
        <v>92.416704295421354</v>
      </c>
      <c r="M64" s="30">
        <f t="shared" si="19"/>
        <v>91.939817079192636</v>
      </c>
      <c r="N64" s="30">
        <f t="shared" si="19"/>
        <v>90.904478961998635</v>
      </c>
      <c r="O64" s="30">
        <f t="shared" si="19"/>
        <v>93.830717051453632</v>
      </c>
      <c r="P64" s="30">
        <f t="shared" si="19"/>
        <v>99.281249660693703</v>
      </c>
      <c r="Q64" s="30">
        <f t="shared" si="19"/>
        <v>101.10504387964006</v>
      </c>
    </row>
    <row r="65" spans="1:17" ht="11.45" customHeight="1">
      <c r="A65" s="48" t="s">
        <v>51</v>
      </c>
      <c r="B65" s="30">
        <f t="shared" si="19"/>
        <v>127.46149269918753</v>
      </c>
      <c r="C65" s="30">
        <f t="shared" si="19"/>
        <v>128.49483010841985</v>
      </c>
      <c r="D65" s="30">
        <f t="shared" si="19"/>
        <v>120.2610727053473</v>
      </c>
      <c r="E65" s="30">
        <f t="shared" si="19"/>
        <v>113.76255947052799</v>
      </c>
      <c r="F65" s="30">
        <f t="shared" si="19"/>
        <v>122.83869333312185</v>
      </c>
      <c r="G65" s="30">
        <f t="shared" si="19"/>
        <v>119.22076296750036</v>
      </c>
      <c r="H65" s="30">
        <f t="shared" si="19"/>
        <v>127.8112449333311</v>
      </c>
      <c r="I65" s="30">
        <f t="shared" si="19"/>
        <v>126.27473481594801</v>
      </c>
      <c r="J65" s="30">
        <f t="shared" si="19"/>
        <v>129.68935568437115</v>
      </c>
      <c r="K65" s="30">
        <f t="shared" si="19"/>
        <v>122.12837051196279</v>
      </c>
      <c r="L65" s="30">
        <f t="shared" si="19"/>
        <v>119.98547476143587</v>
      </c>
      <c r="M65" s="30">
        <f t="shared" si="19"/>
        <v>120.48737610673618</v>
      </c>
      <c r="N65" s="30">
        <f t="shared" si="19"/>
        <v>117.94682172166158</v>
      </c>
      <c r="O65" s="30">
        <f t="shared" si="19"/>
        <v>115.25305495625304</v>
      </c>
      <c r="P65" s="30">
        <f t="shared" si="19"/>
        <v>118.12222604496404</v>
      </c>
      <c r="Q65" s="30">
        <f t="shared" si="19"/>
        <v>114.4653202405659</v>
      </c>
    </row>
    <row r="66" spans="1:17" ht="11.45" customHeight="1">
      <c r="A66" s="49" t="s">
        <v>52</v>
      </c>
      <c r="B66" s="54">
        <f t="shared" si="19"/>
        <v>277.72674923708206</v>
      </c>
      <c r="C66" s="54">
        <f t="shared" si="19"/>
        <v>278.49770063477268</v>
      </c>
      <c r="D66" s="54">
        <f t="shared" si="19"/>
        <v>277.13581585390523</v>
      </c>
      <c r="E66" s="54">
        <f t="shared" si="19"/>
        <v>274.28208914708938</v>
      </c>
      <c r="F66" s="54">
        <f t="shared" si="19"/>
        <v>274.12362572598914</v>
      </c>
      <c r="G66" s="54">
        <f t="shared" si="19"/>
        <v>273.27311581657335</v>
      </c>
      <c r="H66" s="54">
        <f t="shared" si="19"/>
        <v>277.44395163766075</v>
      </c>
      <c r="I66" s="54">
        <f t="shared" si="19"/>
        <v>278.90725397940878</v>
      </c>
      <c r="J66" s="54">
        <f t="shared" si="19"/>
        <v>279.56956676136724</v>
      </c>
      <c r="K66" s="54">
        <f t="shared" si="19"/>
        <v>279.68750344049727</v>
      </c>
      <c r="L66" s="54">
        <f t="shared" si="19"/>
        <v>279.65034228684902</v>
      </c>
      <c r="M66" s="54">
        <f t="shared" si="19"/>
        <v>282.79814617071668</v>
      </c>
      <c r="N66" s="54">
        <f t="shared" si="19"/>
        <v>281.29338581609323</v>
      </c>
      <c r="O66" s="54">
        <f t="shared" si="19"/>
        <v>281.34302592443606</v>
      </c>
      <c r="P66" s="54">
        <f t="shared" si="19"/>
        <v>283.68889308522802</v>
      </c>
      <c r="Q66" s="54">
        <f t="shared" si="19"/>
        <v>282.9709977091776</v>
      </c>
    </row>
    <row r="67" spans="1:17" ht="11.45" customHeight="1">
      <c r="A67" s="42" t="s">
        <v>59</v>
      </c>
      <c r="B67" s="51">
        <f t="shared" si="19"/>
        <v>528.3786457199833</v>
      </c>
      <c r="C67" s="51">
        <f t="shared" si="19"/>
        <v>525.61485147198368</v>
      </c>
      <c r="D67" s="51">
        <f t="shared" si="19"/>
        <v>515.02371830954849</v>
      </c>
      <c r="E67" s="51">
        <f t="shared" si="19"/>
        <v>513.46670940073147</v>
      </c>
      <c r="F67" s="51">
        <f t="shared" si="19"/>
        <v>519.65110060737868</v>
      </c>
      <c r="G67" s="51">
        <f t="shared" si="19"/>
        <v>537.86871055954316</v>
      </c>
      <c r="H67" s="51">
        <f t="shared" si="19"/>
        <v>537.58299593815627</v>
      </c>
      <c r="I67" s="51">
        <f t="shared" si="19"/>
        <v>535.97102293564762</v>
      </c>
      <c r="J67" s="51">
        <f t="shared" si="19"/>
        <v>557.38066653092255</v>
      </c>
      <c r="K67" s="51">
        <f t="shared" si="19"/>
        <v>519.35123457352017</v>
      </c>
      <c r="L67" s="51">
        <f t="shared" si="19"/>
        <v>530.29880137770249</v>
      </c>
      <c r="M67" s="51">
        <f t="shared" si="19"/>
        <v>553.46130916713582</v>
      </c>
      <c r="N67" s="51">
        <f t="shared" si="19"/>
        <v>549.41005096460367</v>
      </c>
      <c r="O67" s="51">
        <f t="shared" si="19"/>
        <v>562.63918002023786</v>
      </c>
      <c r="P67" s="51">
        <f t="shared" si="19"/>
        <v>579.3968999659221</v>
      </c>
      <c r="Q67" s="51">
        <f t="shared" si="19"/>
        <v>574.66605513593788</v>
      </c>
    </row>
    <row r="68" spans="1:17" ht="11.45" customHeight="1">
      <c r="A68" s="20" t="s">
        <v>53</v>
      </c>
      <c r="B68" s="30">
        <f t="shared" si="19"/>
        <v>686.8593598670202</v>
      </c>
      <c r="C68" s="30">
        <f t="shared" si="19"/>
        <v>723.47398127305621</v>
      </c>
      <c r="D68" s="30">
        <f t="shared" si="19"/>
        <v>713.81051621387292</v>
      </c>
      <c r="E68" s="30">
        <f t="shared" si="19"/>
        <v>698.01100867235482</v>
      </c>
      <c r="F68" s="30">
        <f t="shared" si="19"/>
        <v>702.02672962239171</v>
      </c>
      <c r="G68" s="30">
        <f t="shared" si="19"/>
        <v>671.36581902516355</v>
      </c>
      <c r="H68" s="30">
        <f t="shared" si="19"/>
        <v>706.53930418536777</v>
      </c>
      <c r="I68" s="30">
        <f t="shared" si="19"/>
        <v>695.13052903352559</v>
      </c>
      <c r="J68" s="30">
        <f t="shared" si="19"/>
        <v>694.1706585066355</v>
      </c>
      <c r="K68" s="30">
        <f t="shared" si="19"/>
        <v>658.43626945696144</v>
      </c>
      <c r="L68" s="30">
        <f t="shared" si="19"/>
        <v>673.12951270494102</v>
      </c>
      <c r="M68" s="30">
        <f t="shared" si="19"/>
        <v>735.96189844480421</v>
      </c>
      <c r="N68" s="30">
        <f t="shared" si="19"/>
        <v>727.52145925850027</v>
      </c>
      <c r="O68" s="30">
        <f t="shared" si="19"/>
        <v>808.68916189528886</v>
      </c>
      <c r="P68" s="30">
        <f t="shared" si="19"/>
        <v>838.59133527755864</v>
      </c>
      <c r="Q68" s="30">
        <f t="shared" si="19"/>
        <v>852.466078821314</v>
      </c>
    </row>
    <row r="69" spans="1:17" ht="11.45" customHeight="1">
      <c r="A69" s="24" t="s">
        <v>51</v>
      </c>
      <c r="B69" s="33">
        <f t="shared" si="19"/>
        <v>489.70676571894757</v>
      </c>
      <c r="C69" s="33">
        <f t="shared" si="19"/>
        <v>480.0945393326673</v>
      </c>
      <c r="D69" s="33">
        <f t="shared" si="19"/>
        <v>468.26269827474431</v>
      </c>
      <c r="E69" s="33">
        <f t="shared" si="19"/>
        <v>464.71604952405761</v>
      </c>
      <c r="F69" s="33">
        <f t="shared" si="19"/>
        <v>468.46638423855114</v>
      </c>
      <c r="G69" s="33">
        <f t="shared" si="19"/>
        <v>497.09299956226124</v>
      </c>
      <c r="H69" s="33">
        <f t="shared" si="19"/>
        <v>491.07968118961196</v>
      </c>
      <c r="I69" s="33">
        <f t="shared" si="19"/>
        <v>491.79373507640378</v>
      </c>
      <c r="J69" s="33">
        <f t="shared" si="19"/>
        <v>516.85047000957286</v>
      </c>
      <c r="K69" s="33">
        <f t="shared" si="19"/>
        <v>478.16349265260692</v>
      </c>
      <c r="L69" s="33">
        <f t="shared" si="19"/>
        <v>488.90850479379361</v>
      </c>
      <c r="M69" s="33">
        <f t="shared" si="19"/>
        <v>501.49009452951287</v>
      </c>
      <c r="N69" s="33">
        <f t="shared" si="19"/>
        <v>497.66432138069621</v>
      </c>
      <c r="O69" s="33">
        <f t="shared" si="19"/>
        <v>501.20505060710531</v>
      </c>
      <c r="P69" s="33">
        <f t="shared" si="19"/>
        <v>517.05939206384494</v>
      </c>
      <c r="Q69" s="33">
        <f t="shared" si="19"/>
        <v>512.98479662339685</v>
      </c>
    </row>
    <row r="71" spans="1:17" ht="11.45" customHeight="1">
      <c r="A71" s="16" t="s">
        <v>60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ht="11.45" customHeight="1">
      <c r="A72" s="42" t="s">
        <v>61</v>
      </c>
      <c r="B72" s="51">
        <f>IF(B37=0,0,(B38*B73+B39*B74+B42*B77)/B37)</f>
        <v>362.97149912542443</v>
      </c>
      <c r="C72" s="51">
        <f t="shared" ref="C72:Q72" si="20">IF(C37=0,0,(C38*C73+C39*C74+C42*C77)/C37)</f>
        <v>363.30991808891031</v>
      </c>
      <c r="D72" s="51">
        <f t="shared" si="20"/>
        <v>363.0426313583352</v>
      </c>
      <c r="E72" s="51">
        <f t="shared" si="20"/>
        <v>362.91680414800851</v>
      </c>
      <c r="F72" s="51">
        <f t="shared" si="20"/>
        <v>364.09561453039714</v>
      </c>
      <c r="G72" s="51">
        <f t="shared" si="20"/>
        <v>364.00369173973235</v>
      </c>
      <c r="H72" s="51">
        <f t="shared" si="20"/>
        <v>364.31730463606232</v>
      </c>
      <c r="I72" s="51">
        <f t="shared" si="20"/>
        <v>364.51384718051384</v>
      </c>
      <c r="J72" s="51">
        <f t="shared" si="20"/>
        <v>364.95205108778003</v>
      </c>
      <c r="K72" s="51">
        <f t="shared" si="20"/>
        <v>365.31564013397906</v>
      </c>
      <c r="L72" s="51">
        <f t="shared" si="20"/>
        <v>365.33216014078312</v>
      </c>
      <c r="M72" s="51">
        <f t="shared" si="20"/>
        <v>365.2565872149317</v>
      </c>
      <c r="N72" s="51">
        <f t="shared" si="20"/>
        <v>365.16614724571986</v>
      </c>
      <c r="O72" s="51">
        <f t="shared" si="20"/>
        <v>365.12258947622689</v>
      </c>
      <c r="P72" s="51">
        <f t="shared" si="20"/>
        <v>365.16897972243333</v>
      </c>
      <c r="Q72" s="51">
        <f t="shared" si="20"/>
        <v>365.28470531902161</v>
      </c>
    </row>
    <row r="73" spans="1:17" ht="11.45" customHeight="1">
      <c r="A73" s="44" t="s">
        <v>48</v>
      </c>
      <c r="B73" s="52">
        <v>400</v>
      </c>
      <c r="C73" s="52">
        <v>400</v>
      </c>
      <c r="D73" s="52">
        <v>400</v>
      </c>
      <c r="E73" s="52">
        <v>400</v>
      </c>
      <c r="F73" s="52">
        <v>400</v>
      </c>
      <c r="G73" s="52">
        <v>400</v>
      </c>
      <c r="H73" s="52">
        <v>400</v>
      </c>
      <c r="I73" s="52">
        <v>400</v>
      </c>
      <c r="J73" s="52">
        <v>400</v>
      </c>
      <c r="K73" s="52">
        <v>400</v>
      </c>
      <c r="L73" s="52">
        <v>400</v>
      </c>
      <c r="M73" s="52">
        <v>400</v>
      </c>
      <c r="N73" s="52">
        <v>400</v>
      </c>
      <c r="O73" s="52">
        <v>400</v>
      </c>
      <c r="P73" s="52">
        <v>400</v>
      </c>
      <c r="Q73" s="52">
        <v>400</v>
      </c>
    </row>
    <row r="74" spans="1:17" ht="11.45" customHeight="1">
      <c r="A74" s="46" t="s">
        <v>49</v>
      </c>
      <c r="B74" s="53">
        <f>IF(B39=0,0,SUMPRODUCT(B75:B76,B40:B41)/B39)</f>
        <v>320</v>
      </c>
      <c r="C74" s="53">
        <f t="shared" ref="C74:Q74" si="21">IF(C39=0,0,SUMPRODUCT(C75:C76,C40:C41)/C39)</f>
        <v>320</v>
      </c>
      <c r="D74" s="53">
        <f t="shared" si="21"/>
        <v>320</v>
      </c>
      <c r="E74" s="53">
        <f t="shared" si="21"/>
        <v>320</v>
      </c>
      <c r="F74" s="53">
        <f t="shared" si="21"/>
        <v>320</v>
      </c>
      <c r="G74" s="53">
        <f t="shared" si="21"/>
        <v>320</v>
      </c>
      <c r="H74" s="53">
        <f t="shared" si="21"/>
        <v>320</v>
      </c>
      <c r="I74" s="53">
        <f t="shared" si="21"/>
        <v>320</v>
      </c>
      <c r="J74" s="53">
        <f t="shared" si="21"/>
        <v>320</v>
      </c>
      <c r="K74" s="53">
        <f t="shared" si="21"/>
        <v>320</v>
      </c>
      <c r="L74" s="53">
        <f t="shared" si="21"/>
        <v>320</v>
      </c>
      <c r="M74" s="53">
        <f t="shared" si="21"/>
        <v>320</v>
      </c>
      <c r="N74" s="53">
        <f t="shared" si="21"/>
        <v>320</v>
      </c>
      <c r="O74" s="53">
        <f t="shared" si="21"/>
        <v>320</v>
      </c>
      <c r="P74" s="53">
        <f t="shared" si="21"/>
        <v>320</v>
      </c>
      <c r="Q74" s="53">
        <f t="shared" si="21"/>
        <v>320</v>
      </c>
    </row>
    <row r="75" spans="1:17" ht="11.45" customHeight="1">
      <c r="A75" s="48" t="s">
        <v>53</v>
      </c>
      <c r="B75" s="30">
        <v>320</v>
      </c>
      <c r="C75" s="30">
        <v>320</v>
      </c>
      <c r="D75" s="30">
        <v>320</v>
      </c>
      <c r="E75" s="30">
        <v>320</v>
      </c>
      <c r="F75" s="30">
        <v>320</v>
      </c>
      <c r="G75" s="30">
        <v>320</v>
      </c>
      <c r="H75" s="30">
        <v>320</v>
      </c>
      <c r="I75" s="30">
        <v>320</v>
      </c>
      <c r="J75" s="30">
        <v>320</v>
      </c>
      <c r="K75" s="30">
        <v>320</v>
      </c>
      <c r="L75" s="30">
        <v>320</v>
      </c>
      <c r="M75" s="30">
        <v>320</v>
      </c>
      <c r="N75" s="30">
        <v>320</v>
      </c>
      <c r="O75" s="30">
        <v>320</v>
      </c>
      <c r="P75" s="30">
        <v>320</v>
      </c>
      <c r="Q75" s="30">
        <v>320</v>
      </c>
    </row>
    <row r="76" spans="1:17" ht="11.45" customHeight="1">
      <c r="A76" s="48" t="s">
        <v>51</v>
      </c>
      <c r="B76" s="30">
        <v>320</v>
      </c>
      <c r="C76" s="30">
        <v>320</v>
      </c>
      <c r="D76" s="30">
        <v>320</v>
      </c>
      <c r="E76" s="30">
        <v>320</v>
      </c>
      <c r="F76" s="30">
        <v>320</v>
      </c>
      <c r="G76" s="30">
        <v>320</v>
      </c>
      <c r="H76" s="30">
        <v>320</v>
      </c>
      <c r="I76" s="30">
        <v>320</v>
      </c>
      <c r="J76" s="30">
        <v>320</v>
      </c>
      <c r="K76" s="30">
        <v>320</v>
      </c>
      <c r="L76" s="30">
        <v>320</v>
      </c>
      <c r="M76" s="30">
        <v>320</v>
      </c>
      <c r="N76" s="30">
        <v>320</v>
      </c>
      <c r="O76" s="30">
        <v>320</v>
      </c>
      <c r="P76" s="30">
        <v>320</v>
      </c>
      <c r="Q76" s="30">
        <v>320</v>
      </c>
    </row>
    <row r="77" spans="1:17" ht="11.45" customHeight="1">
      <c r="A77" s="49" t="s">
        <v>52</v>
      </c>
      <c r="B77" s="54">
        <v>560</v>
      </c>
      <c r="C77" s="54">
        <v>560</v>
      </c>
      <c r="D77" s="54">
        <v>560</v>
      </c>
      <c r="E77" s="54">
        <v>560</v>
      </c>
      <c r="F77" s="54">
        <v>560</v>
      </c>
      <c r="G77" s="54">
        <v>560</v>
      </c>
      <c r="H77" s="54">
        <v>560</v>
      </c>
      <c r="I77" s="54">
        <v>560</v>
      </c>
      <c r="J77" s="54">
        <v>560</v>
      </c>
      <c r="K77" s="54">
        <v>560</v>
      </c>
      <c r="L77" s="54">
        <v>560</v>
      </c>
      <c r="M77" s="54">
        <v>560</v>
      </c>
      <c r="N77" s="54">
        <v>560</v>
      </c>
      <c r="O77" s="54">
        <v>560</v>
      </c>
      <c r="P77" s="54">
        <v>560</v>
      </c>
      <c r="Q77" s="54">
        <v>560</v>
      </c>
    </row>
    <row r="78" spans="1:17" ht="11.45" customHeight="1">
      <c r="A78" s="42" t="s">
        <v>29</v>
      </c>
      <c r="B78" s="51">
        <f>IF(B43=0,0,SUMPRODUCT(B79:B80,B44:B45)/B43)</f>
        <v>2100</v>
      </c>
      <c r="C78" s="51">
        <f t="shared" ref="C78:Q78" si="22">IF(C43=0,0,SUMPRODUCT(C79:C80,C44:C45)/C43)</f>
        <v>2100</v>
      </c>
      <c r="D78" s="51">
        <f t="shared" si="22"/>
        <v>2100</v>
      </c>
      <c r="E78" s="51">
        <f t="shared" si="22"/>
        <v>2100</v>
      </c>
      <c r="F78" s="51">
        <f t="shared" si="22"/>
        <v>2100</v>
      </c>
      <c r="G78" s="51">
        <f t="shared" si="22"/>
        <v>2100</v>
      </c>
      <c r="H78" s="51">
        <f t="shared" si="22"/>
        <v>2100</v>
      </c>
      <c r="I78" s="51">
        <f t="shared" si="22"/>
        <v>2100</v>
      </c>
      <c r="J78" s="51">
        <f t="shared" si="22"/>
        <v>2100</v>
      </c>
      <c r="K78" s="51">
        <f t="shared" si="22"/>
        <v>2100</v>
      </c>
      <c r="L78" s="51">
        <f t="shared" si="22"/>
        <v>2100</v>
      </c>
      <c r="M78" s="51">
        <f t="shared" si="22"/>
        <v>2100</v>
      </c>
      <c r="N78" s="51">
        <f t="shared" si="22"/>
        <v>2100</v>
      </c>
      <c r="O78" s="51">
        <f t="shared" si="22"/>
        <v>2100</v>
      </c>
      <c r="P78" s="51">
        <f t="shared" si="22"/>
        <v>2100</v>
      </c>
      <c r="Q78" s="51">
        <f t="shared" si="22"/>
        <v>2100</v>
      </c>
    </row>
    <row r="79" spans="1:17" ht="11.45" customHeight="1">
      <c r="A79" s="20" t="s">
        <v>53</v>
      </c>
      <c r="B79" s="30">
        <v>2100</v>
      </c>
      <c r="C79" s="30">
        <v>2100</v>
      </c>
      <c r="D79" s="30">
        <v>2100</v>
      </c>
      <c r="E79" s="30">
        <v>2100</v>
      </c>
      <c r="F79" s="30">
        <v>2100</v>
      </c>
      <c r="G79" s="30">
        <v>2100</v>
      </c>
      <c r="H79" s="30">
        <v>2100</v>
      </c>
      <c r="I79" s="30">
        <v>2100</v>
      </c>
      <c r="J79" s="30">
        <v>2100</v>
      </c>
      <c r="K79" s="30">
        <v>2100</v>
      </c>
      <c r="L79" s="30">
        <v>2100</v>
      </c>
      <c r="M79" s="30">
        <v>2100</v>
      </c>
      <c r="N79" s="30">
        <v>2100</v>
      </c>
      <c r="O79" s="30">
        <v>2100</v>
      </c>
      <c r="P79" s="30">
        <v>2100</v>
      </c>
      <c r="Q79" s="30">
        <v>2100</v>
      </c>
    </row>
    <row r="80" spans="1:17" ht="11.45" customHeight="1">
      <c r="A80" s="24" t="s">
        <v>51</v>
      </c>
      <c r="B80" s="33">
        <v>2100</v>
      </c>
      <c r="C80" s="33">
        <v>2100</v>
      </c>
      <c r="D80" s="33">
        <v>2100</v>
      </c>
      <c r="E80" s="33">
        <v>2100</v>
      </c>
      <c r="F80" s="33">
        <v>2100</v>
      </c>
      <c r="G80" s="33">
        <v>2100</v>
      </c>
      <c r="H80" s="33">
        <v>2100</v>
      </c>
      <c r="I80" s="33">
        <v>2100</v>
      </c>
      <c r="J80" s="33">
        <v>2100</v>
      </c>
      <c r="K80" s="33">
        <v>2100</v>
      </c>
      <c r="L80" s="33">
        <v>2100</v>
      </c>
      <c r="M80" s="33">
        <v>2100</v>
      </c>
      <c r="N80" s="33">
        <v>2100</v>
      </c>
      <c r="O80" s="33">
        <v>2100</v>
      </c>
      <c r="P80" s="33">
        <v>2100</v>
      </c>
      <c r="Q80" s="33">
        <v>2100</v>
      </c>
    </row>
    <row r="82" spans="1:17" ht="11.45" customHeight="1">
      <c r="A82" s="16" t="s">
        <v>62</v>
      </c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</row>
    <row r="83" spans="1:17" ht="11.45" customHeight="1">
      <c r="A83" s="42" t="s">
        <v>24</v>
      </c>
      <c r="B83" s="56">
        <f>IF(B61=0,0,B61/B72)</f>
        <v>0.32109889979278394</v>
      </c>
      <c r="C83" s="56">
        <f t="shared" ref="C83:Q83" si="23">IF(C61=0,0,C61/C72)</f>
        <v>0.32469255872072839</v>
      </c>
      <c r="D83" s="56">
        <f t="shared" si="23"/>
        <v>0.31238841543686574</v>
      </c>
      <c r="E83" s="56">
        <f t="shared" si="23"/>
        <v>0.30286456267724771</v>
      </c>
      <c r="F83" s="56">
        <f t="shared" si="23"/>
        <v>0.31325607744135969</v>
      </c>
      <c r="G83" s="56">
        <f t="shared" si="23"/>
        <v>0.30966078809702113</v>
      </c>
      <c r="H83" s="56">
        <f t="shared" si="23"/>
        <v>0.32279894995441499</v>
      </c>
      <c r="I83" s="56">
        <f t="shared" si="23"/>
        <v>0.3204922572522409</v>
      </c>
      <c r="J83" s="56">
        <f t="shared" si="23"/>
        <v>0.32452805152251646</v>
      </c>
      <c r="K83" s="56">
        <f t="shared" si="23"/>
        <v>0.31581249154431079</v>
      </c>
      <c r="L83" s="56">
        <f t="shared" si="23"/>
        <v>0.31314250099032631</v>
      </c>
      <c r="M83" s="56">
        <f t="shared" si="23"/>
        <v>0.31482732288718468</v>
      </c>
      <c r="N83" s="56">
        <f t="shared" si="23"/>
        <v>0.31017468296057255</v>
      </c>
      <c r="O83" s="56">
        <f t="shared" si="23"/>
        <v>0.31076945736970246</v>
      </c>
      <c r="P83" s="56">
        <f t="shared" si="23"/>
        <v>0.31748117346723603</v>
      </c>
      <c r="Q83" s="56">
        <f t="shared" si="23"/>
        <v>0.31520683969381985</v>
      </c>
    </row>
    <row r="84" spans="1:17" ht="11.45" customHeight="1">
      <c r="A84" s="44" t="s">
        <v>48</v>
      </c>
      <c r="B84" s="57">
        <f t="shared" ref="B84:Q91" si="24">IF(B62=0,0,B62/B73)</f>
        <v>0.18822175571071509</v>
      </c>
      <c r="C84" s="57">
        <f t="shared" si="24"/>
        <v>0.18850863696973949</v>
      </c>
      <c r="D84" s="57">
        <f t="shared" si="24"/>
        <v>0.18663060296346587</v>
      </c>
      <c r="E84" s="57">
        <f t="shared" si="24"/>
        <v>0.18612670908075374</v>
      </c>
      <c r="F84" s="57">
        <f t="shared" si="24"/>
        <v>0.18642866194826804</v>
      </c>
      <c r="G84" s="57">
        <f t="shared" si="24"/>
        <v>0.18664676985039996</v>
      </c>
      <c r="H84" s="57">
        <f t="shared" si="24"/>
        <v>0.18780452835856792</v>
      </c>
      <c r="I84" s="57">
        <f t="shared" si="24"/>
        <v>0.18782912163429394</v>
      </c>
      <c r="J84" s="57">
        <f t="shared" si="24"/>
        <v>0.18744555210344008</v>
      </c>
      <c r="K84" s="57">
        <f t="shared" si="24"/>
        <v>0.18586233695010437</v>
      </c>
      <c r="L84" s="57">
        <f t="shared" si="24"/>
        <v>0.18659907019670804</v>
      </c>
      <c r="M84" s="57">
        <f t="shared" si="24"/>
        <v>0.1872598667469591</v>
      </c>
      <c r="N84" s="57">
        <f t="shared" si="24"/>
        <v>0.1866597760466778</v>
      </c>
      <c r="O84" s="57">
        <f t="shared" si="24"/>
        <v>0.18794141645222079</v>
      </c>
      <c r="P84" s="57">
        <f t="shared" si="24"/>
        <v>0.18939101863709062</v>
      </c>
      <c r="Q84" s="57">
        <f t="shared" si="24"/>
        <v>0.19032187623567107</v>
      </c>
    </row>
    <row r="85" spans="1:17" ht="11.45" customHeight="1">
      <c r="A85" s="46" t="s">
        <v>49</v>
      </c>
      <c r="B85" s="58">
        <f t="shared" si="24"/>
        <v>0.37596631018147936</v>
      </c>
      <c r="C85" s="58">
        <f t="shared" si="24"/>
        <v>0.378603649291258</v>
      </c>
      <c r="D85" s="58">
        <f t="shared" si="24"/>
        <v>0.35707397462115364</v>
      </c>
      <c r="E85" s="58">
        <f t="shared" si="24"/>
        <v>0.33970903207621939</v>
      </c>
      <c r="F85" s="58">
        <f t="shared" si="24"/>
        <v>0.35732831601746312</v>
      </c>
      <c r="G85" s="58">
        <f t="shared" si="24"/>
        <v>0.34850927984039937</v>
      </c>
      <c r="H85" s="58">
        <f t="shared" si="24"/>
        <v>0.3688411887900761</v>
      </c>
      <c r="I85" s="58">
        <f t="shared" si="24"/>
        <v>0.3631669393583204</v>
      </c>
      <c r="J85" s="58">
        <f t="shared" si="24"/>
        <v>0.36773479885347121</v>
      </c>
      <c r="K85" s="58">
        <f t="shared" si="24"/>
        <v>0.34939546869718491</v>
      </c>
      <c r="L85" s="58">
        <f t="shared" si="24"/>
        <v>0.34450336976808255</v>
      </c>
      <c r="M85" s="58">
        <f t="shared" si="24"/>
        <v>0.34535033389118225</v>
      </c>
      <c r="N85" s="58">
        <f t="shared" si="24"/>
        <v>0.33824446530259161</v>
      </c>
      <c r="O85" s="58">
        <f t="shared" si="24"/>
        <v>0.33742068804704489</v>
      </c>
      <c r="P85" s="58">
        <f t="shared" si="24"/>
        <v>0.34919622219602803</v>
      </c>
      <c r="Q85" s="58">
        <f t="shared" si="24"/>
        <v>0.34412387474346695</v>
      </c>
    </row>
    <row r="86" spans="1:17" ht="11.45" customHeight="1">
      <c r="A86" s="48" t="s">
        <v>53</v>
      </c>
      <c r="B86" s="59">
        <f t="shared" si="24"/>
        <v>0.33310339483711837</v>
      </c>
      <c r="C86" s="59">
        <f t="shared" si="24"/>
        <v>0.33216293886424719</v>
      </c>
      <c r="D86" s="59">
        <f t="shared" si="24"/>
        <v>0.3204860136562398</v>
      </c>
      <c r="E86" s="59">
        <f t="shared" si="24"/>
        <v>0.30917991486701524</v>
      </c>
      <c r="F86" s="59">
        <f t="shared" si="24"/>
        <v>0.31204127127755416</v>
      </c>
      <c r="G86" s="59">
        <f t="shared" si="24"/>
        <v>0.30306010467274502</v>
      </c>
      <c r="H86" s="59">
        <f t="shared" si="24"/>
        <v>0.31403438658930133</v>
      </c>
      <c r="I86" s="59">
        <f t="shared" si="24"/>
        <v>0.31130585811590006</v>
      </c>
      <c r="J86" s="59">
        <f t="shared" si="24"/>
        <v>0.30535242272425173</v>
      </c>
      <c r="K86" s="59">
        <f t="shared" si="24"/>
        <v>0.29036648559618855</v>
      </c>
      <c r="L86" s="59">
        <f t="shared" si="24"/>
        <v>0.28880220092319175</v>
      </c>
      <c r="M86" s="59">
        <f t="shared" si="24"/>
        <v>0.28731192837247699</v>
      </c>
      <c r="N86" s="59">
        <f t="shared" si="24"/>
        <v>0.28407649675624574</v>
      </c>
      <c r="O86" s="59">
        <f t="shared" si="24"/>
        <v>0.29322099078579261</v>
      </c>
      <c r="P86" s="59">
        <f t="shared" si="24"/>
        <v>0.31025390518966783</v>
      </c>
      <c r="Q86" s="59">
        <f t="shared" si="24"/>
        <v>0.3159532621238752</v>
      </c>
    </row>
    <row r="87" spans="1:17" ht="11.45" customHeight="1">
      <c r="A87" s="48" t="s">
        <v>51</v>
      </c>
      <c r="B87" s="59">
        <f t="shared" si="24"/>
        <v>0.39831716468496103</v>
      </c>
      <c r="C87" s="59">
        <f t="shared" si="24"/>
        <v>0.40154634408881201</v>
      </c>
      <c r="D87" s="59">
        <f t="shared" si="24"/>
        <v>0.37581585220421032</v>
      </c>
      <c r="E87" s="59">
        <f t="shared" si="24"/>
        <v>0.35550799834539998</v>
      </c>
      <c r="F87" s="59">
        <f t="shared" si="24"/>
        <v>0.38387091666600581</v>
      </c>
      <c r="G87" s="59">
        <f t="shared" si="24"/>
        <v>0.37256488427343865</v>
      </c>
      <c r="H87" s="59">
        <f t="shared" si="24"/>
        <v>0.39941014041665968</v>
      </c>
      <c r="I87" s="59">
        <f t="shared" si="24"/>
        <v>0.39460854629983755</v>
      </c>
      <c r="J87" s="59">
        <f t="shared" si="24"/>
        <v>0.40527923651365982</v>
      </c>
      <c r="K87" s="59">
        <f t="shared" si="24"/>
        <v>0.38165115784988368</v>
      </c>
      <c r="L87" s="59">
        <f t="shared" si="24"/>
        <v>0.3749546086294871</v>
      </c>
      <c r="M87" s="59">
        <f t="shared" si="24"/>
        <v>0.37652305033355055</v>
      </c>
      <c r="N87" s="59">
        <f t="shared" si="24"/>
        <v>0.36858381788019245</v>
      </c>
      <c r="O87" s="59">
        <f t="shared" si="24"/>
        <v>0.36016579673829074</v>
      </c>
      <c r="P87" s="59">
        <f t="shared" si="24"/>
        <v>0.36913195639051261</v>
      </c>
      <c r="Q87" s="59">
        <f t="shared" si="24"/>
        <v>0.35770412575176846</v>
      </c>
    </row>
    <row r="88" spans="1:17" ht="11.45" customHeight="1">
      <c r="A88" s="49" t="s">
        <v>52</v>
      </c>
      <c r="B88" s="60">
        <f t="shared" si="24"/>
        <v>0.49594062363764652</v>
      </c>
      <c r="C88" s="60">
        <f t="shared" si="24"/>
        <v>0.4973173225620941</v>
      </c>
      <c r="D88" s="60">
        <f t="shared" si="24"/>
        <v>0.49488538545340222</v>
      </c>
      <c r="E88" s="60">
        <f t="shared" si="24"/>
        <v>0.48978944490551674</v>
      </c>
      <c r="F88" s="60">
        <f t="shared" si="24"/>
        <v>0.4895064745106949</v>
      </c>
      <c r="G88" s="60">
        <f t="shared" si="24"/>
        <v>0.48798770681530956</v>
      </c>
      <c r="H88" s="60">
        <f t="shared" si="24"/>
        <v>0.49543562792439416</v>
      </c>
      <c r="I88" s="60">
        <f t="shared" si="24"/>
        <v>0.49804866782037283</v>
      </c>
      <c r="J88" s="60">
        <f t="shared" si="24"/>
        <v>0.49923136921672723</v>
      </c>
      <c r="K88" s="60">
        <f t="shared" si="24"/>
        <v>0.49944197042945943</v>
      </c>
      <c r="L88" s="60">
        <f t="shared" si="24"/>
        <v>0.49937561122651614</v>
      </c>
      <c r="M88" s="60">
        <f t="shared" si="24"/>
        <v>0.50499668959056554</v>
      </c>
      <c r="N88" s="60">
        <f t="shared" si="24"/>
        <v>0.50230961752873793</v>
      </c>
      <c r="O88" s="60">
        <f t="shared" si="24"/>
        <v>0.50239826057935011</v>
      </c>
      <c r="P88" s="60">
        <f t="shared" si="24"/>
        <v>0.50658730908076433</v>
      </c>
      <c r="Q88" s="60">
        <f t="shared" si="24"/>
        <v>0.50530535305210289</v>
      </c>
    </row>
    <row r="89" spans="1:17" ht="11.45" customHeight="1">
      <c r="A89" s="42" t="s">
        <v>25</v>
      </c>
      <c r="B89" s="56">
        <f t="shared" si="24"/>
        <v>0.25160887891427774</v>
      </c>
      <c r="C89" s="56">
        <f t="shared" si="24"/>
        <v>0.25029278641523034</v>
      </c>
      <c r="D89" s="56">
        <f t="shared" si="24"/>
        <v>0.24524938967121357</v>
      </c>
      <c r="E89" s="56">
        <f t="shared" si="24"/>
        <v>0.24450795685749119</v>
      </c>
      <c r="F89" s="56">
        <f t="shared" si="24"/>
        <v>0.24745290505113271</v>
      </c>
      <c r="G89" s="56">
        <f t="shared" si="24"/>
        <v>0.25612795740930627</v>
      </c>
      <c r="H89" s="56">
        <f t="shared" si="24"/>
        <v>0.25599190282769346</v>
      </c>
      <c r="I89" s="56">
        <f t="shared" si="24"/>
        <v>0.2552242966360227</v>
      </c>
      <c r="J89" s="56">
        <f t="shared" si="24"/>
        <v>0.26541936501472502</v>
      </c>
      <c r="K89" s="56">
        <f t="shared" si="24"/>
        <v>0.24731011170167627</v>
      </c>
      <c r="L89" s="56">
        <f t="shared" si="24"/>
        <v>0.2525232387512869</v>
      </c>
      <c r="M89" s="56">
        <f t="shared" si="24"/>
        <v>0.26355300436530277</v>
      </c>
      <c r="N89" s="56">
        <f t="shared" si="24"/>
        <v>0.2616238337926684</v>
      </c>
      <c r="O89" s="56">
        <f t="shared" si="24"/>
        <v>0.26792341905725614</v>
      </c>
      <c r="P89" s="56">
        <f t="shared" si="24"/>
        <v>0.27590328569805816</v>
      </c>
      <c r="Q89" s="56">
        <f t="shared" si="24"/>
        <v>0.27365050244568473</v>
      </c>
    </row>
    <row r="90" spans="1:17" ht="11.45" customHeight="1">
      <c r="A90" s="20" t="s">
        <v>53</v>
      </c>
      <c r="B90" s="59">
        <f t="shared" si="24"/>
        <v>0.32707588565096202</v>
      </c>
      <c r="C90" s="59">
        <f t="shared" si="24"/>
        <v>0.3445114196538363</v>
      </c>
      <c r="D90" s="59">
        <f t="shared" si="24"/>
        <v>0.33990976962565378</v>
      </c>
      <c r="E90" s="59">
        <f t="shared" si="24"/>
        <v>0.33238619460588326</v>
      </c>
      <c r="F90" s="59">
        <f t="shared" si="24"/>
        <v>0.33429844267732939</v>
      </c>
      <c r="G90" s="59">
        <f t="shared" si="24"/>
        <v>0.31969800905960166</v>
      </c>
      <c r="H90" s="59">
        <f t="shared" si="24"/>
        <v>0.33644728770731797</v>
      </c>
      <c r="I90" s="59">
        <f t="shared" si="24"/>
        <v>0.33101453763501221</v>
      </c>
      <c r="J90" s="59">
        <f t="shared" si="24"/>
        <v>0.33055745643173118</v>
      </c>
      <c r="K90" s="59">
        <f t="shared" si="24"/>
        <v>0.31354108069379116</v>
      </c>
      <c r="L90" s="59">
        <f t="shared" si="24"/>
        <v>0.32053786319282906</v>
      </c>
      <c r="M90" s="59">
        <f t="shared" si="24"/>
        <v>0.3504580468784782</v>
      </c>
      <c r="N90" s="59">
        <f t="shared" si="24"/>
        <v>0.34643879012309536</v>
      </c>
      <c r="O90" s="59">
        <f t="shared" si="24"/>
        <v>0.3850900770929947</v>
      </c>
      <c r="P90" s="59">
        <f t="shared" si="24"/>
        <v>0.39932920727502791</v>
      </c>
      <c r="Q90" s="59">
        <f t="shared" si="24"/>
        <v>0.4059362280101495</v>
      </c>
    </row>
    <row r="91" spans="1:17" ht="11.45" customHeight="1">
      <c r="A91" s="24" t="s">
        <v>51</v>
      </c>
      <c r="B91" s="61">
        <f t="shared" si="24"/>
        <v>0.2331936979614036</v>
      </c>
      <c r="C91" s="61">
        <f t="shared" si="24"/>
        <v>0.22861644730127015</v>
      </c>
      <c r="D91" s="61">
        <f t="shared" si="24"/>
        <v>0.22298223727368777</v>
      </c>
      <c r="E91" s="61">
        <f t="shared" si="24"/>
        <v>0.2212933569162179</v>
      </c>
      <c r="F91" s="61">
        <f t="shared" si="24"/>
        <v>0.22307923058978626</v>
      </c>
      <c r="G91" s="61">
        <f t="shared" si="24"/>
        <v>0.23671095217250535</v>
      </c>
      <c r="H91" s="61">
        <f t="shared" si="24"/>
        <v>0.23384746723314856</v>
      </c>
      <c r="I91" s="61">
        <f t="shared" si="24"/>
        <v>0.23418749289352561</v>
      </c>
      <c r="J91" s="61">
        <f t="shared" si="24"/>
        <v>0.24611927143312992</v>
      </c>
      <c r="K91" s="61">
        <f t="shared" si="24"/>
        <v>0.22769690126314615</v>
      </c>
      <c r="L91" s="61">
        <f t="shared" si="24"/>
        <v>0.2328135737113303</v>
      </c>
      <c r="M91" s="61">
        <f t="shared" si="24"/>
        <v>0.23880480691881564</v>
      </c>
      <c r="N91" s="61">
        <f t="shared" si="24"/>
        <v>0.2369830101812839</v>
      </c>
      <c r="O91" s="61">
        <f t="shared" si="24"/>
        <v>0.23866907171766918</v>
      </c>
      <c r="P91" s="61">
        <f t="shared" si="24"/>
        <v>0.24621875812564045</v>
      </c>
      <c r="Q91" s="61">
        <f t="shared" si="24"/>
        <v>0.24427847458256993</v>
      </c>
    </row>
    <row r="93" spans="1:17" ht="11.45" customHeight="1">
      <c r="A93" s="16" t="s">
        <v>63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</row>
    <row r="94" spans="1:17" ht="11.45" customHeight="1">
      <c r="A94" s="42" t="s">
        <v>24</v>
      </c>
      <c r="B94" s="43">
        <f t="shared" ref="B94:Q102" si="25">IF(B15=0,0,B15/B37*1000000)</f>
        <v>199339.42510423358</v>
      </c>
      <c r="C94" s="43">
        <f t="shared" si="25"/>
        <v>195409.17833898362</v>
      </c>
      <c r="D94" s="43">
        <f t="shared" si="25"/>
        <v>194713.29104949383</v>
      </c>
      <c r="E94" s="43">
        <f t="shared" si="25"/>
        <v>190634.67536905545</v>
      </c>
      <c r="F94" s="43">
        <f t="shared" si="25"/>
        <v>187366.48064159614</v>
      </c>
      <c r="G94" s="43">
        <f t="shared" si="25"/>
        <v>189751.18212281316</v>
      </c>
      <c r="H94" s="43">
        <f t="shared" si="25"/>
        <v>184257.34460913856</v>
      </c>
      <c r="I94" s="43">
        <f t="shared" si="25"/>
        <v>185218.1399073707</v>
      </c>
      <c r="J94" s="43">
        <f t="shared" si="25"/>
        <v>184720.34879941467</v>
      </c>
      <c r="K94" s="43">
        <f t="shared" si="25"/>
        <v>184250.43315253238</v>
      </c>
      <c r="L94" s="43">
        <f t="shared" si="25"/>
        <v>184187.60034724348</v>
      </c>
      <c r="M94" s="43">
        <f t="shared" si="25"/>
        <v>183622.55751480549</v>
      </c>
      <c r="N94" s="43">
        <f t="shared" si="25"/>
        <v>185743.62329791827</v>
      </c>
      <c r="O94" s="43">
        <f t="shared" si="25"/>
        <v>186604.31173823474</v>
      </c>
      <c r="P94" s="43">
        <f t="shared" si="25"/>
        <v>184351.33783372864</v>
      </c>
      <c r="Q94" s="43">
        <f t="shared" si="25"/>
        <v>188617.54493580008</v>
      </c>
    </row>
    <row r="95" spans="1:17" ht="11.45" customHeight="1">
      <c r="A95" s="44" t="s">
        <v>48</v>
      </c>
      <c r="B95" s="45">
        <f t="shared" si="25"/>
        <v>113715.10392979124</v>
      </c>
      <c r="C95" s="45">
        <f t="shared" si="25"/>
        <v>113257.41705432552</v>
      </c>
      <c r="D95" s="45">
        <f t="shared" si="25"/>
        <v>113346.93936682088</v>
      </c>
      <c r="E95" s="45">
        <f t="shared" si="25"/>
        <v>109739.73827907802</v>
      </c>
      <c r="F95" s="45">
        <f t="shared" si="25"/>
        <v>111274.96889690499</v>
      </c>
      <c r="G95" s="45">
        <f t="shared" si="25"/>
        <v>110726.42774712197</v>
      </c>
      <c r="H95" s="45">
        <f t="shared" si="25"/>
        <v>109920.63036763649</v>
      </c>
      <c r="I95" s="45">
        <f t="shared" si="25"/>
        <v>110148.10736597645</v>
      </c>
      <c r="J95" s="45">
        <f t="shared" si="25"/>
        <v>111592.98749178852</v>
      </c>
      <c r="K95" s="45">
        <f t="shared" si="25"/>
        <v>110966.68376752503</v>
      </c>
      <c r="L95" s="45">
        <f t="shared" si="25"/>
        <v>111614.40126786007</v>
      </c>
      <c r="M95" s="45">
        <f t="shared" si="25"/>
        <v>111172.91196976724</v>
      </c>
      <c r="N95" s="45">
        <f t="shared" si="25"/>
        <v>111364.49644669858</v>
      </c>
      <c r="O95" s="45">
        <f t="shared" si="25"/>
        <v>110852.00080327434</v>
      </c>
      <c r="P95" s="45">
        <f t="shared" si="25"/>
        <v>110479.26425256241</v>
      </c>
      <c r="Q95" s="45">
        <f t="shared" si="25"/>
        <v>111391.72613129774</v>
      </c>
    </row>
    <row r="96" spans="1:17" ht="11.45" customHeight="1">
      <c r="A96" s="46" t="s">
        <v>49</v>
      </c>
      <c r="B96" s="47">
        <f t="shared" si="25"/>
        <v>267385.08972497762</v>
      </c>
      <c r="C96" s="47">
        <f t="shared" si="25"/>
        <v>258658.67318878983</v>
      </c>
      <c r="D96" s="47">
        <f t="shared" si="25"/>
        <v>255617.09742044419</v>
      </c>
      <c r="E96" s="47">
        <f t="shared" si="25"/>
        <v>250310.82565825986</v>
      </c>
      <c r="F96" s="47">
        <f t="shared" si="25"/>
        <v>244004.66401908116</v>
      </c>
      <c r="G96" s="47">
        <f t="shared" si="25"/>
        <v>247868.1048955532</v>
      </c>
      <c r="H96" s="47">
        <f t="shared" si="25"/>
        <v>237912.61852201109</v>
      </c>
      <c r="I96" s="47">
        <f t="shared" si="25"/>
        <v>239383.53394411254</v>
      </c>
      <c r="J96" s="47">
        <f t="shared" si="25"/>
        <v>235894.13557341474</v>
      </c>
      <c r="K96" s="47">
        <f t="shared" si="25"/>
        <v>234653.81680591751</v>
      </c>
      <c r="L96" s="47">
        <f t="shared" si="25"/>
        <v>233962.94689022086</v>
      </c>
      <c r="M96" s="47">
        <f t="shared" si="25"/>
        <v>232972.77174846662</v>
      </c>
      <c r="N96" s="47">
        <f t="shared" si="25"/>
        <v>237003.98158067392</v>
      </c>
      <c r="O96" s="47">
        <f t="shared" si="25"/>
        <v>238652.84752212153</v>
      </c>
      <c r="P96" s="47">
        <f t="shared" si="25"/>
        <v>235359.64115885069</v>
      </c>
      <c r="Q96" s="47">
        <f t="shared" si="25"/>
        <v>242622.89143440354</v>
      </c>
    </row>
    <row r="97" spans="1:17" ht="11.45" customHeight="1">
      <c r="A97" s="48" t="s">
        <v>53</v>
      </c>
      <c r="B97" s="21">
        <f t="shared" si="25"/>
        <v>270815.21687079931</v>
      </c>
      <c r="C97" s="21">
        <f t="shared" si="25"/>
        <v>260411.22698698493</v>
      </c>
      <c r="D97" s="21">
        <f t="shared" si="25"/>
        <v>262871.79979558138</v>
      </c>
      <c r="E97" s="21">
        <f t="shared" si="25"/>
        <v>262311.34450916603</v>
      </c>
      <c r="F97" s="21">
        <f t="shared" si="25"/>
        <v>258201.38609339177</v>
      </c>
      <c r="G97" s="21">
        <f t="shared" si="25"/>
        <v>248343.99050606866</v>
      </c>
      <c r="H97" s="21">
        <f t="shared" si="25"/>
        <v>244127.52538802146</v>
      </c>
      <c r="I97" s="21">
        <f t="shared" si="25"/>
        <v>257098.89575437107</v>
      </c>
      <c r="J97" s="21">
        <f t="shared" si="25"/>
        <v>254726.82707077282</v>
      </c>
      <c r="K97" s="21">
        <f t="shared" si="25"/>
        <v>238516.25687204185</v>
      </c>
      <c r="L97" s="21">
        <f t="shared" si="25"/>
        <v>239665.42409422834</v>
      </c>
      <c r="M97" s="21">
        <f t="shared" si="25"/>
        <v>233328.97770690126</v>
      </c>
      <c r="N97" s="21">
        <f t="shared" si="25"/>
        <v>241520.46496566979</v>
      </c>
      <c r="O97" s="21">
        <f t="shared" si="25"/>
        <v>234707.12041524833</v>
      </c>
      <c r="P97" s="21">
        <f t="shared" si="25"/>
        <v>234379.38152220784</v>
      </c>
      <c r="Q97" s="21">
        <f t="shared" si="25"/>
        <v>236926.5026295904</v>
      </c>
    </row>
    <row r="98" spans="1:17" ht="11.45" customHeight="1">
      <c r="A98" s="48" t="s">
        <v>51</v>
      </c>
      <c r="B98" s="21">
        <f t="shared" si="25"/>
        <v>265630.69288968563</v>
      </c>
      <c r="C98" s="21">
        <f t="shared" si="25"/>
        <v>257801.55096965894</v>
      </c>
      <c r="D98" s="21">
        <f t="shared" si="25"/>
        <v>252053.8674153001</v>
      </c>
      <c r="E98" s="21">
        <f t="shared" si="25"/>
        <v>244521.6764870098</v>
      </c>
      <c r="F98" s="21">
        <f t="shared" si="25"/>
        <v>236386.98678448042</v>
      </c>
      <c r="G98" s="21">
        <f t="shared" si="25"/>
        <v>247616.96276286404</v>
      </c>
      <c r="H98" s="21">
        <f t="shared" si="25"/>
        <v>234581.74478915677</v>
      </c>
      <c r="I98" s="21">
        <f t="shared" si="25"/>
        <v>229784.36877279103</v>
      </c>
      <c r="J98" s="21">
        <f t="shared" si="25"/>
        <v>225844.92973105755</v>
      </c>
      <c r="K98" s="21">
        <f t="shared" si="25"/>
        <v>232595.62270473281</v>
      </c>
      <c r="L98" s="21">
        <f t="shared" si="25"/>
        <v>230958.71681762146</v>
      </c>
      <c r="M98" s="21">
        <f t="shared" si="25"/>
        <v>232781.90033600992</v>
      </c>
      <c r="N98" s="21">
        <f t="shared" si="25"/>
        <v>234547.34585101993</v>
      </c>
      <c r="O98" s="21">
        <f t="shared" si="25"/>
        <v>240735.46532999986</v>
      </c>
      <c r="P98" s="21">
        <f t="shared" si="25"/>
        <v>235864.64538320556</v>
      </c>
      <c r="Q98" s="21">
        <f t="shared" si="25"/>
        <v>245467.95709890925</v>
      </c>
    </row>
    <row r="99" spans="1:17" ht="11.45" customHeight="1">
      <c r="A99" s="49" t="s">
        <v>52</v>
      </c>
      <c r="B99" s="50">
        <f t="shared" si="25"/>
        <v>584819.03507289581</v>
      </c>
      <c r="C99" s="50">
        <f t="shared" si="25"/>
        <v>583888.96913762554</v>
      </c>
      <c r="D99" s="50">
        <f t="shared" si="25"/>
        <v>584946.60407182737</v>
      </c>
      <c r="E99" s="50">
        <f t="shared" si="25"/>
        <v>579576.22961069772</v>
      </c>
      <c r="F99" s="50">
        <f t="shared" si="25"/>
        <v>582690.65844869078</v>
      </c>
      <c r="G99" s="50">
        <f t="shared" si="25"/>
        <v>583985.91067227058</v>
      </c>
      <c r="H99" s="50">
        <f t="shared" si="25"/>
        <v>584421.57348230691</v>
      </c>
      <c r="I99" s="50">
        <f t="shared" si="25"/>
        <v>583502.64091040846</v>
      </c>
      <c r="J99" s="50">
        <f t="shared" si="25"/>
        <v>582350.00803398993</v>
      </c>
      <c r="K99" s="50">
        <f t="shared" si="25"/>
        <v>573499.40329723922</v>
      </c>
      <c r="L99" s="50">
        <f t="shared" si="25"/>
        <v>571869.61021775787</v>
      </c>
      <c r="M99" s="50">
        <f t="shared" si="25"/>
        <v>565452.16329982458</v>
      </c>
      <c r="N99" s="50">
        <f t="shared" si="25"/>
        <v>570692.99115210748</v>
      </c>
      <c r="O99" s="50">
        <f t="shared" si="25"/>
        <v>570273.7013240353</v>
      </c>
      <c r="P99" s="50">
        <f t="shared" si="25"/>
        <v>559250.99288704258</v>
      </c>
      <c r="Q99" s="50">
        <f t="shared" si="25"/>
        <v>569805.03011850175</v>
      </c>
    </row>
    <row r="100" spans="1:17" ht="11.45" customHeight="1">
      <c r="A100" s="42" t="s">
        <v>25</v>
      </c>
      <c r="B100" s="43">
        <f t="shared" si="25"/>
        <v>143126.63799787543</v>
      </c>
      <c r="C100" s="43">
        <f t="shared" si="25"/>
        <v>136125.19512856242</v>
      </c>
      <c r="D100" s="43">
        <f t="shared" si="25"/>
        <v>135279.31615692921</v>
      </c>
      <c r="E100" s="43">
        <f t="shared" si="25"/>
        <v>135820.3270541633</v>
      </c>
      <c r="F100" s="43">
        <f t="shared" si="25"/>
        <v>134781.74202423266</v>
      </c>
      <c r="G100" s="43">
        <f t="shared" si="25"/>
        <v>126228.95096836254</v>
      </c>
      <c r="H100" s="43">
        <f t="shared" si="25"/>
        <v>129684.12001819978</v>
      </c>
      <c r="I100" s="43">
        <f t="shared" si="25"/>
        <v>131339.22658270961</v>
      </c>
      <c r="J100" s="43">
        <f t="shared" si="25"/>
        <v>122653.24733754796</v>
      </c>
      <c r="K100" s="43">
        <f t="shared" si="25"/>
        <v>112321.98878068889</v>
      </c>
      <c r="L100" s="43">
        <f t="shared" si="25"/>
        <v>119673.10859941183</v>
      </c>
      <c r="M100" s="43">
        <f t="shared" si="25"/>
        <v>122415.6527757806</v>
      </c>
      <c r="N100" s="43">
        <f t="shared" si="25"/>
        <v>121639.70032038497</v>
      </c>
      <c r="O100" s="43">
        <f t="shared" si="25"/>
        <v>122180.15972595754</v>
      </c>
      <c r="P100" s="43">
        <f t="shared" si="25"/>
        <v>121694.76287436915</v>
      </c>
      <c r="Q100" s="43">
        <f t="shared" si="25"/>
        <v>126185.91514511818</v>
      </c>
    </row>
    <row r="101" spans="1:17" ht="11.45" customHeight="1">
      <c r="A101" s="20" t="s">
        <v>53</v>
      </c>
      <c r="B101" s="21">
        <f t="shared" si="25"/>
        <v>88464.212612307892</v>
      </c>
      <c r="C101" s="21">
        <f t="shared" si="25"/>
        <v>80750.159692915593</v>
      </c>
      <c r="D101" s="21">
        <f t="shared" si="25"/>
        <v>81765.332634743289</v>
      </c>
      <c r="E101" s="21">
        <f t="shared" si="25"/>
        <v>88968.443267956958</v>
      </c>
      <c r="F101" s="21">
        <f t="shared" si="25"/>
        <v>89766.706100448617</v>
      </c>
      <c r="G101" s="21">
        <f t="shared" si="25"/>
        <v>88193.549424432975</v>
      </c>
      <c r="H101" s="21">
        <f t="shared" si="25"/>
        <v>83730.569265930928</v>
      </c>
      <c r="I101" s="21">
        <f t="shared" si="25"/>
        <v>86324.188400038067</v>
      </c>
      <c r="J101" s="21">
        <f t="shared" si="25"/>
        <v>84726.209061625181</v>
      </c>
      <c r="K101" s="21">
        <f t="shared" si="25"/>
        <v>76120.916961712821</v>
      </c>
      <c r="L101" s="21">
        <f t="shared" si="25"/>
        <v>80140.116198606469</v>
      </c>
      <c r="M101" s="21">
        <f t="shared" si="25"/>
        <v>81900.687761013614</v>
      </c>
      <c r="N101" s="21">
        <f t="shared" si="25"/>
        <v>83586.512228493521</v>
      </c>
      <c r="O101" s="21">
        <f t="shared" si="25"/>
        <v>80461.501635405453</v>
      </c>
      <c r="P101" s="21">
        <f t="shared" si="25"/>
        <v>79738.431602252269</v>
      </c>
      <c r="Q101" s="21">
        <f t="shared" si="25"/>
        <v>80471.79707522667</v>
      </c>
    </row>
    <row r="102" spans="1:17" ht="11.45" customHeight="1">
      <c r="A102" s="24" t="s">
        <v>51</v>
      </c>
      <c r="B102" s="25">
        <f t="shared" si="25"/>
        <v>168538.69176660303</v>
      </c>
      <c r="C102" s="25">
        <f t="shared" si="25"/>
        <v>161624.403582839</v>
      </c>
      <c r="D102" s="25">
        <f t="shared" si="25"/>
        <v>159896.17166832081</v>
      </c>
      <c r="E102" s="25">
        <f t="shared" si="25"/>
        <v>157768.08045595925</v>
      </c>
      <c r="F102" s="25">
        <f t="shared" si="25"/>
        <v>156857.82386885662</v>
      </c>
      <c r="G102" s="25">
        <f t="shared" si="25"/>
        <v>145379.64265481659</v>
      </c>
      <c r="H102" s="25">
        <f t="shared" si="25"/>
        <v>152759.7438543654</v>
      </c>
      <c r="I102" s="25">
        <f t="shared" si="25"/>
        <v>153566.61254123473</v>
      </c>
      <c r="J102" s="25">
        <f t="shared" si="25"/>
        <v>141408.90512577974</v>
      </c>
      <c r="K102" s="25">
        <f t="shared" si="25"/>
        <v>130733.6208048159</v>
      </c>
      <c r="L102" s="25">
        <f t="shared" si="25"/>
        <v>139633.88779850793</v>
      </c>
      <c r="M102" s="25">
        <f t="shared" si="25"/>
        <v>142488.35747824798</v>
      </c>
      <c r="N102" s="25">
        <f t="shared" si="25"/>
        <v>140180.34078505216</v>
      </c>
      <c r="O102" s="25">
        <f t="shared" si="25"/>
        <v>140349.5134254701</v>
      </c>
      <c r="P102" s="25">
        <f t="shared" si="25"/>
        <v>139326.13767342569</v>
      </c>
      <c r="Q102" s="25">
        <f t="shared" si="25"/>
        <v>144399.39679506523</v>
      </c>
    </row>
    <row r="104" spans="1:17" ht="11.45" customHeight="1">
      <c r="A104" s="16" t="s">
        <v>64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</row>
    <row r="105" spans="1:17" ht="11.45" customHeight="1">
      <c r="A105" s="42" t="s">
        <v>65</v>
      </c>
      <c r="B105" s="43">
        <f t="shared" ref="B105:Q113" si="26">IF(B4=0,0,B4/B37*1000000)</f>
        <v>23232959.966748249</v>
      </c>
      <c r="C105" s="43">
        <f t="shared" si="26"/>
        <v>23051253.572608814</v>
      </c>
      <c r="D105" s="43">
        <f t="shared" si="26"/>
        <v>22082495.155852489</v>
      </c>
      <c r="E105" s="43">
        <f t="shared" si="26"/>
        <v>20953541.557721026</v>
      </c>
      <c r="F105" s="43">
        <f t="shared" si="26"/>
        <v>21370114.681688506</v>
      </c>
      <c r="G105" s="43">
        <f t="shared" si="26"/>
        <v>21388311.138942257</v>
      </c>
      <c r="H105" s="43">
        <f t="shared" si="26"/>
        <v>21668892.829174399</v>
      </c>
      <c r="I105" s="43">
        <f t="shared" si="26"/>
        <v>21637899.098516226</v>
      </c>
      <c r="J105" s="43">
        <f t="shared" si="26"/>
        <v>21877756.83812023</v>
      </c>
      <c r="K105" s="43">
        <f t="shared" si="26"/>
        <v>21257201.405963842</v>
      </c>
      <c r="L105" s="43">
        <f t="shared" si="26"/>
        <v>21071250.514900107</v>
      </c>
      <c r="M105" s="43">
        <f t="shared" si="26"/>
        <v>21115263.496972837</v>
      </c>
      <c r="N105" s="43">
        <f t="shared" si="26"/>
        <v>21038306.092153549</v>
      </c>
      <c r="O105" s="43">
        <f t="shared" si="26"/>
        <v>21173795.132729113</v>
      </c>
      <c r="P105" s="43">
        <f t="shared" si="26"/>
        <v>21372638.917538151</v>
      </c>
      <c r="Q105" s="43">
        <f t="shared" si="26"/>
        <v>21717468.930401362</v>
      </c>
    </row>
    <row r="106" spans="1:17" ht="11.45" customHeight="1">
      <c r="A106" s="44" t="s">
        <v>48</v>
      </c>
      <c r="B106" s="45">
        <f t="shared" si="26"/>
        <v>8561462.6049966961</v>
      </c>
      <c r="C106" s="45">
        <f t="shared" si="26"/>
        <v>8540000.5262496937</v>
      </c>
      <c r="D106" s="45">
        <f t="shared" si="26"/>
        <v>8461603.0552372746</v>
      </c>
      <c r="E106" s="45">
        <f t="shared" si="26"/>
        <v>8170198.5365072042</v>
      </c>
      <c r="F106" s="45">
        <f t="shared" si="26"/>
        <v>8297937.4239140572</v>
      </c>
      <c r="G106" s="45">
        <f t="shared" si="26"/>
        <v>8266692.0304296063</v>
      </c>
      <c r="H106" s="45">
        <f t="shared" si="26"/>
        <v>8257436.8572281804</v>
      </c>
      <c r="I106" s="45">
        <f t="shared" si="26"/>
        <v>8275608.9024925036</v>
      </c>
      <c r="J106" s="45">
        <f t="shared" si="26"/>
        <v>8367043.6605082322</v>
      </c>
      <c r="K106" s="45">
        <f t="shared" si="26"/>
        <v>8249810.8674541656</v>
      </c>
      <c r="L106" s="45">
        <f t="shared" si="26"/>
        <v>8330857.3988579847</v>
      </c>
      <c r="M106" s="45">
        <f t="shared" si="26"/>
        <v>8327289.872532011</v>
      </c>
      <c r="N106" s="45">
        <f t="shared" si="26"/>
        <v>8314908.7865167232</v>
      </c>
      <c r="O106" s="45">
        <f t="shared" si="26"/>
        <v>8333472.8190120393</v>
      </c>
      <c r="P106" s="45">
        <f t="shared" si="26"/>
        <v>8369512.1580276424</v>
      </c>
      <c r="Q106" s="45">
        <f t="shared" si="26"/>
        <v>8480112.925775446</v>
      </c>
    </row>
    <row r="107" spans="1:17" ht="11.45" customHeight="1">
      <c r="A107" s="46" t="s">
        <v>49</v>
      </c>
      <c r="B107" s="47">
        <f t="shared" si="26"/>
        <v>32168891.386061959</v>
      </c>
      <c r="C107" s="47">
        <f t="shared" si="26"/>
        <v>31337317.628835425</v>
      </c>
      <c r="D107" s="47">
        <f t="shared" si="26"/>
        <v>29207748.146253008</v>
      </c>
      <c r="E107" s="47">
        <f t="shared" si="26"/>
        <v>27210511.45682136</v>
      </c>
      <c r="F107" s="47">
        <f t="shared" si="26"/>
        <v>27900728.222190447</v>
      </c>
      <c r="G107" s="47">
        <f t="shared" si="26"/>
        <v>27642987.114417221</v>
      </c>
      <c r="H107" s="47">
        <f t="shared" si="26"/>
        <v>28080631.374021906</v>
      </c>
      <c r="I107" s="47">
        <f t="shared" si="26"/>
        <v>27819579.313683826</v>
      </c>
      <c r="J107" s="47">
        <f t="shared" si="26"/>
        <v>27758874.398657002</v>
      </c>
      <c r="K107" s="47">
        <f t="shared" si="26"/>
        <v>26235833.697435811</v>
      </c>
      <c r="L107" s="47">
        <f t="shared" si="26"/>
        <v>25792327.553456649</v>
      </c>
      <c r="M107" s="47">
        <f t="shared" si="26"/>
        <v>25746311.843483888</v>
      </c>
      <c r="N107" s="47">
        <f t="shared" si="26"/>
        <v>25652891.2077889</v>
      </c>
      <c r="O107" s="47">
        <f t="shared" si="26"/>
        <v>25768450.564896237</v>
      </c>
      <c r="P107" s="47">
        <f t="shared" si="26"/>
        <v>26299743.216026705</v>
      </c>
      <c r="Q107" s="47">
        <f t="shared" si="26"/>
        <v>26717545.440598547</v>
      </c>
    </row>
    <row r="108" spans="1:17" ht="11.45" customHeight="1">
      <c r="A108" s="48" t="s">
        <v>53</v>
      </c>
      <c r="B108" s="21">
        <f t="shared" si="26"/>
        <v>28867029.796228383</v>
      </c>
      <c r="C108" s="21">
        <f t="shared" si="26"/>
        <v>27679666.710157275</v>
      </c>
      <c r="D108" s="21">
        <f t="shared" si="26"/>
        <v>26958955.270120651</v>
      </c>
      <c r="E108" s="21">
        <f t="shared" si="26"/>
        <v>25952447.732478801</v>
      </c>
      <c r="F108" s="21">
        <f t="shared" si="26"/>
        <v>25782236.40390674</v>
      </c>
      <c r="G108" s="21">
        <f t="shared" si="26"/>
        <v>24084209.842437238</v>
      </c>
      <c r="H108" s="21">
        <f t="shared" si="26"/>
        <v>24532620.05913325</v>
      </c>
      <c r="I108" s="21">
        <f t="shared" si="26"/>
        <v>25611645.556308743</v>
      </c>
      <c r="J108" s="21">
        <f t="shared" si="26"/>
        <v>24890065.209255036</v>
      </c>
      <c r="K108" s="21">
        <f t="shared" si="26"/>
        <v>22162280.724957611</v>
      </c>
      <c r="L108" s="21">
        <f t="shared" si="26"/>
        <v>22149088.628353056</v>
      </c>
      <c r="M108" s="21">
        <f t="shared" si="26"/>
        <v>21452223.529647518</v>
      </c>
      <c r="N108" s="21">
        <f t="shared" si="26"/>
        <v>21955292.026363857</v>
      </c>
      <c r="O108" s="21">
        <f t="shared" si="26"/>
        <v>22022737.405644622</v>
      </c>
      <c r="P108" s="21">
        <f t="shared" si="26"/>
        <v>23269477.892225299</v>
      </c>
      <c r="Q108" s="21">
        <f t="shared" si="26"/>
        <v>23954464.444614395</v>
      </c>
    </row>
    <row r="109" spans="1:17" ht="11.45" customHeight="1">
      <c r="A109" s="48" t="s">
        <v>51</v>
      </c>
      <c r="B109" s="21">
        <f t="shared" si="26"/>
        <v>33857684.622438781</v>
      </c>
      <c r="C109" s="21">
        <f t="shared" si="26"/>
        <v>33126166.493533473</v>
      </c>
      <c r="D109" s="21">
        <f t="shared" si="26"/>
        <v>30312268.474895377</v>
      </c>
      <c r="E109" s="21">
        <f t="shared" si="26"/>
        <v>27817411.763186656</v>
      </c>
      <c r="F109" s="21">
        <f t="shared" si="26"/>
        <v>29037468.57755952</v>
      </c>
      <c r="G109" s="21">
        <f t="shared" si="26"/>
        <v>29521083.224283777</v>
      </c>
      <c r="H109" s="21">
        <f t="shared" si="26"/>
        <v>29982184.840135083</v>
      </c>
      <c r="I109" s="21">
        <f t="shared" si="26"/>
        <v>29015960.231634188</v>
      </c>
      <c r="J109" s="21">
        <f t="shared" si="26"/>
        <v>29289683.421402931</v>
      </c>
      <c r="K109" s="21">
        <f t="shared" si="26"/>
        <v>28406524.389144313</v>
      </c>
      <c r="L109" s="21">
        <f t="shared" si="26"/>
        <v>27711691.287654333</v>
      </c>
      <c r="M109" s="21">
        <f t="shared" si="26"/>
        <v>28047280.376625605</v>
      </c>
      <c r="N109" s="21">
        <f t="shared" si="26"/>
        <v>27664113.98637915</v>
      </c>
      <c r="O109" s="21">
        <f t="shared" si="26"/>
        <v>27745497.81559762</v>
      </c>
      <c r="P109" s="21">
        <f t="shared" si="26"/>
        <v>27860856.957970291</v>
      </c>
      <c r="Q109" s="21">
        <f t="shared" si="26"/>
        <v>28097568.318124138</v>
      </c>
    </row>
    <row r="110" spans="1:17" ht="11.45" customHeight="1">
      <c r="A110" s="49" t="s">
        <v>52</v>
      </c>
      <c r="B110" s="50">
        <f t="shared" si="26"/>
        <v>162419889.50276244</v>
      </c>
      <c r="C110" s="50">
        <f t="shared" si="26"/>
        <v>162611735.33083647</v>
      </c>
      <c r="D110" s="50">
        <f t="shared" si="26"/>
        <v>162109654.35041717</v>
      </c>
      <c r="E110" s="50">
        <f t="shared" si="26"/>
        <v>158967379.07761529</v>
      </c>
      <c r="F110" s="50">
        <f t="shared" si="26"/>
        <v>159729275.97061908</v>
      </c>
      <c r="G110" s="50">
        <f t="shared" si="26"/>
        <v>159587649.40239045</v>
      </c>
      <c r="H110" s="50">
        <f t="shared" si="26"/>
        <v>162144230.76923078</v>
      </c>
      <c r="I110" s="50">
        <f t="shared" si="26"/>
        <v>162743119.26605502</v>
      </c>
      <c r="J110" s="50">
        <f t="shared" si="26"/>
        <v>162807339.44954127</v>
      </c>
      <c r="K110" s="50">
        <f t="shared" si="26"/>
        <v>160400616.3328197</v>
      </c>
      <c r="L110" s="50">
        <f t="shared" si="26"/>
        <v>159923532.24084291</v>
      </c>
      <c r="M110" s="50">
        <f t="shared" si="26"/>
        <v>159908823.52941176</v>
      </c>
      <c r="N110" s="50">
        <f t="shared" si="26"/>
        <v>160532163.74269006</v>
      </c>
      <c r="O110" s="50">
        <f t="shared" si="26"/>
        <v>160442528.73563218</v>
      </c>
      <c r="P110" s="50">
        <f t="shared" si="26"/>
        <v>158653295.12893981</v>
      </c>
      <c r="Q110" s="50">
        <f t="shared" si="26"/>
        <v>161238297.87234044</v>
      </c>
    </row>
    <row r="111" spans="1:17" ht="11.45" customHeight="1">
      <c r="A111" s="42" t="s">
        <v>66</v>
      </c>
      <c r="B111" s="43">
        <f t="shared" si="26"/>
        <v>75625059.151771724</v>
      </c>
      <c r="C111" s="43">
        <f t="shared" si="26"/>
        <v>71549424.219094142</v>
      </c>
      <c r="D111" s="43">
        <f t="shared" si="26"/>
        <v>69672056.417514652</v>
      </c>
      <c r="E111" s="43">
        <f t="shared" si="26"/>
        <v>69739216.402232379</v>
      </c>
      <c r="F111" s="43">
        <f t="shared" si="26"/>
        <v>70039480.584672272</v>
      </c>
      <c r="G111" s="43">
        <f t="shared" si="26"/>
        <v>67894603.092636958</v>
      </c>
      <c r="H111" s="43">
        <f t="shared" si="26"/>
        <v>69715977.764987275</v>
      </c>
      <c r="I111" s="43">
        <f t="shared" si="26"/>
        <v>70394019.623111665</v>
      </c>
      <c r="J111" s="43">
        <f t="shared" si="26"/>
        <v>68364548.753184572</v>
      </c>
      <c r="K111" s="43">
        <f t="shared" si="26"/>
        <v>58334563.54300385</v>
      </c>
      <c r="L111" s="43">
        <f t="shared" si="26"/>
        <v>63462506.04741171</v>
      </c>
      <c r="M111" s="43">
        <f t="shared" si="26"/>
        <v>67752327.447833061</v>
      </c>
      <c r="N111" s="43">
        <f t="shared" si="26"/>
        <v>66830073.952341817</v>
      </c>
      <c r="O111" s="43">
        <f t="shared" si="26"/>
        <v>68743344.882954448</v>
      </c>
      <c r="P111" s="43">
        <f t="shared" si="26"/>
        <v>70509568.351497456</v>
      </c>
      <c r="Q111" s="43">
        <f t="shared" si="26"/>
        <v>72514762.070163265</v>
      </c>
    </row>
    <row r="112" spans="1:17" ht="11.45" customHeight="1">
      <c r="A112" s="20" t="s">
        <v>53</v>
      </c>
      <c r="B112" s="21">
        <f t="shared" si="26"/>
        <v>60762472.446029775</v>
      </c>
      <c r="C112" s="21">
        <f t="shared" si="26"/>
        <v>58420639.521468714</v>
      </c>
      <c r="D112" s="21">
        <f t="shared" si="26"/>
        <v>58364954.296405137</v>
      </c>
      <c r="E112" s="21">
        <f t="shared" si="26"/>
        <v>62100952.825475805</v>
      </c>
      <c r="F112" s="21">
        <f t="shared" si="26"/>
        <v>63018627.112672344</v>
      </c>
      <c r="G112" s="21">
        <f t="shared" si="26"/>
        <v>59210134.542070679</v>
      </c>
      <c r="H112" s="21">
        <f t="shared" si="26"/>
        <v>59158938.148195565</v>
      </c>
      <c r="I112" s="21">
        <f t="shared" si="26"/>
        <v>60006578.750908196</v>
      </c>
      <c r="J112" s="21">
        <f t="shared" si="26"/>
        <v>58814448.337079227</v>
      </c>
      <c r="K112" s="21">
        <f t="shared" si="26"/>
        <v>50120772.59191332</v>
      </c>
      <c r="L112" s="21">
        <f t="shared" si="26"/>
        <v>53944677.36488533</v>
      </c>
      <c r="M112" s="21">
        <f t="shared" si="26"/>
        <v>60275785.648530722</v>
      </c>
      <c r="N112" s="21">
        <f t="shared" si="26"/>
        <v>60810981.350802079</v>
      </c>
      <c r="O112" s="21">
        <f t="shared" si="26"/>
        <v>65068344.322372451</v>
      </c>
      <c r="P112" s="21">
        <f t="shared" si="26"/>
        <v>66867957.830271013</v>
      </c>
      <c r="Q112" s="21">
        <f t="shared" si="26"/>
        <v>68599477.308422983</v>
      </c>
    </row>
    <row r="113" spans="1:17" ht="11.45" customHeight="1">
      <c r="A113" s="24" t="s">
        <v>51</v>
      </c>
      <c r="B113" s="25">
        <f t="shared" si="26"/>
        <v>82534537.643525794</v>
      </c>
      <c r="C113" s="25">
        <f t="shared" si="26"/>
        <v>77594993.58302018</v>
      </c>
      <c r="D113" s="25">
        <f t="shared" si="26"/>
        <v>74873412.789209634</v>
      </c>
      <c r="E113" s="25">
        <f t="shared" si="26"/>
        <v>73317359.090487078</v>
      </c>
      <c r="F113" s="25">
        <f t="shared" si="26"/>
        <v>73482617.587370768</v>
      </c>
      <c r="G113" s="25">
        <f t="shared" si="26"/>
        <v>72267202.642572448</v>
      </c>
      <c r="H113" s="25">
        <f t="shared" si="26"/>
        <v>75017206.310608536</v>
      </c>
      <c r="I113" s="25">
        <f t="shared" si="26"/>
        <v>75523097.964684755</v>
      </c>
      <c r="J113" s="25">
        <f t="shared" si="26"/>
        <v>73087259.077798352</v>
      </c>
      <c r="K113" s="25">
        <f t="shared" si="26"/>
        <v>62512044.731152289</v>
      </c>
      <c r="L113" s="25">
        <f t="shared" si="26"/>
        <v>68268195.302112862</v>
      </c>
      <c r="M113" s="25">
        <f t="shared" si="26"/>
        <v>71456499.861121595</v>
      </c>
      <c r="N113" s="25">
        <f t="shared" si="26"/>
        <v>69762754.167707697</v>
      </c>
      <c r="O113" s="25">
        <f t="shared" si="26"/>
        <v>70343884.97909534</v>
      </c>
      <c r="P113" s="25">
        <f t="shared" si="26"/>
        <v>72039888.044025064</v>
      </c>
      <c r="Q113" s="25">
        <f t="shared" si="26"/>
        <v>74074695.197457731</v>
      </c>
    </row>
    <row r="115" spans="1:17" ht="11.45" customHeight="1">
      <c r="A115" s="16" t="s">
        <v>42</v>
      </c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</row>
    <row r="116" spans="1:17" ht="11.45" customHeight="1">
      <c r="A116" s="42" t="s">
        <v>43</v>
      </c>
      <c r="B116" s="63">
        <f t="shared" ref="B116:Q121" si="27">IF(B4=0,0,B4/B$4)</f>
        <v>1</v>
      </c>
      <c r="C116" s="63">
        <f t="shared" si="27"/>
        <v>1</v>
      </c>
      <c r="D116" s="63">
        <f t="shared" si="27"/>
        <v>1</v>
      </c>
      <c r="E116" s="63">
        <f t="shared" si="27"/>
        <v>1</v>
      </c>
      <c r="F116" s="63">
        <f t="shared" si="27"/>
        <v>1</v>
      </c>
      <c r="G116" s="63">
        <f t="shared" si="27"/>
        <v>1</v>
      </c>
      <c r="H116" s="63">
        <f t="shared" si="27"/>
        <v>1</v>
      </c>
      <c r="I116" s="63">
        <f t="shared" si="27"/>
        <v>1</v>
      </c>
      <c r="J116" s="63">
        <f t="shared" si="27"/>
        <v>1</v>
      </c>
      <c r="K116" s="63">
        <f t="shared" si="27"/>
        <v>1</v>
      </c>
      <c r="L116" s="63">
        <f t="shared" si="27"/>
        <v>1</v>
      </c>
      <c r="M116" s="63">
        <f t="shared" si="27"/>
        <v>1</v>
      </c>
      <c r="N116" s="63">
        <f t="shared" si="27"/>
        <v>1</v>
      </c>
      <c r="O116" s="63">
        <f t="shared" si="27"/>
        <v>1</v>
      </c>
      <c r="P116" s="63">
        <f t="shared" si="27"/>
        <v>1</v>
      </c>
      <c r="Q116" s="63">
        <f t="shared" si="27"/>
        <v>1</v>
      </c>
    </row>
    <row r="117" spans="1:17" ht="11.45" customHeight="1">
      <c r="A117" s="44" t="s">
        <v>48</v>
      </c>
      <c r="B117" s="64">
        <f t="shared" si="27"/>
        <v>0.17735181365482344</v>
      </c>
      <c r="C117" s="64">
        <f t="shared" si="27"/>
        <v>0.17799103979364855</v>
      </c>
      <c r="D117" s="64">
        <f t="shared" si="27"/>
        <v>0.18238368677241029</v>
      </c>
      <c r="E117" s="64">
        <f t="shared" si="27"/>
        <v>0.18466736446020968</v>
      </c>
      <c r="F117" s="64">
        <f t="shared" si="27"/>
        <v>0.18790860909700727</v>
      </c>
      <c r="G117" s="64">
        <f t="shared" si="27"/>
        <v>0.18573471145146081</v>
      </c>
      <c r="H117" s="64">
        <f t="shared" si="27"/>
        <v>0.18410843611263128</v>
      </c>
      <c r="I117" s="64">
        <f t="shared" si="27"/>
        <v>0.18498917018046099</v>
      </c>
      <c r="J117" s="64">
        <f t="shared" si="27"/>
        <v>0.18511690130075453</v>
      </c>
      <c r="K117" s="64">
        <f t="shared" si="27"/>
        <v>0.18759340183489814</v>
      </c>
      <c r="L117" s="64">
        <f t="shared" si="27"/>
        <v>0.19113542651660173</v>
      </c>
      <c r="M117" s="64">
        <f t="shared" si="27"/>
        <v>0.18995160396428137</v>
      </c>
      <c r="N117" s="64">
        <f t="shared" si="27"/>
        <v>0.19031112050808338</v>
      </c>
      <c r="O117" s="64">
        <f t="shared" si="27"/>
        <v>0.18890450995635139</v>
      </c>
      <c r="P117" s="64">
        <f t="shared" si="27"/>
        <v>0.18830537738583486</v>
      </c>
      <c r="Q117" s="64">
        <f t="shared" si="27"/>
        <v>0.18807768916471262</v>
      </c>
    </row>
    <row r="118" spans="1:17" ht="11.45" customHeight="1">
      <c r="A118" s="46" t="s">
        <v>49</v>
      </c>
      <c r="B118" s="65">
        <f t="shared" si="27"/>
        <v>0.69245397974720646</v>
      </c>
      <c r="C118" s="65">
        <f t="shared" si="27"/>
        <v>0.67871429120219573</v>
      </c>
      <c r="D118" s="65">
        <f t="shared" si="27"/>
        <v>0.66575160013074219</v>
      </c>
      <c r="E118" s="65">
        <f t="shared" si="27"/>
        <v>0.65637576447584023</v>
      </c>
      <c r="F118" s="65">
        <f t="shared" si="27"/>
        <v>0.64450422059093426</v>
      </c>
      <c r="G118" s="65">
        <f t="shared" si="27"/>
        <v>0.64141600228630269</v>
      </c>
      <c r="H118" s="65">
        <f t="shared" si="27"/>
        <v>0.63920983353367078</v>
      </c>
      <c r="I118" s="65">
        <f t="shared" si="27"/>
        <v>0.63264811854242931</v>
      </c>
      <c r="J118" s="65">
        <f t="shared" si="27"/>
        <v>0.62173279298693918</v>
      </c>
      <c r="K118" s="65">
        <f t="shared" si="27"/>
        <v>0.60345202171241197</v>
      </c>
      <c r="L118" s="65">
        <f t="shared" si="27"/>
        <v>0.59834556411107764</v>
      </c>
      <c r="M118" s="65">
        <f t="shared" si="27"/>
        <v>0.59786758158823794</v>
      </c>
      <c r="N118" s="65">
        <f t="shared" si="27"/>
        <v>0.59844342321178579</v>
      </c>
      <c r="O118" s="65">
        <f t="shared" si="27"/>
        <v>0.59877303673160798</v>
      </c>
      <c r="P118" s="65">
        <f t="shared" si="27"/>
        <v>0.60446384831122479</v>
      </c>
      <c r="Q118" s="65">
        <f t="shared" si="27"/>
        <v>0.60306498338208614</v>
      </c>
    </row>
    <row r="119" spans="1:17" ht="11.45" customHeight="1">
      <c r="A119" s="48" t="s">
        <v>53</v>
      </c>
      <c r="B119" s="66">
        <f t="shared" si="27"/>
        <v>0.21026930021422446</v>
      </c>
      <c r="C119" s="66">
        <f t="shared" si="27"/>
        <v>0.19689840125951116</v>
      </c>
      <c r="D119" s="66">
        <f t="shared" si="27"/>
        <v>0.20240293056647851</v>
      </c>
      <c r="E119" s="66">
        <f t="shared" si="27"/>
        <v>0.20372346484192577</v>
      </c>
      <c r="F119" s="66">
        <f t="shared" si="27"/>
        <v>0.20797451591013633</v>
      </c>
      <c r="G119" s="66">
        <f t="shared" si="27"/>
        <v>0.19304378139136094</v>
      </c>
      <c r="H119" s="66">
        <f t="shared" si="27"/>
        <v>0.19486203488653278</v>
      </c>
      <c r="I119" s="66">
        <f t="shared" si="27"/>
        <v>0.20468637087394559</v>
      </c>
      <c r="J119" s="66">
        <f t="shared" si="27"/>
        <v>0.19396973810022902</v>
      </c>
      <c r="K119" s="66">
        <f t="shared" si="27"/>
        <v>0.17720681953632778</v>
      </c>
      <c r="L119" s="66">
        <f t="shared" si="27"/>
        <v>0.17729506479469806</v>
      </c>
      <c r="M119" s="66">
        <f t="shared" si="27"/>
        <v>0.17380186393418165</v>
      </c>
      <c r="N119" s="66">
        <f t="shared" si="27"/>
        <v>0.18044284974099664</v>
      </c>
      <c r="O119" s="66">
        <f t="shared" si="27"/>
        <v>0.17678960079286268</v>
      </c>
      <c r="P119" s="66">
        <f t="shared" si="27"/>
        <v>0.18184311380766349</v>
      </c>
      <c r="Q119" s="66">
        <f t="shared" si="27"/>
        <v>0.18010032036588525</v>
      </c>
    </row>
    <row r="120" spans="1:17" ht="11.45" customHeight="1">
      <c r="A120" s="48" t="s">
        <v>51</v>
      </c>
      <c r="B120" s="66">
        <f t="shared" si="27"/>
        <v>0.48218467953298205</v>
      </c>
      <c r="C120" s="66">
        <f t="shared" si="27"/>
        <v>0.48181588994268448</v>
      </c>
      <c r="D120" s="66">
        <f t="shared" si="27"/>
        <v>0.46334866956426368</v>
      </c>
      <c r="E120" s="66">
        <f t="shared" si="27"/>
        <v>0.45265229963391446</v>
      </c>
      <c r="F120" s="66">
        <f t="shared" si="27"/>
        <v>0.43652970468079783</v>
      </c>
      <c r="G120" s="66">
        <f t="shared" si="27"/>
        <v>0.44837222089494172</v>
      </c>
      <c r="H120" s="66">
        <f t="shared" si="27"/>
        <v>0.44434779864713808</v>
      </c>
      <c r="I120" s="66">
        <f t="shared" si="27"/>
        <v>0.42796174766848383</v>
      </c>
      <c r="J120" s="66">
        <f t="shared" si="27"/>
        <v>0.42776305488671013</v>
      </c>
      <c r="K120" s="66">
        <f t="shared" si="27"/>
        <v>0.42624520217608414</v>
      </c>
      <c r="L120" s="66">
        <f t="shared" si="27"/>
        <v>0.42105049931637956</v>
      </c>
      <c r="M120" s="66">
        <f t="shared" si="27"/>
        <v>0.42406571765405632</v>
      </c>
      <c r="N120" s="66">
        <f t="shared" si="27"/>
        <v>0.41800057347078912</v>
      </c>
      <c r="O120" s="66">
        <f t="shared" si="27"/>
        <v>0.42198343593874532</v>
      </c>
      <c r="P120" s="66">
        <f t="shared" si="27"/>
        <v>0.42262073450356141</v>
      </c>
      <c r="Q120" s="66">
        <f t="shared" si="27"/>
        <v>0.42296466301620095</v>
      </c>
    </row>
    <row r="121" spans="1:17" ht="11.45" customHeight="1">
      <c r="A121" s="49" t="s">
        <v>52</v>
      </c>
      <c r="B121" s="67">
        <f t="shared" si="27"/>
        <v>0.13019420659797004</v>
      </c>
      <c r="C121" s="67">
        <f t="shared" si="27"/>
        <v>0.14329466900415574</v>
      </c>
      <c r="D121" s="67">
        <f t="shared" si="27"/>
        <v>0.15186471309684751</v>
      </c>
      <c r="E121" s="67">
        <f t="shared" si="27"/>
        <v>0.15895687106395004</v>
      </c>
      <c r="F121" s="67">
        <f t="shared" si="27"/>
        <v>0.1675871703120585</v>
      </c>
      <c r="G121" s="67">
        <f t="shared" si="27"/>
        <v>0.17284928626223653</v>
      </c>
      <c r="H121" s="67">
        <f t="shared" si="27"/>
        <v>0.17668173035369791</v>
      </c>
      <c r="I121" s="67">
        <f t="shared" si="27"/>
        <v>0.18236271127710968</v>
      </c>
      <c r="J121" s="67">
        <f t="shared" si="27"/>
        <v>0.19315030571230632</v>
      </c>
      <c r="K121" s="67">
        <f t="shared" si="27"/>
        <v>0.20895457645268989</v>
      </c>
      <c r="L121" s="67">
        <f t="shared" si="27"/>
        <v>0.21051900937232054</v>
      </c>
      <c r="M121" s="67">
        <f t="shared" si="27"/>
        <v>0.21218081444748071</v>
      </c>
      <c r="N121" s="67">
        <f t="shared" si="27"/>
        <v>0.21124545628013086</v>
      </c>
      <c r="O121" s="67">
        <f t="shared" si="27"/>
        <v>0.21232245331204053</v>
      </c>
      <c r="P121" s="67">
        <f t="shared" si="27"/>
        <v>0.20723077430294029</v>
      </c>
      <c r="Q121" s="67">
        <f t="shared" si="27"/>
        <v>0.20885732745320126</v>
      </c>
    </row>
    <row r="122" spans="1:17" ht="11.45" customHeight="1">
      <c r="A122" s="42" t="s">
        <v>44</v>
      </c>
      <c r="B122" s="63">
        <f t="shared" ref="B122:Q124" si="28">IF(B10=0,0,B10/B$10)</f>
        <v>1</v>
      </c>
      <c r="C122" s="63">
        <f t="shared" si="28"/>
        <v>1</v>
      </c>
      <c r="D122" s="63">
        <f t="shared" si="28"/>
        <v>1</v>
      </c>
      <c r="E122" s="63">
        <f t="shared" si="28"/>
        <v>1</v>
      </c>
      <c r="F122" s="63">
        <f t="shared" si="28"/>
        <v>1</v>
      </c>
      <c r="G122" s="63">
        <f t="shared" si="28"/>
        <v>1</v>
      </c>
      <c r="H122" s="63">
        <f t="shared" si="28"/>
        <v>1</v>
      </c>
      <c r="I122" s="63">
        <f t="shared" si="28"/>
        <v>1</v>
      </c>
      <c r="J122" s="63">
        <f t="shared" si="28"/>
        <v>1</v>
      </c>
      <c r="K122" s="63">
        <f t="shared" si="28"/>
        <v>1</v>
      </c>
      <c r="L122" s="63">
        <f t="shared" si="28"/>
        <v>1</v>
      </c>
      <c r="M122" s="63">
        <f t="shared" si="28"/>
        <v>1</v>
      </c>
      <c r="N122" s="63">
        <f t="shared" si="28"/>
        <v>1</v>
      </c>
      <c r="O122" s="63">
        <f t="shared" si="28"/>
        <v>1</v>
      </c>
      <c r="P122" s="63">
        <f t="shared" si="28"/>
        <v>1</v>
      </c>
      <c r="Q122" s="63">
        <f t="shared" si="28"/>
        <v>1</v>
      </c>
    </row>
    <row r="123" spans="1:17" ht="11.45" customHeight="1">
      <c r="A123" s="20" t="s">
        <v>53</v>
      </c>
      <c r="B123" s="66">
        <f t="shared" si="28"/>
        <v>0.25498542269985958</v>
      </c>
      <c r="C123" s="66">
        <f t="shared" si="28"/>
        <v>0.25744035730059806</v>
      </c>
      <c r="D123" s="66">
        <f t="shared" si="28"/>
        <v>0.2639390255584203</v>
      </c>
      <c r="E123" s="66">
        <f t="shared" si="28"/>
        <v>0.28406983848386869</v>
      </c>
      <c r="F123" s="66">
        <f t="shared" si="28"/>
        <v>0.29606221839771291</v>
      </c>
      <c r="G123" s="66">
        <f t="shared" si="28"/>
        <v>0.29204839956386286</v>
      </c>
      <c r="H123" s="66">
        <f t="shared" si="28"/>
        <v>0.28366700140578743</v>
      </c>
      <c r="I123" s="66">
        <f t="shared" si="28"/>
        <v>0.28177868008584656</v>
      </c>
      <c r="J123" s="66">
        <f t="shared" si="28"/>
        <v>0.28466552712480675</v>
      </c>
      <c r="K123" s="66">
        <f t="shared" si="28"/>
        <v>0.2896612575077086</v>
      </c>
      <c r="L123" s="66">
        <f t="shared" si="28"/>
        <v>0.28519202110543751</v>
      </c>
      <c r="M123" s="66">
        <f t="shared" si="28"/>
        <v>0.29474083345431834</v>
      </c>
      <c r="N123" s="66">
        <f t="shared" si="28"/>
        <v>0.29810257517397526</v>
      </c>
      <c r="O123" s="66">
        <f t="shared" si="28"/>
        <v>0.28716974345657592</v>
      </c>
      <c r="P123" s="66">
        <f t="shared" si="28"/>
        <v>0.28060765510142355</v>
      </c>
      <c r="Q123" s="66">
        <f t="shared" si="28"/>
        <v>0.2695249377891169</v>
      </c>
    </row>
    <row r="124" spans="1:17" ht="11.45" customHeight="1">
      <c r="A124" s="24" t="s">
        <v>51</v>
      </c>
      <c r="B124" s="68">
        <f t="shared" si="28"/>
        <v>0.74501457730014042</v>
      </c>
      <c r="C124" s="68">
        <f t="shared" si="28"/>
        <v>0.74255964269940189</v>
      </c>
      <c r="D124" s="68">
        <f t="shared" si="28"/>
        <v>0.73606097444157959</v>
      </c>
      <c r="E124" s="68">
        <f t="shared" si="28"/>
        <v>0.71593016151613131</v>
      </c>
      <c r="F124" s="68">
        <f t="shared" si="28"/>
        <v>0.70393778160228715</v>
      </c>
      <c r="G124" s="68">
        <f t="shared" si="28"/>
        <v>0.70795160043613714</v>
      </c>
      <c r="H124" s="68">
        <f t="shared" si="28"/>
        <v>0.71633299859421262</v>
      </c>
      <c r="I124" s="68">
        <f t="shared" si="28"/>
        <v>0.7182213199141535</v>
      </c>
      <c r="J124" s="68">
        <f t="shared" si="28"/>
        <v>0.71533447287519325</v>
      </c>
      <c r="K124" s="68">
        <f t="shared" si="28"/>
        <v>0.71033874249229134</v>
      </c>
      <c r="L124" s="68">
        <f t="shared" si="28"/>
        <v>0.71480797889456249</v>
      </c>
      <c r="M124" s="68">
        <f t="shared" si="28"/>
        <v>0.70525916654568166</v>
      </c>
      <c r="N124" s="68">
        <f t="shared" si="28"/>
        <v>0.7018974248260248</v>
      </c>
      <c r="O124" s="68">
        <f t="shared" si="28"/>
        <v>0.71283025654342413</v>
      </c>
      <c r="P124" s="68">
        <f t="shared" si="28"/>
        <v>0.71939234489857651</v>
      </c>
      <c r="Q124" s="68">
        <f t="shared" si="28"/>
        <v>0.7304750622108831</v>
      </c>
    </row>
    <row r="125" spans="1:17" ht="11.45" customHeight="1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1:17" ht="11.45" customHeight="1">
      <c r="A126" s="16" t="s">
        <v>45</v>
      </c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</row>
    <row r="127" spans="1:17" ht="11.45" customHeight="1">
      <c r="A127" s="42" t="s">
        <v>24</v>
      </c>
      <c r="B127" s="63">
        <f t="shared" ref="B127:Q132" si="29">IF(B15=0,0,B15/B$15)</f>
        <v>1</v>
      </c>
      <c r="C127" s="63">
        <f t="shared" si="29"/>
        <v>1</v>
      </c>
      <c r="D127" s="63">
        <f t="shared" si="29"/>
        <v>1</v>
      </c>
      <c r="E127" s="63">
        <f t="shared" si="29"/>
        <v>1</v>
      </c>
      <c r="F127" s="63">
        <f t="shared" si="29"/>
        <v>1</v>
      </c>
      <c r="G127" s="63">
        <f t="shared" si="29"/>
        <v>1</v>
      </c>
      <c r="H127" s="63">
        <f t="shared" si="29"/>
        <v>1</v>
      </c>
      <c r="I127" s="63">
        <f t="shared" si="29"/>
        <v>1</v>
      </c>
      <c r="J127" s="63">
        <f t="shared" si="29"/>
        <v>1</v>
      </c>
      <c r="K127" s="63">
        <f t="shared" si="29"/>
        <v>1</v>
      </c>
      <c r="L127" s="63">
        <f t="shared" si="29"/>
        <v>1</v>
      </c>
      <c r="M127" s="63">
        <f t="shared" si="29"/>
        <v>1</v>
      </c>
      <c r="N127" s="63">
        <f t="shared" si="29"/>
        <v>1</v>
      </c>
      <c r="O127" s="63">
        <f t="shared" si="29"/>
        <v>1</v>
      </c>
      <c r="P127" s="63">
        <f t="shared" si="29"/>
        <v>1</v>
      </c>
      <c r="Q127" s="63">
        <f t="shared" si="29"/>
        <v>1</v>
      </c>
    </row>
    <row r="128" spans="1:17" ht="11.45" customHeight="1">
      <c r="A128" s="44" t="s">
        <v>48</v>
      </c>
      <c r="B128" s="64">
        <f t="shared" si="29"/>
        <v>0.27454729253538568</v>
      </c>
      <c r="C128" s="64">
        <f t="shared" si="29"/>
        <v>0.27845593902210253</v>
      </c>
      <c r="D128" s="64">
        <f t="shared" si="29"/>
        <v>0.27707394386619139</v>
      </c>
      <c r="E128" s="64">
        <f t="shared" si="29"/>
        <v>0.27263210681271388</v>
      </c>
      <c r="F128" s="64">
        <f t="shared" si="29"/>
        <v>0.28740145168153147</v>
      </c>
      <c r="G128" s="64">
        <f t="shared" si="29"/>
        <v>0.28041717437443409</v>
      </c>
      <c r="H128" s="64">
        <f t="shared" si="29"/>
        <v>0.28821697211017389</v>
      </c>
      <c r="I128" s="64">
        <f t="shared" si="29"/>
        <v>0.28764376074722281</v>
      </c>
      <c r="J128" s="64">
        <f t="shared" si="29"/>
        <v>0.29241455920522647</v>
      </c>
      <c r="K128" s="64">
        <f t="shared" si="29"/>
        <v>0.29111443732590725</v>
      </c>
      <c r="L128" s="64">
        <f t="shared" si="29"/>
        <v>0.29295549190448555</v>
      </c>
      <c r="M128" s="64">
        <f t="shared" si="29"/>
        <v>0.29161424648545792</v>
      </c>
      <c r="N128" s="64">
        <f t="shared" si="29"/>
        <v>0.28870233135937834</v>
      </c>
      <c r="O128" s="64">
        <f t="shared" si="29"/>
        <v>0.2851260330435349</v>
      </c>
      <c r="P128" s="64">
        <f t="shared" si="29"/>
        <v>0.28817427283728325</v>
      </c>
      <c r="Q128" s="64">
        <f t="shared" si="29"/>
        <v>0.28445639351856783</v>
      </c>
    </row>
    <row r="129" spans="1:17" ht="11.45" customHeight="1">
      <c r="A129" s="46" t="s">
        <v>49</v>
      </c>
      <c r="B129" s="65">
        <f t="shared" si="29"/>
        <v>0.67081590296081217</v>
      </c>
      <c r="C129" s="65">
        <f t="shared" si="29"/>
        <v>0.66084834911975898</v>
      </c>
      <c r="D129" s="65">
        <f t="shared" si="29"/>
        <v>0.66077954326396859</v>
      </c>
      <c r="E129" s="65">
        <f t="shared" si="29"/>
        <v>0.66366819197109894</v>
      </c>
      <c r="F129" s="65">
        <f t="shared" si="29"/>
        <v>0.64287021991481119</v>
      </c>
      <c r="G129" s="65">
        <f t="shared" si="29"/>
        <v>0.64828723271728184</v>
      </c>
      <c r="H129" s="65">
        <f t="shared" si="29"/>
        <v>0.63689225787782711</v>
      </c>
      <c r="I129" s="65">
        <f t="shared" si="29"/>
        <v>0.63597128839982708</v>
      </c>
      <c r="J129" s="65">
        <f t="shared" si="29"/>
        <v>0.62575901951839374</v>
      </c>
      <c r="K129" s="65">
        <f t="shared" si="29"/>
        <v>0.6226916898084176</v>
      </c>
      <c r="L129" s="65">
        <f t="shared" si="29"/>
        <v>0.62092413886999631</v>
      </c>
      <c r="M129" s="65">
        <f t="shared" si="29"/>
        <v>0.62210776185239869</v>
      </c>
      <c r="N129" s="65">
        <f t="shared" si="29"/>
        <v>0.62623779909648825</v>
      </c>
      <c r="O129" s="65">
        <f t="shared" si="29"/>
        <v>0.62924182609102908</v>
      </c>
      <c r="P129" s="65">
        <f t="shared" si="29"/>
        <v>0.62713735757909239</v>
      </c>
      <c r="Q129" s="65">
        <f t="shared" si="29"/>
        <v>0.63056004812336752</v>
      </c>
    </row>
    <row r="130" spans="1:17" ht="11.45" customHeight="1">
      <c r="A130" s="48" t="s">
        <v>53</v>
      </c>
      <c r="B130" s="66">
        <f t="shared" si="29"/>
        <v>0.22991016591559246</v>
      </c>
      <c r="C130" s="66">
        <f t="shared" si="29"/>
        <v>0.21851971566183986</v>
      </c>
      <c r="D130" s="66">
        <f t="shared" si="29"/>
        <v>0.22382587107143531</v>
      </c>
      <c r="E130" s="66">
        <f t="shared" si="29"/>
        <v>0.22632646532359885</v>
      </c>
      <c r="F130" s="66">
        <f t="shared" si="29"/>
        <v>0.237554388912284</v>
      </c>
      <c r="G130" s="66">
        <f t="shared" si="29"/>
        <v>0.22437221323238254</v>
      </c>
      <c r="H130" s="66">
        <f t="shared" si="29"/>
        <v>0.2280404886589017</v>
      </c>
      <c r="I130" s="66">
        <f t="shared" si="29"/>
        <v>0.24003978397198034</v>
      </c>
      <c r="J130" s="66">
        <f t="shared" si="29"/>
        <v>0.23510977291962207</v>
      </c>
      <c r="K130" s="66">
        <f t="shared" si="29"/>
        <v>0.22002981539560737</v>
      </c>
      <c r="L130" s="66">
        <f t="shared" si="29"/>
        <v>0.21947046833562292</v>
      </c>
      <c r="M130" s="66">
        <f t="shared" si="29"/>
        <v>0.21738084255103363</v>
      </c>
      <c r="N130" s="66">
        <f t="shared" si="29"/>
        <v>0.22482844245343384</v>
      </c>
      <c r="O130" s="66">
        <f t="shared" si="29"/>
        <v>0.21379065222287585</v>
      </c>
      <c r="P130" s="66">
        <f t="shared" si="29"/>
        <v>0.21234472624577641</v>
      </c>
      <c r="Q130" s="66">
        <f t="shared" si="29"/>
        <v>0.20510147540040446</v>
      </c>
    </row>
    <row r="131" spans="1:17" ht="11.45" customHeight="1">
      <c r="A131" s="48" t="s">
        <v>51</v>
      </c>
      <c r="B131" s="66">
        <f t="shared" si="29"/>
        <v>0.44090573704521974</v>
      </c>
      <c r="C131" s="66">
        <f t="shared" si="29"/>
        <v>0.44232863345791917</v>
      </c>
      <c r="D131" s="66">
        <f t="shared" si="29"/>
        <v>0.43695367219253323</v>
      </c>
      <c r="E131" s="66">
        <f t="shared" si="29"/>
        <v>0.4373417266475001</v>
      </c>
      <c r="F131" s="66">
        <f t="shared" si="29"/>
        <v>0.40531583100252716</v>
      </c>
      <c r="G131" s="66">
        <f t="shared" si="29"/>
        <v>0.42391501948489929</v>
      </c>
      <c r="H131" s="66">
        <f t="shared" si="29"/>
        <v>0.40885176921892546</v>
      </c>
      <c r="I131" s="66">
        <f t="shared" si="29"/>
        <v>0.3959315044278468</v>
      </c>
      <c r="J131" s="66">
        <f t="shared" si="29"/>
        <v>0.3906492465987717</v>
      </c>
      <c r="K131" s="66">
        <f t="shared" si="29"/>
        <v>0.40266187441281021</v>
      </c>
      <c r="L131" s="66">
        <f t="shared" si="29"/>
        <v>0.40145367053437342</v>
      </c>
      <c r="M131" s="66">
        <f t="shared" si="29"/>
        <v>0.40472691930136512</v>
      </c>
      <c r="N131" s="66">
        <f t="shared" si="29"/>
        <v>0.40140935664305444</v>
      </c>
      <c r="O131" s="66">
        <f t="shared" si="29"/>
        <v>0.41545117386815322</v>
      </c>
      <c r="P131" s="66">
        <f t="shared" si="29"/>
        <v>0.41479263133331595</v>
      </c>
      <c r="Q131" s="66">
        <f t="shared" si="29"/>
        <v>0.425458572722963</v>
      </c>
    </row>
    <row r="132" spans="1:17" ht="11.45" customHeight="1">
      <c r="A132" s="49" t="s">
        <v>52</v>
      </c>
      <c r="B132" s="67">
        <f t="shared" si="29"/>
        <v>5.4636804503802115E-2</v>
      </c>
      <c r="C132" s="67">
        <f t="shared" si="29"/>
        <v>6.0695711858138449E-2</v>
      </c>
      <c r="D132" s="67">
        <f t="shared" si="29"/>
        <v>6.2146512869840062E-2</v>
      </c>
      <c r="E132" s="67">
        <f t="shared" si="29"/>
        <v>6.3699701216187302E-2</v>
      </c>
      <c r="F132" s="67">
        <f t="shared" si="29"/>
        <v>6.9728328403657433E-2</v>
      </c>
      <c r="G132" s="67">
        <f t="shared" si="29"/>
        <v>7.1295592908284092E-2</v>
      </c>
      <c r="H132" s="67">
        <f t="shared" si="29"/>
        <v>7.4890770011999064E-2</v>
      </c>
      <c r="I132" s="67">
        <f t="shared" si="29"/>
        <v>7.6384950852950106E-2</v>
      </c>
      <c r="J132" s="67">
        <f t="shared" si="29"/>
        <v>8.1826421276379846E-2</v>
      </c>
      <c r="K132" s="67">
        <f t="shared" si="29"/>
        <v>8.6193872865675064E-2</v>
      </c>
      <c r="L132" s="67">
        <f t="shared" si="29"/>
        <v>8.612036922551812E-2</v>
      </c>
      <c r="M132" s="67">
        <f t="shared" si="29"/>
        <v>8.6277991662143338E-2</v>
      </c>
      <c r="N132" s="67">
        <f t="shared" si="29"/>
        <v>8.5059869544133387E-2</v>
      </c>
      <c r="O132" s="67">
        <f t="shared" si="29"/>
        <v>8.5632140865435954E-2</v>
      </c>
      <c r="P132" s="67">
        <f t="shared" si="29"/>
        <v>8.4688369583624468E-2</v>
      </c>
      <c r="Q132" s="67">
        <f t="shared" si="29"/>
        <v>8.4983558358064815E-2</v>
      </c>
    </row>
    <row r="133" spans="1:17" ht="11.45" customHeight="1">
      <c r="A133" s="42" t="s">
        <v>25</v>
      </c>
      <c r="B133" s="63">
        <f t="shared" ref="B133:Q135" si="30">IF(B21=0,0,B21/B$21)</f>
        <v>1</v>
      </c>
      <c r="C133" s="63">
        <f t="shared" si="30"/>
        <v>1</v>
      </c>
      <c r="D133" s="63">
        <f t="shared" si="30"/>
        <v>1</v>
      </c>
      <c r="E133" s="63">
        <f t="shared" si="30"/>
        <v>1</v>
      </c>
      <c r="F133" s="63">
        <f t="shared" si="30"/>
        <v>1</v>
      </c>
      <c r="G133" s="63">
        <f t="shared" si="30"/>
        <v>1</v>
      </c>
      <c r="H133" s="63">
        <f t="shared" si="30"/>
        <v>1</v>
      </c>
      <c r="I133" s="63">
        <f t="shared" si="30"/>
        <v>1</v>
      </c>
      <c r="J133" s="63">
        <f t="shared" si="30"/>
        <v>1</v>
      </c>
      <c r="K133" s="63">
        <f t="shared" si="30"/>
        <v>1</v>
      </c>
      <c r="L133" s="63">
        <f t="shared" si="30"/>
        <v>1</v>
      </c>
      <c r="M133" s="63">
        <f t="shared" si="30"/>
        <v>1</v>
      </c>
      <c r="N133" s="63">
        <f t="shared" si="30"/>
        <v>1</v>
      </c>
      <c r="O133" s="63">
        <f t="shared" si="30"/>
        <v>1</v>
      </c>
      <c r="P133" s="63">
        <f t="shared" si="30"/>
        <v>1</v>
      </c>
      <c r="Q133" s="63">
        <f t="shared" si="30"/>
        <v>1</v>
      </c>
    </row>
    <row r="134" spans="1:17" ht="11.45" customHeight="1">
      <c r="A134" s="20" t="s">
        <v>53</v>
      </c>
      <c r="B134" s="66">
        <f t="shared" si="30"/>
        <v>0.19615202208291022</v>
      </c>
      <c r="C134" s="66">
        <f t="shared" si="30"/>
        <v>0.18703433526018864</v>
      </c>
      <c r="D134" s="66">
        <f t="shared" si="30"/>
        <v>0.19043549410158533</v>
      </c>
      <c r="E134" s="66">
        <f t="shared" si="30"/>
        <v>0.20896576614707227</v>
      </c>
      <c r="F134" s="66">
        <f t="shared" si="30"/>
        <v>0.21914985733005699</v>
      </c>
      <c r="G134" s="66">
        <f t="shared" si="30"/>
        <v>0.23397630865759866</v>
      </c>
      <c r="H134" s="66">
        <f t="shared" si="30"/>
        <v>0.21583308325690528</v>
      </c>
      <c r="I134" s="66">
        <f t="shared" si="30"/>
        <v>0.21726165245115273</v>
      </c>
      <c r="J134" s="66">
        <f t="shared" si="30"/>
        <v>0.22857068258768029</v>
      </c>
      <c r="K134" s="66">
        <f t="shared" si="30"/>
        <v>0.22847455201521219</v>
      </c>
      <c r="L134" s="66">
        <f t="shared" si="30"/>
        <v>0.22467739729158334</v>
      </c>
      <c r="M134" s="66">
        <f t="shared" si="30"/>
        <v>0.22165230006247946</v>
      </c>
      <c r="N134" s="66">
        <f t="shared" si="30"/>
        <v>0.2251212647197248</v>
      </c>
      <c r="O134" s="66">
        <f t="shared" si="30"/>
        <v>0.19979611029577621</v>
      </c>
      <c r="P134" s="66">
        <f t="shared" si="30"/>
        <v>0.19387656255553767</v>
      </c>
      <c r="Q134" s="66">
        <f t="shared" si="30"/>
        <v>0.18169266391712555</v>
      </c>
    </row>
    <row r="135" spans="1:17" ht="11.45" customHeight="1">
      <c r="A135" s="24" t="s">
        <v>51</v>
      </c>
      <c r="B135" s="68">
        <f t="shared" si="30"/>
        <v>0.80384797791708984</v>
      </c>
      <c r="C135" s="68">
        <f t="shared" si="30"/>
        <v>0.81296566473981147</v>
      </c>
      <c r="D135" s="68">
        <f t="shared" si="30"/>
        <v>0.80956450589841467</v>
      </c>
      <c r="E135" s="68">
        <f t="shared" si="30"/>
        <v>0.7910342338529277</v>
      </c>
      <c r="F135" s="68">
        <f t="shared" si="30"/>
        <v>0.78085014266994301</v>
      </c>
      <c r="G135" s="68">
        <f t="shared" si="30"/>
        <v>0.76602369134240134</v>
      </c>
      <c r="H135" s="68">
        <f t="shared" si="30"/>
        <v>0.78416691674309469</v>
      </c>
      <c r="I135" s="68">
        <f t="shared" si="30"/>
        <v>0.78273834754884719</v>
      </c>
      <c r="J135" s="68">
        <f t="shared" si="30"/>
        <v>0.77142931741231968</v>
      </c>
      <c r="K135" s="68">
        <f t="shared" si="30"/>
        <v>0.77152544798478784</v>
      </c>
      <c r="L135" s="68">
        <f t="shared" si="30"/>
        <v>0.77532260270841669</v>
      </c>
      <c r="M135" s="68">
        <f t="shared" si="30"/>
        <v>0.77834769993752051</v>
      </c>
      <c r="N135" s="68">
        <f t="shared" si="30"/>
        <v>0.77487873528027529</v>
      </c>
      <c r="O135" s="68">
        <f t="shared" si="30"/>
        <v>0.80020388970422374</v>
      </c>
      <c r="P135" s="68">
        <f t="shared" si="30"/>
        <v>0.80612343744446235</v>
      </c>
      <c r="Q135" s="68">
        <f t="shared" si="30"/>
        <v>0.81830733608287443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D789-7C2E-47D0-BF17-12C3F9B7EBE7}">
  <sheetPr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A57" sqref="A57"/>
    </sheetView>
  </sheetViews>
  <sheetFormatPr baseColWidth="10" defaultColWidth="9.140625" defaultRowHeight="11.45" customHeight="1"/>
  <cols>
    <col min="1" max="1" width="50.7109375" style="15" customWidth="1"/>
    <col min="2" max="17" width="10.7109375" style="41" customWidth="1"/>
    <col min="18" max="16384" width="9.140625" style="15"/>
  </cols>
  <sheetData>
    <row r="1" spans="1:17" ht="13.5" customHeight="1">
      <c r="A1" s="13" t="s">
        <v>15</v>
      </c>
      <c r="B1" s="14">
        <v>2000</v>
      </c>
      <c r="C1" s="14">
        <v>2001</v>
      </c>
      <c r="D1" s="14">
        <v>2002</v>
      </c>
      <c r="E1" s="14">
        <v>2003</v>
      </c>
      <c r="F1" s="14">
        <v>2004</v>
      </c>
      <c r="G1" s="14">
        <v>2005</v>
      </c>
      <c r="H1" s="14">
        <v>2006</v>
      </c>
      <c r="I1" s="14">
        <v>2007</v>
      </c>
      <c r="J1" s="14">
        <v>2008</v>
      </c>
      <c r="K1" s="14">
        <v>2009</v>
      </c>
      <c r="L1" s="14">
        <v>2010</v>
      </c>
      <c r="M1" s="14">
        <v>2011</v>
      </c>
      <c r="N1" s="14">
        <v>2012</v>
      </c>
      <c r="O1" s="14">
        <v>2013</v>
      </c>
      <c r="P1" s="14">
        <v>2014</v>
      </c>
      <c r="Q1" s="14">
        <v>2015</v>
      </c>
    </row>
    <row r="3" spans="1:17" ht="11.45" customHeight="1">
      <c r="A3" s="16" t="s">
        <v>16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11.45" customHeight="1">
      <c r="A4" s="18" t="s">
        <v>17</v>
      </c>
      <c r="B4" s="19">
        <f t="shared" ref="B4:Q4" si="0">SUM(B5:B7)</f>
        <v>1130957.6696290756</v>
      </c>
      <c r="C4" s="19">
        <f t="shared" si="0"/>
        <v>1101918.5572242734</v>
      </c>
      <c r="D4" s="19">
        <f t="shared" si="0"/>
        <v>1085945.9556826812</v>
      </c>
      <c r="E4" s="19">
        <f t="shared" si="0"/>
        <v>1108841.5446486888</v>
      </c>
      <c r="F4" s="19">
        <f t="shared" si="0"/>
        <v>1246239.9310140004</v>
      </c>
      <c r="G4" s="19">
        <f t="shared" si="0"/>
        <v>1342624.9617049396</v>
      </c>
      <c r="H4" s="19">
        <f t="shared" si="0"/>
        <v>1392959.3701531987</v>
      </c>
      <c r="I4" s="19">
        <f t="shared" si="0"/>
        <v>1518371.3658825643</v>
      </c>
      <c r="J4" s="19">
        <f t="shared" si="0"/>
        <v>1515215.4545028978</v>
      </c>
      <c r="K4" s="19">
        <f t="shared" si="0"/>
        <v>1438136.0292857389</v>
      </c>
      <c r="L4" s="19">
        <f t="shared" si="0"/>
        <v>1425645.2401431219</v>
      </c>
      <c r="M4" s="19">
        <f t="shared" si="0"/>
        <v>1502233.653108523</v>
      </c>
      <c r="N4" s="19">
        <f t="shared" si="0"/>
        <v>1517082.8840823886</v>
      </c>
      <c r="O4" s="19">
        <f t="shared" si="0"/>
        <v>1556679.8936868736</v>
      </c>
      <c r="P4" s="19">
        <f t="shared" si="0"/>
        <v>1623316.4444816671</v>
      </c>
      <c r="Q4" s="19">
        <f t="shared" si="0"/>
        <v>1695992.923032599</v>
      </c>
    </row>
    <row r="5" spans="1:17" ht="11.45" customHeight="1">
      <c r="A5" s="20" t="s">
        <v>18</v>
      </c>
      <c r="B5" s="21">
        <v>92291.247015297515</v>
      </c>
      <c r="C5" s="21">
        <v>91191.361403363655</v>
      </c>
      <c r="D5" s="21">
        <v>90645.116791834196</v>
      </c>
      <c r="E5" s="21">
        <v>93155.477508791126</v>
      </c>
      <c r="F5" s="21">
        <v>97875.061863274284</v>
      </c>
      <c r="G5" s="21">
        <v>102013.17416771677</v>
      </c>
      <c r="H5" s="21">
        <v>105315.34969986466</v>
      </c>
      <c r="I5" s="21">
        <v>110317.55806036395</v>
      </c>
      <c r="J5" s="21">
        <v>105683.32508993952</v>
      </c>
      <c r="K5" s="21">
        <v>100227.37170072366</v>
      </c>
      <c r="L5" s="21">
        <v>101496.75054168</v>
      </c>
      <c r="M5" s="21">
        <v>103148.56484483916</v>
      </c>
      <c r="N5" s="21">
        <v>97889.92472442922</v>
      </c>
      <c r="O5" s="21">
        <v>92393.968620263477</v>
      </c>
      <c r="P5" s="21">
        <v>92761.606924854728</v>
      </c>
      <c r="Q5" s="21">
        <v>97197.878817370787</v>
      </c>
    </row>
    <row r="6" spans="1:17" ht="11.45" customHeight="1">
      <c r="A6" s="20" t="s">
        <v>19</v>
      </c>
      <c r="B6" s="21">
        <v>367222.25298470253</v>
      </c>
      <c r="C6" s="21">
        <v>364300.13859663642</v>
      </c>
      <c r="D6" s="21">
        <v>356802.38320816582</v>
      </c>
      <c r="E6" s="21">
        <v>372391.02249120892</v>
      </c>
      <c r="F6" s="21">
        <v>397836.43813672574</v>
      </c>
      <c r="G6" s="21">
        <v>427885.32583228336</v>
      </c>
      <c r="H6" s="21">
        <v>446704.15030013549</v>
      </c>
      <c r="I6" s="21">
        <v>464828.44193963625</v>
      </c>
      <c r="J6" s="21">
        <v>457093.9368256114</v>
      </c>
      <c r="K6" s="21">
        <v>423949.60263783165</v>
      </c>
      <c r="L6" s="21">
        <v>437227.8501853653</v>
      </c>
      <c r="M6" s="21">
        <v>475752.27325730055</v>
      </c>
      <c r="N6" s="21">
        <v>474017.79948834889</v>
      </c>
      <c r="O6" s="21">
        <v>488888.57258670311</v>
      </c>
      <c r="P6" s="21">
        <v>516633.6663360293</v>
      </c>
      <c r="Q6" s="21">
        <v>551807.58525995351</v>
      </c>
    </row>
    <row r="7" spans="1:17" ht="11.45" customHeight="1">
      <c r="A7" s="20" t="s">
        <v>20</v>
      </c>
      <c r="B7" s="21">
        <v>671444.16962907545</v>
      </c>
      <c r="C7" s="21">
        <v>646427.05722427345</v>
      </c>
      <c r="D7" s="21">
        <v>638498.45568268117</v>
      </c>
      <c r="E7" s="21">
        <v>643295.04464868864</v>
      </c>
      <c r="F7" s="21">
        <v>750528.43101400044</v>
      </c>
      <c r="G7" s="21">
        <v>812726.4617049396</v>
      </c>
      <c r="H7" s="21">
        <v>840939.8701531986</v>
      </c>
      <c r="I7" s="21">
        <v>943225.3658825641</v>
      </c>
      <c r="J7" s="21">
        <v>952438.192587347</v>
      </c>
      <c r="K7" s="21">
        <v>913959.0549471837</v>
      </c>
      <c r="L7" s="21">
        <v>886920.63941607659</v>
      </c>
      <c r="M7" s="21">
        <v>923332.81500638323</v>
      </c>
      <c r="N7" s="21">
        <v>945175.15986961056</v>
      </c>
      <c r="O7" s="21">
        <v>975397.35247990699</v>
      </c>
      <c r="P7" s="21">
        <v>1013921.1712207833</v>
      </c>
      <c r="Q7" s="21">
        <v>1046987.4589552747</v>
      </c>
    </row>
    <row r="8" spans="1:17" ht="11.45" customHeight="1">
      <c r="A8" s="22" t="s">
        <v>21</v>
      </c>
      <c r="B8" s="23">
        <f t="shared" ref="B8:Q8" si="1">SUM(B9:B10)</f>
        <v>22827.113445049567</v>
      </c>
      <c r="C8" s="23">
        <f t="shared" si="1"/>
        <v>22555.824825839878</v>
      </c>
      <c r="D8" s="23">
        <f t="shared" si="1"/>
        <v>22996.330701415063</v>
      </c>
      <c r="E8" s="23">
        <f t="shared" si="1"/>
        <v>24054.310523017546</v>
      </c>
      <c r="F8" s="23">
        <f t="shared" si="1"/>
        <v>26524.541662078322</v>
      </c>
      <c r="G8" s="23">
        <f t="shared" si="1"/>
        <v>27717.838909666614</v>
      </c>
      <c r="H8" s="23">
        <f t="shared" si="1"/>
        <v>29929.498024734345</v>
      </c>
      <c r="I8" s="23">
        <f t="shared" si="1"/>
        <v>32081.573728900501</v>
      </c>
      <c r="J8" s="23">
        <f t="shared" si="1"/>
        <v>33105.081796280283</v>
      </c>
      <c r="K8" s="23">
        <f t="shared" si="1"/>
        <v>28850.754184529273</v>
      </c>
      <c r="L8" s="23">
        <f t="shared" si="1"/>
        <v>34448.125586390997</v>
      </c>
      <c r="M8" s="23">
        <f t="shared" si="1"/>
        <v>35309.0490740686</v>
      </c>
      <c r="N8" s="23">
        <f t="shared" si="1"/>
        <v>34254.352604151609</v>
      </c>
      <c r="O8" s="23">
        <f t="shared" si="1"/>
        <v>34209.993892359576</v>
      </c>
      <c r="P8" s="23">
        <f t="shared" si="1"/>
        <v>35992.406750177317</v>
      </c>
      <c r="Q8" s="23">
        <f t="shared" si="1"/>
        <v>36698.914251144677</v>
      </c>
    </row>
    <row r="9" spans="1:17" ht="11.45" customHeight="1">
      <c r="A9" s="20" t="s">
        <v>22</v>
      </c>
      <c r="B9" s="21">
        <v>2163.7975768716478</v>
      </c>
      <c r="C9" s="21">
        <v>2172.6294037160224</v>
      </c>
      <c r="D9" s="21">
        <v>2119.6384426497771</v>
      </c>
      <c r="E9" s="21">
        <v>2137.3020963385256</v>
      </c>
      <c r="F9" s="21">
        <v>2216.7885379378918</v>
      </c>
      <c r="G9" s="21">
        <v>2278.6113258485107</v>
      </c>
      <c r="H9" s="21">
        <v>2349.2659406035032</v>
      </c>
      <c r="I9" s="21">
        <v>2428.7523822028702</v>
      </c>
      <c r="J9" s="21">
        <v>2382.5351073521597</v>
      </c>
      <c r="K9" s="21">
        <v>2222.9046108357497</v>
      </c>
      <c r="L9" s="21">
        <v>2312.6670753146695</v>
      </c>
      <c r="M9" s="21">
        <v>2283.7075151925301</v>
      </c>
      <c r="N9" s="21">
        <v>2273.3540514378901</v>
      </c>
      <c r="O9" s="21">
        <v>2244.6331580590099</v>
      </c>
      <c r="P9" s="21">
        <v>2537.6028377300099</v>
      </c>
      <c r="Q9" s="21">
        <v>2559.3931595932113</v>
      </c>
    </row>
    <row r="10" spans="1:17" ht="11.45" customHeight="1">
      <c r="A10" s="24" t="s">
        <v>20</v>
      </c>
      <c r="B10" s="25">
        <v>20663.31586817792</v>
      </c>
      <c r="C10" s="25">
        <v>20383.195422123856</v>
      </c>
      <c r="D10" s="25">
        <v>20876.692258765284</v>
      </c>
      <c r="E10" s="25">
        <v>21917.008426679022</v>
      </c>
      <c r="F10" s="25">
        <v>24307.753124140429</v>
      </c>
      <c r="G10" s="25">
        <v>25439.227583818105</v>
      </c>
      <c r="H10" s="25">
        <v>27580.232084130843</v>
      </c>
      <c r="I10" s="25">
        <v>29652.82134669763</v>
      </c>
      <c r="J10" s="25">
        <v>30722.546688928123</v>
      </c>
      <c r="K10" s="25">
        <v>26627.849573693522</v>
      </c>
      <c r="L10" s="25">
        <v>32135.458511076326</v>
      </c>
      <c r="M10" s="25">
        <v>33025.341558876069</v>
      </c>
      <c r="N10" s="25">
        <v>31980.998552713718</v>
      </c>
      <c r="O10" s="25">
        <v>31965.360734300568</v>
      </c>
      <c r="P10" s="25">
        <v>33454.803912447307</v>
      </c>
      <c r="Q10" s="25">
        <v>34139.521091551469</v>
      </c>
    </row>
    <row r="11" spans="1:17" ht="11.45" customHeight="1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 ht="11.45" customHeight="1">
      <c r="A12" s="16" t="s">
        <v>23</v>
      </c>
      <c r="B12" s="26">
        <f t="shared" ref="B12:Q12" si="2">SUM(B13,B17)</f>
        <v>10885.134413511405</v>
      </c>
      <c r="C12" s="26">
        <f t="shared" si="2"/>
        <v>10930.406395538928</v>
      </c>
      <c r="D12" s="26">
        <f t="shared" si="2"/>
        <v>10815.435047070499</v>
      </c>
      <c r="E12" s="26">
        <f t="shared" si="2"/>
        <v>11151.64247921003</v>
      </c>
      <c r="F12" s="26">
        <f t="shared" si="2"/>
        <v>12111.729538090545</v>
      </c>
      <c r="G12" s="26">
        <f t="shared" si="2"/>
        <v>12689.040774672569</v>
      </c>
      <c r="H12" s="26">
        <f t="shared" si="2"/>
        <v>13082.216657414296</v>
      </c>
      <c r="I12" s="26">
        <f t="shared" si="2"/>
        <v>13691.995560012127</v>
      </c>
      <c r="J12" s="26">
        <f t="shared" si="2"/>
        <v>13643.78804313215</v>
      </c>
      <c r="K12" s="26">
        <f t="shared" si="2"/>
        <v>12416.96773295694</v>
      </c>
      <c r="L12" s="26">
        <f t="shared" si="2"/>
        <v>12300.371761070681</v>
      </c>
      <c r="M12" s="26">
        <f t="shared" si="2"/>
        <v>12709.563065569506</v>
      </c>
      <c r="N12" s="26">
        <f t="shared" si="2"/>
        <v>12341.057271209462</v>
      </c>
      <c r="O12" s="26">
        <f t="shared" si="2"/>
        <v>12346.580967727021</v>
      </c>
      <c r="P12" s="26">
        <f t="shared" si="2"/>
        <v>12541.491096750469</v>
      </c>
      <c r="Q12" s="26">
        <f t="shared" si="2"/>
        <v>12864.767589984302</v>
      </c>
    </row>
    <row r="13" spans="1:17" ht="11.45" customHeight="1">
      <c r="A13" s="18" t="s">
        <v>24</v>
      </c>
      <c r="B13" s="19">
        <f t="shared" ref="B13" si="3">SUM(B14:B16)</f>
        <v>10394.385827745104</v>
      </c>
      <c r="C13" s="19">
        <f t="shared" ref="C13:Q13" si="4">SUM(C14:C16)</f>
        <v>10445.676996535072</v>
      </c>
      <c r="D13" s="19">
        <f t="shared" si="4"/>
        <v>10330.007269074267</v>
      </c>
      <c r="E13" s="19">
        <f t="shared" si="4"/>
        <v>10644.44809093</v>
      </c>
      <c r="F13" s="19">
        <f t="shared" si="4"/>
        <v>11563.951843572073</v>
      </c>
      <c r="G13" s="19">
        <f t="shared" si="4"/>
        <v>12121.439173033636</v>
      </c>
      <c r="H13" s="19">
        <f t="shared" si="4"/>
        <v>12463.296073084624</v>
      </c>
      <c r="I13" s="19">
        <f t="shared" si="4"/>
        <v>13030.420407610716</v>
      </c>
      <c r="J13" s="19">
        <f t="shared" si="4"/>
        <v>12958.651939844687</v>
      </c>
      <c r="K13" s="19">
        <f t="shared" si="4"/>
        <v>11811.593752239529</v>
      </c>
      <c r="L13" s="19">
        <f t="shared" si="4"/>
        <v>11607.178136440052</v>
      </c>
      <c r="M13" s="19">
        <f t="shared" si="4"/>
        <v>11995.087200528174</v>
      </c>
      <c r="N13" s="19">
        <f t="shared" si="4"/>
        <v>11630.972442178172</v>
      </c>
      <c r="O13" s="19">
        <f t="shared" si="4"/>
        <v>11611.261040143883</v>
      </c>
      <c r="P13" s="19">
        <f t="shared" si="4"/>
        <v>11802.755703099498</v>
      </c>
      <c r="Q13" s="19">
        <f t="shared" si="4"/>
        <v>12083.850795290808</v>
      </c>
    </row>
    <row r="14" spans="1:17" ht="11.45" customHeight="1">
      <c r="A14" s="20" t="s">
        <v>18</v>
      </c>
      <c r="B14" s="21">
        <f>B23*B79/1000000</f>
        <v>1291.1158654405392</v>
      </c>
      <c r="C14" s="21">
        <f t="shared" ref="C14:Q16" si="5">C23*C79/1000000</f>
        <v>1297.3397235241605</v>
      </c>
      <c r="D14" s="21">
        <f t="shared" si="5"/>
        <v>1318.9929566684655</v>
      </c>
      <c r="E14" s="21">
        <f t="shared" si="5"/>
        <v>1388.5807471452379</v>
      </c>
      <c r="F14" s="21">
        <f t="shared" si="5"/>
        <v>1454.5080004102506</v>
      </c>
      <c r="G14" s="21">
        <f t="shared" si="5"/>
        <v>1471.1242881071837</v>
      </c>
      <c r="H14" s="21">
        <f t="shared" si="5"/>
        <v>1484.0276766911406</v>
      </c>
      <c r="I14" s="21">
        <f t="shared" si="5"/>
        <v>1521.4489949656211</v>
      </c>
      <c r="J14" s="21">
        <f t="shared" si="5"/>
        <v>1468.0833057842235</v>
      </c>
      <c r="K14" s="21">
        <f t="shared" si="5"/>
        <v>1355.1596223825882</v>
      </c>
      <c r="L14" s="21">
        <f t="shared" si="5"/>
        <v>1357.8736520591733</v>
      </c>
      <c r="M14" s="21">
        <f t="shared" si="5"/>
        <v>1391.6815403024957</v>
      </c>
      <c r="N14" s="21">
        <f t="shared" si="5"/>
        <v>1283.5951152149385</v>
      </c>
      <c r="O14" s="21">
        <f t="shared" si="5"/>
        <v>1187.8341189856076</v>
      </c>
      <c r="P14" s="21">
        <f t="shared" si="5"/>
        <v>1121.9961694372862</v>
      </c>
      <c r="Q14" s="21">
        <f t="shared" si="5"/>
        <v>1127.9663521545619</v>
      </c>
    </row>
    <row r="15" spans="1:17" ht="11.45" customHeight="1">
      <c r="A15" s="20" t="s">
        <v>19</v>
      </c>
      <c r="B15" s="21">
        <f>B24*B80/1000000</f>
        <v>3984.0139769973598</v>
      </c>
      <c r="C15" s="21">
        <f t="shared" si="5"/>
        <v>3958.9118102849488</v>
      </c>
      <c r="D15" s="21">
        <f t="shared" si="5"/>
        <v>3798.5406689876863</v>
      </c>
      <c r="E15" s="21">
        <f t="shared" si="5"/>
        <v>3919.6140329758018</v>
      </c>
      <c r="F15" s="21">
        <f t="shared" si="5"/>
        <v>4164.3988050214721</v>
      </c>
      <c r="G15" s="21">
        <f t="shared" si="5"/>
        <v>4331.6312860155022</v>
      </c>
      <c r="H15" s="21">
        <f t="shared" si="5"/>
        <v>4438.2301382024416</v>
      </c>
      <c r="I15" s="21">
        <f t="shared" si="5"/>
        <v>4513.7239271051803</v>
      </c>
      <c r="J15" s="21">
        <f t="shared" si="5"/>
        <v>4456.0717832212649</v>
      </c>
      <c r="K15" s="21">
        <f t="shared" si="5"/>
        <v>4061.1866160200093</v>
      </c>
      <c r="L15" s="21">
        <f t="shared" si="5"/>
        <v>4098.0778820368614</v>
      </c>
      <c r="M15" s="21">
        <f t="shared" si="5"/>
        <v>4318.0504911850967</v>
      </c>
      <c r="N15" s="21">
        <f t="shared" si="5"/>
        <v>4198.1191353438426</v>
      </c>
      <c r="O15" s="21">
        <f t="shared" si="5"/>
        <v>4205.6111654426295</v>
      </c>
      <c r="P15" s="21">
        <f t="shared" si="5"/>
        <v>4319.1492135256631</v>
      </c>
      <c r="Q15" s="21">
        <f t="shared" si="5"/>
        <v>4494.8501678097709</v>
      </c>
    </row>
    <row r="16" spans="1:17" ht="11.45" customHeight="1">
      <c r="A16" s="20" t="s">
        <v>20</v>
      </c>
      <c r="B16" s="21">
        <f>B25*B81/1000000</f>
        <v>5119.2559853072053</v>
      </c>
      <c r="C16" s="21">
        <f t="shared" si="5"/>
        <v>5189.4254627259634</v>
      </c>
      <c r="D16" s="21">
        <f t="shared" si="5"/>
        <v>5212.4736434181168</v>
      </c>
      <c r="E16" s="21">
        <f t="shared" si="5"/>
        <v>5336.2533108089601</v>
      </c>
      <c r="F16" s="21">
        <f t="shared" si="5"/>
        <v>5945.0450381403498</v>
      </c>
      <c r="G16" s="21">
        <f t="shared" si="5"/>
        <v>6318.6835989109495</v>
      </c>
      <c r="H16" s="21">
        <f t="shared" si="5"/>
        <v>6541.0382581910426</v>
      </c>
      <c r="I16" s="21">
        <f t="shared" si="5"/>
        <v>6995.247485539915</v>
      </c>
      <c r="J16" s="21">
        <f t="shared" si="5"/>
        <v>7034.4968508391976</v>
      </c>
      <c r="K16" s="21">
        <f t="shared" si="5"/>
        <v>6395.2475138369327</v>
      </c>
      <c r="L16" s="21">
        <f t="shared" si="5"/>
        <v>6151.2266023440179</v>
      </c>
      <c r="M16" s="21">
        <f t="shared" si="5"/>
        <v>6285.355169040583</v>
      </c>
      <c r="N16" s="21">
        <f t="shared" si="5"/>
        <v>6149.2581916193922</v>
      </c>
      <c r="O16" s="21">
        <f t="shared" si="5"/>
        <v>6217.8157557156474</v>
      </c>
      <c r="P16" s="21">
        <f t="shared" si="5"/>
        <v>6361.6103201365477</v>
      </c>
      <c r="Q16" s="21">
        <f t="shared" si="5"/>
        <v>6461.0342753264758</v>
      </c>
    </row>
    <row r="17" spans="1:17" ht="11.45" customHeight="1">
      <c r="A17" s="22" t="s">
        <v>25</v>
      </c>
      <c r="B17" s="23">
        <f t="shared" ref="B17:Q17" si="6">SUM(B18:B19)</f>
        <v>490.74858576630106</v>
      </c>
      <c r="C17" s="23">
        <f t="shared" si="6"/>
        <v>484.72939900385552</v>
      </c>
      <c r="D17" s="23">
        <f t="shared" si="6"/>
        <v>485.42777799623127</v>
      </c>
      <c r="E17" s="23">
        <f t="shared" si="6"/>
        <v>507.19438828002939</v>
      </c>
      <c r="F17" s="23">
        <f t="shared" si="6"/>
        <v>547.77769451847314</v>
      </c>
      <c r="G17" s="23">
        <f t="shared" si="6"/>
        <v>567.6016016389334</v>
      </c>
      <c r="H17" s="23">
        <f t="shared" si="6"/>
        <v>618.92058432967178</v>
      </c>
      <c r="I17" s="23">
        <f t="shared" si="6"/>
        <v>661.57515240141061</v>
      </c>
      <c r="J17" s="23">
        <f t="shared" si="6"/>
        <v>685.13610328746279</v>
      </c>
      <c r="K17" s="23">
        <f t="shared" si="6"/>
        <v>605.373980717412</v>
      </c>
      <c r="L17" s="23">
        <f t="shared" si="6"/>
        <v>693.19362463062839</v>
      </c>
      <c r="M17" s="23">
        <f t="shared" si="6"/>
        <v>714.4758650413321</v>
      </c>
      <c r="N17" s="23">
        <f t="shared" si="6"/>
        <v>710.08482903128959</v>
      </c>
      <c r="O17" s="23">
        <f t="shared" si="6"/>
        <v>735.31992758313834</v>
      </c>
      <c r="P17" s="23">
        <f t="shared" si="6"/>
        <v>738.73539365097145</v>
      </c>
      <c r="Q17" s="23">
        <f t="shared" si="6"/>
        <v>780.9167946934931</v>
      </c>
    </row>
    <row r="18" spans="1:17" ht="11.45" customHeight="1">
      <c r="A18" s="20" t="s">
        <v>22</v>
      </c>
      <c r="B18" s="21">
        <f>B27*B83/1000000</f>
        <v>105.84300757747526</v>
      </c>
      <c r="C18" s="21">
        <f t="shared" ref="C18:Q19" si="7">C27*C83/1000000</f>
        <v>103.63493567955096</v>
      </c>
      <c r="D18" s="21">
        <f t="shared" si="7"/>
        <v>99.566037000313969</v>
      </c>
      <c r="E18" s="21">
        <f t="shared" si="7"/>
        <v>98.993273030620387</v>
      </c>
      <c r="F18" s="21">
        <f t="shared" si="7"/>
        <v>101.3717097155286</v>
      </c>
      <c r="G18" s="21">
        <f t="shared" si="7"/>
        <v>105.29510056608822</v>
      </c>
      <c r="H18" s="21">
        <f t="shared" si="7"/>
        <v>113.05237737922131</v>
      </c>
      <c r="I18" s="21">
        <f t="shared" si="7"/>
        <v>118.19846348253799</v>
      </c>
      <c r="J18" s="21">
        <f t="shared" si="7"/>
        <v>118.67423505329769</v>
      </c>
      <c r="K18" s="21">
        <f t="shared" si="7"/>
        <v>109.07331774626633</v>
      </c>
      <c r="L18" s="21">
        <f t="shared" si="7"/>
        <v>109.29624559864774</v>
      </c>
      <c r="M18" s="21">
        <f t="shared" si="7"/>
        <v>104.10050007801073</v>
      </c>
      <c r="N18" s="21">
        <f t="shared" si="7"/>
        <v>104.52767774357093</v>
      </c>
      <c r="O18" s="21">
        <f t="shared" si="7"/>
        <v>102.03337923592311</v>
      </c>
      <c r="P18" s="21">
        <f t="shared" si="7"/>
        <v>106.83166049009358</v>
      </c>
      <c r="Q18" s="21">
        <f t="shared" si="7"/>
        <v>109.17397950590981</v>
      </c>
    </row>
    <row r="19" spans="1:17" ht="11.45" customHeight="1">
      <c r="A19" s="24" t="s">
        <v>20</v>
      </c>
      <c r="B19" s="25">
        <f>B28*B84/1000000</f>
        <v>384.90557818882581</v>
      </c>
      <c r="C19" s="25">
        <f t="shared" si="7"/>
        <v>381.09446332430457</v>
      </c>
      <c r="D19" s="25">
        <f t="shared" si="7"/>
        <v>385.86174099591733</v>
      </c>
      <c r="E19" s="25">
        <f t="shared" si="7"/>
        <v>408.20111524940899</v>
      </c>
      <c r="F19" s="25">
        <f t="shared" si="7"/>
        <v>446.40598480294454</v>
      </c>
      <c r="G19" s="25">
        <f t="shared" si="7"/>
        <v>462.30650107284515</v>
      </c>
      <c r="H19" s="25">
        <f t="shared" si="7"/>
        <v>505.86820695045043</v>
      </c>
      <c r="I19" s="25">
        <f t="shared" si="7"/>
        <v>543.37668891887267</v>
      </c>
      <c r="J19" s="25">
        <f t="shared" si="7"/>
        <v>566.46186823416508</v>
      </c>
      <c r="K19" s="25">
        <f t="shared" si="7"/>
        <v>496.3006629711457</v>
      </c>
      <c r="L19" s="25">
        <f t="shared" si="7"/>
        <v>583.89737903198068</v>
      </c>
      <c r="M19" s="25">
        <f t="shared" si="7"/>
        <v>610.37536496332132</v>
      </c>
      <c r="N19" s="25">
        <f t="shared" si="7"/>
        <v>605.55715128771863</v>
      </c>
      <c r="O19" s="25">
        <f t="shared" si="7"/>
        <v>633.28654834721522</v>
      </c>
      <c r="P19" s="25">
        <f t="shared" si="7"/>
        <v>631.90373316087789</v>
      </c>
      <c r="Q19" s="25">
        <f t="shared" si="7"/>
        <v>671.74281518758335</v>
      </c>
    </row>
    <row r="20" spans="1:17" ht="11.45" customHeight="1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1.45" customHeight="1">
      <c r="A21" s="16" t="s">
        <v>26</v>
      </c>
      <c r="B21" s="26">
        <f t="shared" ref="B21:Q21" si="8">SUM(B22,B26)</f>
        <v>9152619</v>
      </c>
      <c r="C21" s="26">
        <f t="shared" si="8"/>
        <v>9051896</v>
      </c>
      <c r="D21" s="26">
        <f t="shared" si="8"/>
        <v>8942049</v>
      </c>
      <c r="E21" s="26">
        <f t="shared" si="8"/>
        <v>9352525</v>
      </c>
      <c r="F21" s="26">
        <f t="shared" si="8"/>
        <v>10040618</v>
      </c>
      <c r="G21" s="26">
        <f t="shared" si="8"/>
        <v>10425147</v>
      </c>
      <c r="H21" s="26">
        <f t="shared" si="8"/>
        <v>10848190</v>
      </c>
      <c r="I21" s="26">
        <f t="shared" si="8"/>
        <v>11380808</v>
      </c>
      <c r="J21" s="26">
        <f t="shared" si="8"/>
        <v>11399498</v>
      </c>
      <c r="K21" s="26">
        <f t="shared" si="8"/>
        <v>10374759</v>
      </c>
      <c r="L21" s="26">
        <f t="shared" si="8"/>
        <v>10481201</v>
      </c>
      <c r="M21" s="26">
        <f t="shared" si="8"/>
        <v>10898652</v>
      </c>
      <c r="N21" s="26">
        <f t="shared" si="8"/>
        <v>10569676</v>
      </c>
      <c r="O21" s="26">
        <f t="shared" si="8"/>
        <v>10442220</v>
      </c>
      <c r="P21" s="26">
        <f t="shared" si="8"/>
        <v>10605292</v>
      </c>
      <c r="Q21" s="26">
        <f t="shared" si="8"/>
        <v>10952526</v>
      </c>
    </row>
    <row r="22" spans="1:17" ht="11.45" customHeight="1">
      <c r="A22" s="18" t="s">
        <v>24</v>
      </c>
      <c r="B22" s="19">
        <f t="shared" ref="B22" si="9">SUM(B23:B25)</f>
        <v>8852515</v>
      </c>
      <c r="C22" s="19">
        <f t="shared" ref="C22:Q22" si="10">SUM(C23:C25)</f>
        <v>8760854</v>
      </c>
      <c r="D22" s="19">
        <f t="shared" si="10"/>
        <v>8656196</v>
      </c>
      <c r="E22" s="19">
        <f t="shared" si="10"/>
        <v>9054523</v>
      </c>
      <c r="F22" s="19">
        <f t="shared" si="10"/>
        <v>9721706</v>
      </c>
      <c r="G22" s="19">
        <f t="shared" si="10"/>
        <v>10097146</v>
      </c>
      <c r="H22" s="19">
        <f t="shared" si="10"/>
        <v>10486154</v>
      </c>
      <c r="I22" s="19">
        <f t="shared" si="10"/>
        <v>10998677</v>
      </c>
      <c r="J22" s="19">
        <f t="shared" si="10"/>
        <v>11007170</v>
      </c>
      <c r="K22" s="19">
        <f t="shared" si="10"/>
        <v>10026767</v>
      </c>
      <c r="L22" s="19">
        <f t="shared" si="10"/>
        <v>10106649</v>
      </c>
      <c r="M22" s="19">
        <f t="shared" si="10"/>
        <v>10517161</v>
      </c>
      <c r="N22" s="19">
        <f t="shared" si="10"/>
        <v>10191706</v>
      </c>
      <c r="O22" s="19">
        <f t="shared" si="10"/>
        <v>10059631</v>
      </c>
      <c r="P22" s="19">
        <f t="shared" si="10"/>
        <v>10216965</v>
      </c>
      <c r="Q22" s="19">
        <f t="shared" si="10"/>
        <v>10548285</v>
      </c>
    </row>
    <row r="23" spans="1:17" ht="11.45" customHeight="1">
      <c r="A23" s="20" t="s">
        <v>18</v>
      </c>
      <c r="B23" s="21">
        <f>IF(B32=0,0,B32/B70)</f>
        <v>2143827</v>
      </c>
      <c r="C23" s="21">
        <f t="shared" ref="C23:Q23" si="11">IF(C32=0,0,C32/C70)</f>
        <v>2140888</v>
      </c>
      <c r="D23" s="21">
        <f t="shared" si="11"/>
        <v>2156014</v>
      </c>
      <c r="E23" s="21">
        <f t="shared" si="11"/>
        <v>2273004</v>
      </c>
      <c r="F23" s="21">
        <f t="shared" si="11"/>
        <v>2366395</v>
      </c>
      <c r="G23" s="21">
        <f t="shared" si="11"/>
        <v>2378862</v>
      </c>
      <c r="H23" s="21">
        <f t="shared" si="11"/>
        <v>2396154</v>
      </c>
      <c r="I23" s="21">
        <f t="shared" si="11"/>
        <v>2454881</v>
      </c>
      <c r="J23" s="21">
        <f t="shared" si="11"/>
        <v>2385517</v>
      </c>
      <c r="K23" s="21">
        <f t="shared" si="11"/>
        <v>2214168</v>
      </c>
      <c r="L23" s="21">
        <f t="shared" si="11"/>
        <v>2213628</v>
      </c>
      <c r="M23" s="21">
        <f t="shared" si="11"/>
        <v>2266539</v>
      </c>
      <c r="N23" s="21">
        <f t="shared" si="11"/>
        <v>2108091</v>
      </c>
      <c r="O23" s="21">
        <f t="shared" si="11"/>
        <v>1967042</v>
      </c>
      <c r="P23" s="21">
        <f t="shared" si="11"/>
        <v>1863778</v>
      </c>
      <c r="Q23" s="21">
        <f t="shared" si="11"/>
        <v>1877056</v>
      </c>
    </row>
    <row r="24" spans="1:17" ht="11.45" customHeight="1">
      <c r="A24" s="20" t="s">
        <v>19</v>
      </c>
      <c r="B24" s="21">
        <f t="shared" ref="B24:Q25" si="12">IF(B33=0,0,B33/B71)</f>
        <v>5143451</v>
      </c>
      <c r="C24" s="21">
        <f t="shared" si="12"/>
        <v>5059878</v>
      </c>
      <c r="D24" s="21">
        <f t="shared" si="12"/>
        <v>4936738</v>
      </c>
      <c r="E24" s="21">
        <f t="shared" si="12"/>
        <v>5169792</v>
      </c>
      <c r="F24" s="21">
        <f t="shared" si="12"/>
        <v>5593625</v>
      </c>
      <c r="G24" s="21">
        <f t="shared" si="12"/>
        <v>5848730</v>
      </c>
      <c r="H24" s="21">
        <f t="shared" si="12"/>
        <v>6127935</v>
      </c>
      <c r="I24" s="21">
        <f t="shared" si="12"/>
        <v>6466808</v>
      </c>
      <c r="J24" s="21">
        <f t="shared" si="12"/>
        <v>6470817</v>
      </c>
      <c r="K24" s="21">
        <f t="shared" si="12"/>
        <v>5861189</v>
      </c>
      <c r="L24" s="21">
        <f t="shared" si="12"/>
        <v>5843393</v>
      </c>
      <c r="M24" s="21">
        <f t="shared" si="12"/>
        <v>6153307</v>
      </c>
      <c r="N24" s="21">
        <f t="shared" si="12"/>
        <v>6029569</v>
      </c>
      <c r="O24" s="21">
        <f t="shared" si="12"/>
        <v>6006803</v>
      </c>
      <c r="P24" s="21">
        <f t="shared" si="12"/>
        <v>6195972</v>
      </c>
      <c r="Q24" s="21">
        <f t="shared" si="12"/>
        <v>6486222</v>
      </c>
    </row>
    <row r="25" spans="1:17" ht="11.45" customHeight="1">
      <c r="A25" s="20" t="s">
        <v>20</v>
      </c>
      <c r="B25" s="21">
        <f t="shared" si="12"/>
        <v>1565237.0000000002</v>
      </c>
      <c r="C25" s="21">
        <f t="shared" si="12"/>
        <v>1560087.9999999998</v>
      </c>
      <c r="D25" s="21">
        <f t="shared" si="12"/>
        <v>1563444.0000000002</v>
      </c>
      <c r="E25" s="21">
        <f t="shared" si="12"/>
        <v>1611727</v>
      </c>
      <c r="F25" s="21">
        <f t="shared" si="12"/>
        <v>1761686</v>
      </c>
      <c r="G25" s="21">
        <f t="shared" si="12"/>
        <v>1869553.9999999998</v>
      </c>
      <c r="H25" s="21">
        <f t="shared" si="12"/>
        <v>1962064.9999999998</v>
      </c>
      <c r="I25" s="21">
        <f t="shared" si="12"/>
        <v>2076988</v>
      </c>
      <c r="J25" s="21">
        <f t="shared" si="12"/>
        <v>2150836</v>
      </c>
      <c r="K25" s="21">
        <f t="shared" si="12"/>
        <v>1951410</v>
      </c>
      <c r="L25" s="21">
        <f t="shared" si="12"/>
        <v>2049627.9999999998</v>
      </c>
      <c r="M25" s="21">
        <f t="shared" si="12"/>
        <v>2097315</v>
      </c>
      <c r="N25" s="21">
        <f t="shared" si="12"/>
        <v>2054046</v>
      </c>
      <c r="O25" s="21">
        <f t="shared" si="12"/>
        <v>2085786</v>
      </c>
      <c r="P25" s="21">
        <f t="shared" si="12"/>
        <v>2157215</v>
      </c>
      <c r="Q25" s="21">
        <f t="shared" si="12"/>
        <v>2185007</v>
      </c>
    </row>
    <row r="26" spans="1:17" ht="11.45" customHeight="1">
      <c r="A26" s="22" t="s">
        <v>25</v>
      </c>
      <c r="B26" s="23">
        <f t="shared" ref="B26:Q26" si="13">SUM(B27:B28)</f>
        <v>300104</v>
      </c>
      <c r="C26" s="23">
        <f t="shared" si="13"/>
        <v>291042</v>
      </c>
      <c r="D26" s="23">
        <f t="shared" si="13"/>
        <v>285853</v>
      </c>
      <c r="E26" s="23">
        <f t="shared" si="13"/>
        <v>298002</v>
      </c>
      <c r="F26" s="23">
        <f t="shared" si="13"/>
        <v>318912</v>
      </c>
      <c r="G26" s="23">
        <f t="shared" si="13"/>
        <v>328001</v>
      </c>
      <c r="H26" s="23">
        <f t="shared" si="13"/>
        <v>362036</v>
      </c>
      <c r="I26" s="23">
        <f t="shared" si="13"/>
        <v>382131</v>
      </c>
      <c r="J26" s="23">
        <f t="shared" si="13"/>
        <v>392328</v>
      </c>
      <c r="K26" s="23">
        <f t="shared" si="13"/>
        <v>347992</v>
      </c>
      <c r="L26" s="23">
        <f t="shared" si="13"/>
        <v>374552</v>
      </c>
      <c r="M26" s="23">
        <f t="shared" si="13"/>
        <v>381491</v>
      </c>
      <c r="N26" s="23">
        <f t="shared" si="13"/>
        <v>377970</v>
      </c>
      <c r="O26" s="23">
        <f t="shared" si="13"/>
        <v>382589</v>
      </c>
      <c r="P26" s="23">
        <f t="shared" si="13"/>
        <v>388327</v>
      </c>
      <c r="Q26" s="23">
        <f t="shared" si="13"/>
        <v>404241</v>
      </c>
    </row>
    <row r="27" spans="1:17" ht="11.45" customHeight="1">
      <c r="A27" s="20" t="s">
        <v>22</v>
      </c>
      <c r="B27" s="21">
        <f t="shared" ref="B27:Q28" si="14">IF(B36=0,0,B36/B74)</f>
        <v>169997</v>
      </c>
      <c r="C27" s="21">
        <f t="shared" si="14"/>
        <v>162162</v>
      </c>
      <c r="D27" s="21">
        <f t="shared" si="14"/>
        <v>155546</v>
      </c>
      <c r="E27" s="21">
        <f t="shared" si="14"/>
        <v>159534</v>
      </c>
      <c r="F27" s="21">
        <f t="shared" si="14"/>
        <v>167414</v>
      </c>
      <c r="G27" s="21">
        <f t="shared" si="14"/>
        <v>171079</v>
      </c>
      <c r="H27" s="21">
        <f t="shared" si="14"/>
        <v>189862</v>
      </c>
      <c r="I27" s="21">
        <f t="shared" si="14"/>
        <v>199052</v>
      </c>
      <c r="J27" s="21">
        <f t="shared" si="14"/>
        <v>201404</v>
      </c>
      <c r="K27" s="21">
        <f t="shared" si="14"/>
        <v>180995</v>
      </c>
      <c r="L27" s="21">
        <f t="shared" si="14"/>
        <v>180117</v>
      </c>
      <c r="M27" s="21">
        <f t="shared" si="14"/>
        <v>176932</v>
      </c>
      <c r="N27" s="21">
        <f t="shared" si="14"/>
        <v>175915</v>
      </c>
      <c r="O27" s="21">
        <f t="shared" si="14"/>
        <v>172133</v>
      </c>
      <c r="P27" s="21">
        <f t="shared" si="14"/>
        <v>174070</v>
      </c>
      <c r="Q27" s="21">
        <f t="shared" si="14"/>
        <v>179007</v>
      </c>
    </row>
    <row r="28" spans="1:17" ht="11.45" customHeight="1">
      <c r="A28" s="24" t="s">
        <v>20</v>
      </c>
      <c r="B28" s="25">
        <f t="shared" si="14"/>
        <v>130107</v>
      </c>
      <c r="C28" s="25">
        <f t="shared" si="14"/>
        <v>128880</v>
      </c>
      <c r="D28" s="25">
        <f t="shared" si="14"/>
        <v>130307</v>
      </c>
      <c r="E28" s="25">
        <f t="shared" si="14"/>
        <v>138468</v>
      </c>
      <c r="F28" s="25">
        <f t="shared" si="14"/>
        <v>151498</v>
      </c>
      <c r="G28" s="25">
        <f t="shared" si="14"/>
        <v>156922</v>
      </c>
      <c r="H28" s="25">
        <f t="shared" si="14"/>
        <v>172174</v>
      </c>
      <c r="I28" s="25">
        <f t="shared" si="14"/>
        <v>183079</v>
      </c>
      <c r="J28" s="25">
        <f t="shared" si="14"/>
        <v>190924</v>
      </c>
      <c r="K28" s="25">
        <f t="shared" si="14"/>
        <v>166997</v>
      </c>
      <c r="L28" s="25">
        <f t="shared" si="14"/>
        <v>194435</v>
      </c>
      <c r="M28" s="25">
        <f t="shared" si="14"/>
        <v>204559</v>
      </c>
      <c r="N28" s="25">
        <f t="shared" si="14"/>
        <v>202055</v>
      </c>
      <c r="O28" s="25">
        <f t="shared" si="14"/>
        <v>210456</v>
      </c>
      <c r="P28" s="25">
        <f t="shared" si="14"/>
        <v>214257</v>
      </c>
      <c r="Q28" s="25">
        <f t="shared" si="14"/>
        <v>225234</v>
      </c>
    </row>
    <row r="30" spans="1:17" ht="11.45" customHeight="1">
      <c r="A30" s="16" t="s">
        <v>27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ht="11.45" customHeight="1">
      <c r="A31" s="18" t="s">
        <v>28</v>
      </c>
      <c r="B31" s="19">
        <f t="shared" ref="B31:Q31" si="15">SUM(B32:B34)</f>
        <v>832633942</v>
      </c>
      <c r="C31" s="19">
        <f t="shared" si="15"/>
        <v>810430843</v>
      </c>
      <c r="D31" s="19">
        <f t="shared" si="15"/>
        <v>803395607</v>
      </c>
      <c r="E31" s="19">
        <f t="shared" si="15"/>
        <v>837952011</v>
      </c>
      <c r="F31" s="19">
        <f t="shared" si="15"/>
        <v>916013967</v>
      </c>
      <c r="G31" s="19">
        <f t="shared" si="15"/>
        <v>983172940</v>
      </c>
      <c r="H31" s="19">
        <f t="shared" si="15"/>
        <v>1039067013</v>
      </c>
      <c r="I31" s="19">
        <f t="shared" si="15"/>
        <v>1124015283</v>
      </c>
      <c r="J31" s="19">
        <f t="shared" si="15"/>
        <v>1126702106</v>
      </c>
      <c r="K31" s="19">
        <f t="shared" si="15"/>
        <v>1054492714</v>
      </c>
      <c r="L31" s="19">
        <f t="shared" si="15"/>
        <v>1084426488</v>
      </c>
      <c r="M31" s="19">
        <f t="shared" si="15"/>
        <v>1154047847</v>
      </c>
      <c r="N31" s="19">
        <f t="shared" si="15"/>
        <v>1157296536</v>
      </c>
      <c r="O31" s="19">
        <f t="shared" si="15"/>
        <v>1178474911</v>
      </c>
      <c r="P31" s="19">
        <f t="shared" si="15"/>
        <v>1239037573</v>
      </c>
      <c r="Q31" s="19">
        <f t="shared" si="15"/>
        <v>1312097321</v>
      </c>
    </row>
    <row r="32" spans="1:17" ht="11.45" customHeight="1">
      <c r="A32" s="20" t="s">
        <v>18</v>
      </c>
      <c r="B32" s="21">
        <v>153244548</v>
      </c>
      <c r="C32" s="21">
        <v>150485249</v>
      </c>
      <c r="D32" s="21">
        <v>148167691</v>
      </c>
      <c r="E32" s="21">
        <v>152488628</v>
      </c>
      <c r="F32" s="21">
        <v>159236702</v>
      </c>
      <c r="G32" s="21">
        <v>164959049</v>
      </c>
      <c r="H32" s="21">
        <v>170045209</v>
      </c>
      <c r="I32" s="21">
        <v>177999051</v>
      </c>
      <c r="J32" s="21">
        <v>171726882</v>
      </c>
      <c r="K32" s="21">
        <v>163759483</v>
      </c>
      <c r="L32" s="21">
        <v>165461675</v>
      </c>
      <c r="M32" s="21">
        <v>167991195</v>
      </c>
      <c r="N32" s="21">
        <v>160767883</v>
      </c>
      <c r="O32" s="21">
        <v>153003533</v>
      </c>
      <c r="P32" s="21">
        <v>154088799</v>
      </c>
      <c r="Q32" s="21">
        <v>161747610</v>
      </c>
    </row>
    <row r="33" spans="1:17" ht="11.45" customHeight="1">
      <c r="A33" s="20" t="s">
        <v>19</v>
      </c>
      <c r="B33" s="21">
        <v>474092128</v>
      </c>
      <c r="C33" s="21">
        <v>465611346</v>
      </c>
      <c r="D33" s="21">
        <v>463714894</v>
      </c>
      <c r="E33" s="21">
        <v>491166761</v>
      </c>
      <c r="F33" s="21">
        <v>534374336</v>
      </c>
      <c r="G33" s="21">
        <v>577746714</v>
      </c>
      <c r="H33" s="21">
        <v>616771531</v>
      </c>
      <c r="I33" s="21">
        <v>665959269</v>
      </c>
      <c r="J33" s="21">
        <v>663762022</v>
      </c>
      <c r="K33" s="21">
        <v>611852885</v>
      </c>
      <c r="L33" s="21">
        <v>623437190</v>
      </c>
      <c r="M33" s="21">
        <v>677956360</v>
      </c>
      <c r="N33" s="21">
        <v>680810367</v>
      </c>
      <c r="O33" s="21">
        <v>698271245</v>
      </c>
      <c r="P33" s="21">
        <v>741129230</v>
      </c>
      <c r="Q33" s="21">
        <v>796277154</v>
      </c>
    </row>
    <row r="34" spans="1:17" ht="11.45" customHeight="1">
      <c r="A34" s="20" t="s">
        <v>20</v>
      </c>
      <c r="B34" s="21">
        <v>205297266</v>
      </c>
      <c r="C34" s="21">
        <v>194334248</v>
      </c>
      <c r="D34" s="21">
        <v>191513022</v>
      </c>
      <c r="E34" s="21">
        <v>194296622</v>
      </c>
      <c r="F34" s="21">
        <v>222402929</v>
      </c>
      <c r="G34" s="21">
        <v>240467177</v>
      </c>
      <c r="H34" s="21">
        <v>252250273</v>
      </c>
      <c r="I34" s="21">
        <v>280056963</v>
      </c>
      <c r="J34" s="21">
        <v>291213202</v>
      </c>
      <c r="K34" s="21">
        <v>278880346</v>
      </c>
      <c r="L34" s="21">
        <v>295527623</v>
      </c>
      <c r="M34" s="21">
        <v>308100292</v>
      </c>
      <c r="N34" s="21">
        <v>315718286</v>
      </c>
      <c r="O34" s="21">
        <v>327200133</v>
      </c>
      <c r="P34" s="21">
        <v>343819544</v>
      </c>
      <c r="Q34" s="21">
        <v>354072557</v>
      </c>
    </row>
    <row r="35" spans="1:17" ht="11.45" customHeight="1">
      <c r="A35" s="22" t="s">
        <v>29</v>
      </c>
      <c r="B35" s="23">
        <f t="shared" ref="B35:Q35" si="16">SUM(B36:B37)</f>
        <v>10460006.662032075</v>
      </c>
      <c r="C35" s="23">
        <f t="shared" si="16"/>
        <v>10292873.69628167</v>
      </c>
      <c r="D35" s="23">
        <f t="shared" si="16"/>
        <v>10361522.583363034</v>
      </c>
      <c r="E35" s="23">
        <f t="shared" si="16"/>
        <v>10878980.386933841</v>
      </c>
      <c r="F35" s="23">
        <f t="shared" si="16"/>
        <v>11910383.694724271</v>
      </c>
      <c r="G35" s="23">
        <f t="shared" si="16"/>
        <v>12337099.539371319</v>
      </c>
      <c r="H35" s="23">
        <f t="shared" si="16"/>
        <v>13332423.118183384</v>
      </c>
      <c r="I35" s="23">
        <f t="shared" si="16"/>
        <v>14081013.49016693</v>
      </c>
      <c r="J35" s="23">
        <f t="shared" si="16"/>
        <v>14398366.964709423</v>
      </c>
      <c r="K35" s="23">
        <f t="shared" si="16"/>
        <v>12648495.035410319</v>
      </c>
      <c r="L35" s="23">
        <f t="shared" si="16"/>
        <v>14512159.444659544</v>
      </c>
      <c r="M35" s="23">
        <f t="shared" si="16"/>
        <v>14949444.445574932</v>
      </c>
      <c r="N35" s="23">
        <f t="shared" si="16"/>
        <v>14496977.8736155</v>
      </c>
      <c r="O35" s="23">
        <f t="shared" si="16"/>
        <v>14409595.742449291</v>
      </c>
      <c r="P35" s="23">
        <f t="shared" si="16"/>
        <v>15478117.027768593</v>
      </c>
      <c r="Q35" s="23">
        <f t="shared" si="16"/>
        <v>15643418.288663374</v>
      </c>
    </row>
    <row r="36" spans="1:17" ht="11.45" customHeight="1">
      <c r="A36" s="20" t="s">
        <v>22</v>
      </c>
      <c r="B36" s="21">
        <v>3475327.3276574044</v>
      </c>
      <c r="C36" s="21">
        <v>3399605.8091336889</v>
      </c>
      <c r="D36" s="21">
        <v>3311382.9889539802</v>
      </c>
      <c r="E36" s="21">
        <v>3444399.2222764632</v>
      </c>
      <c r="F36" s="21">
        <v>3660996.1233936273</v>
      </c>
      <c r="G36" s="21">
        <v>3702190.7469490105</v>
      </c>
      <c r="H36" s="21">
        <v>3945395.4030412324</v>
      </c>
      <c r="I36" s="21">
        <v>4090137.9335922389</v>
      </c>
      <c r="J36" s="21">
        <v>4043439.5936544128</v>
      </c>
      <c r="K36" s="21">
        <v>3688662.1618511169</v>
      </c>
      <c r="L36" s="21">
        <v>3811207.3596204668</v>
      </c>
      <c r="M36" s="21">
        <v>3881450.4999999995</v>
      </c>
      <c r="N36" s="21">
        <v>3825944.348823857</v>
      </c>
      <c r="O36" s="21">
        <v>3786755.2980166269</v>
      </c>
      <c r="P36" s="21">
        <v>4134734.2532846169</v>
      </c>
      <c r="Q36" s="21">
        <v>4196506.2865048479</v>
      </c>
    </row>
    <row r="37" spans="1:17" ht="11.45" customHeight="1">
      <c r="A37" s="24" t="s">
        <v>20</v>
      </c>
      <c r="B37" s="25">
        <v>6984679.3343746699</v>
      </c>
      <c r="C37" s="25">
        <v>6893267.8871479807</v>
      </c>
      <c r="D37" s="25">
        <v>7050139.5944090541</v>
      </c>
      <c r="E37" s="25">
        <v>7434581.1646573767</v>
      </c>
      <c r="F37" s="25">
        <v>8249387.5713306442</v>
      </c>
      <c r="G37" s="25">
        <v>8634908.7924223095</v>
      </c>
      <c r="H37" s="25">
        <v>9387027.7151421513</v>
      </c>
      <c r="I37" s="25">
        <v>9990875.5565746911</v>
      </c>
      <c r="J37" s="25">
        <v>10354927.371055011</v>
      </c>
      <c r="K37" s="25">
        <v>8959832.8735592011</v>
      </c>
      <c r="L37" s="25">
        <v>10700952.085039077</v>
      </c>
      <c r="M37" s="25">
        <v>11067993.945574932</v>
      </c>
      <c r="N37" s="25">
        <v>10671033.524791643</v>
      </c>
      <c r="O37" s="25">
        <v>10622840.444432665</v>
      </c>
      <c r="P37" s="25">
        <v>11343382.774483977</v>
      </c>
      <c r="Q37" s="25">
        <v>11446912.002158526</v>
      </c>
    </row>
    <row r="39" spans="1:17" ht="11.45" customHeight="1">
      <c r="A39" s="16" t="s">
        <v>30</v>
      </c>
      <c r="B39" s="26">
        <f t="shared" ref="B39:Q39" si="17">SUM(B40,B44)</f>
        <v>7198.9502021702829</v>
      </c>
      <c r="C39" s="26">
        <f t="shared" si="17"/>
        <v>7295.6914828231411</v>
      </c>
      <c r="D39" s="26">
        <f t="shared" si="17"/>
        <v>7339.3004804114635</v>
      </c>
      <c r="E39" s="26">
        <f t="shared" si="17"/>
        <v>7548.5400039049709</v>
      </c>
      <c r="F39" s="26">
        <f t="shared" si="17"/>
        <v>8100.8522706658759</v>
      </c>
      <c r="G39" s="26">
        <f t="shared" si="17"/>
        <v>8409.3922004646265</v>
      </c>
      <c r="H39" s="26">
        <f t="shared" si="17"/>
        <v>8716.8017091609181</v>
      </c>
      <c r="I39" s="26">
        <f t="shared" si="17"/>
        <v>9131.3463005401809</v>
      </c>
      <c r="J39" s="26">
        <f t="shared" si="17"/>
        <v>9188.3333624242205</v>
      </c>
      <c r="K39" s="26">
        <f t="shared" si="17"/>
        <v>8971.4177299160347</v>
      </c>
      <c r="L39" s="26">
        <f t="shared" si="17"/>
        <v>8822.8407649430101</v>
      </c>
      <c r="M39" s="26">
        <f t="shared" si="17"/>
        <v>8887.8446865576552</v>
      </c>
      <c r="N39" s="26">
        <f t="shared" si="17"/>
        <v>8730.2189274821467</v>
      </c>
      <c r="O39" s="26">
        <f t="shared" si="17"/>
        <v>8638.446531378484</v>
      </c>
      <c r="P39" s="26">
        <f t="shared" si="17"/>
        <v>8695.5593745664737</v>
      </c>
      <c r="Q39" s="26">
        <f t="shared" si="17"/>
        <v>8854.0777976351601</v>
      </c>
    </row>
    <row r="40" spans="1:17" ht="11.45" customHeight="1">
      <c r="A40" s="18" t="s">
        <v>24</v>
      </c>
      <c r="B40" s="19">
        <f t="shared" ref="B40:Q40" si="18">SUM(B41:B43)</f>
        <v>6846.4107876743574</v>
      </c>
      <c r="C40" s="19">
        <f t="shared" si="18"/>
        <v>6942.6317707120143</v>
      </c>
      <c r="D40" s="19">
        <f t="shared" si="18"/>
        <v>6984.5529161419572</v>
      </c>
      <c r="E40" s="19">
        <f t="shared" si="18"/>
        <v>7186.1700293099775</v>
      </c>
      <c r="F40" s="19">
        <f t="shared" si="18"/>
        <v>7714.2695837251576</v>
      </c>
      <c r="G40" s="19">
        <f t="shared" si="18"/>
        <v>8012.4535038319264</v>
      </c>
      <c r="H40" s="19">
        <f t="shared" si="18"/>
        <v>8286.4971496422313</v>
      </c>
      <c r="I40" s="19">
        <f t="shared" si="18"/>
        <v>8674.1248041338531</v>
      </c>
      <c r="J40" s="19">
        <f t="shared" si="18"/>
        <v>8712.1586892027863</v>
      </c>
      <c r="K40" s="19">
        <f t="shared" si="18"/>
        <v>8503.9625597515696</v>
      </c>
      <c r="L40" s="19">
        <f t="shared" si="18"/>
        <v>8335.4076947710928</v>
      </c>
      <c r="M40" s="19">
        <f t="shared" si="18"/>
        <v>8382.0216212866271</v>
      </c>
      <c r="N40" s="19">
        <f t="shared" si="18"/>
        <v>8227.9638826424234</v>
      </c>
      <c r="O40" s="19">
        <f t="shared" si="18"/>
        <v>8140.4790264708236</v>
      </c>
      <c r="P40" s="19">
        <f t="shared" si="18"/>
        <v>8197.3767479121143</v>
      </c>
      <c r="Q40" s="19">
        <f t="shared" si="18"/>
        <v>8346.0790641255444</v>
      </c>
    </row>
    <row r="41" spans="1:17" ht="11.45" customHeight="1">
      <c r="A41" s="20" t="s">
        <v>18</v>
      </c>
      <c r="B41" s="21">
        <v>1111.6791794580779</v>
      </c>
      <c r="C41" s="21">
        <v>1119.964493997719</v>
      </c>
      <c r="D41" s="21">
        <v>1129.4020207510389</v>
      </c>
      <c r="E41" s="21">
        <v>1193.9831382658069</v>
      </c>
      <c r="F41" s="21">
        <v>1258.975034828434</v>
      </c>
      <c r="G41" s="21">
        <v>1260.9413055768091</v>
      </c>
      <c r="H41" s="21">
        <v>1258.9480599795561</v>
      </c>
      <c r="I41" s="21">
        <v>1286.9801684753788</v>
      </c>
      <c r="J41" s="21">
        <v>1269.600597225279</v>
      </c>
      <c r="K41" s="21">
        <v>1238.5895395428481</v>
      </c>
      <c r="L41" s="21">
        <v>1217.7525983914409</v>
      </c>
      <c r="M41" s="21">
        <v>1227.9394435907052</v>
      </c>
      <c r="N41" s="21">
        <v>1204.5762137365803</v>
      </c>
      <c r="O41" s="21">
        <v>1173.5918106400793</v>
      </c>
      <c r="P41" s="21">
        <v>1137.2300000561672</v>
      </c>
      <c r="Q41" s="21">
        <v>1103.3234132134789</v>
      </c>
    </row>
    <row r="42" spans="1:17" ht="11.45" customHeight="1">
      <c r="A42" s="20" t="s">
        <v>19</v>
      </c>
      <c r="B42" s="21">
        <v>3042.9247642298865</v>
      </c>
      <c r="C42" s="21">
        <v>3069.2690704615593</v>
      </c>
      <c r="D42" s="21">
        <v>3045.004728029151</v>
      </c>
      <c r="E42" s="21">
        <v>3120.6763645017113</v>
      </c>
      <c r="F42" s="21">
        <v>3315.9883565960808</v>
      </c>
      <c r="G42" s="21">
        <v>3430.4186741452613</v>
      </c>
      <c r="H42" s="21">
        <v>3574.0013321521365</v>
      </c>
      <c r="I42" s="21">
        <v>3714.792039380402</v>
      </c>
      <c r="J42" s="21">
        <v>3711.0011143054735</v>
      </c>
      <c r="K42" s="21">
        <v>3617.2940198872575</v>
      </c>
      <c r="L42" s="21">
        <v>3539.6684446958561</v>
      </c>
      <c r="M42" s="21">
        <v>3612.3144757361515</v>
      </c>
      <c r="N42" s="21">
        <v>3549.5668684052744</v>
      </c>
      <c r="O42" s="21">
        <v>3515.7424981324807</v>
      </c>
      <c r="P42" s="21">
        <v>3591.9803187576567</v>
      </c>
      <c r="Q42" s="21">
        <v>3725.516078160827</v>
      </c>
    </row>
    <row r="43" spans="1:17" ht="11.45" customHeight="1">
      <c r="A43" s="20" t="s">
        <v>20</v>
      </c>
      <c r="B43" s="21">
        <v>2691.8068439863928</v>
      </c>
      <c r="C43" s="21">
        <v>2753.3982062527357</v>
      </c>
      <c r="D43" s="21">
        <v>2810.1461673617678</v>
      </c>
      <c r="E43" s="21">
        <v>2871.510526542459</v>
      </c>
      <c r="F43" s="21">
        <v>3139.306192300643</v>
      </c>
      <c r="G43" s="21">
        <v>3321.0935241098559</v>
      </c>
      <c r="H43" s="21">
        <v>3453.5477575105388</v>
      </c>
      <c r="I43" s="21">
        <v>3672.3525962780718</v>
      </c>
      <c r="J43" s="21">
        <v>3731.556977672034</v>
      </c>
      <c r="K43" s="21">
        <v>3648.0790003214634</v>
      </c>
      <c r="L43" s="21">
        <v>3577.9866516837956</v>
      </c>
      <c r="M43" s="21">
        <v>3541.76770195977</v>
      </c>
      <c r="N43" s="21">
        <v>3473.8208005005699</v>
      </c>
      <c r="O43" s="21">
        <v>3451.1447176982638</v>
      </c>
      <c r="P43" s="21">
        <v>3468.1664290982899</v>
      </c>
      <c r="Q43" s="21">
        <v>3517.239572751238</v>
      </c>
    </row>
    <row r="44" spans="1:17" ht="11.45" customHeight="1">
      <c r="A44" s="22" t="s">
        <v>25</v>
      </c>
      <c r="B44" s="23">
        <f t="shared" ref="B44:Q44" si="19">SUM(B45:B46)</f>
        <v>352.53941449592503</v>
      </c>
      <c r="C44" s="23">
        <f t="shared" si="19"/>
        <v>353.059712111127</v>
      </c>
      <c r="D44" s="23">
        <f t="shared" si="19"/>
        <v>354.74756426950603</v>
      </c>
      <c r="E44" s="23">
        <f t="shared" si="19"/>
        <v>362.36997459499298</v>
      </c>
      <c r="F44" s="23">
        <f t="shared" si="19"/>
        <v>386.58268694071796</v>
      </c>
      <c r="G44" s="23">
        <f t="shared" si="19"/>
        <v>396.93869663270004</v>
      </c>
      <c r="H44" s="23">
        <f t="shared" si="19"/>
        <v>430.30455951868606</v>
      </c>
      <c r="I44" s="23">
        <f t="shared" si="19"/>
        <v>457.22149640632699</v>
      </c>
      <c r="J44" s="23">
        <f t="shared" si="19"/>
        <v>476.17467322143403</v>
      </c>
      <c r="K44" s="23">
        <f t="shared" si="19"/>
        <v>467.45517016446502</v>
      </c>
      <c r="L44" s="23">
        <f t="shared" si="19"/>
        <v>487.43307017191796</v>
      </c>
      <c r="M44" s="23">
        <f t="shared" si="19"/>
        <v>505.82306527102799</v>
      </c>
      <c r="N44" s="23">
        <f t="shared" si="19"/>
        <v>502.25504483972304</v>
      </c>
      <c r="O44" s="23">
        <f t="shared" si="19"/>
        <v>497.96750490765999</v>
      </c>
      <c r="P44" s="23">
        <f t="shared" si="19"/>
        <v>498.18262665435998</v>
      </c>
      <c r="Q44" s="23">
        <f t="shared" si="19"/>
        <v>507.99873350961605</v>
      </c>
    </row>
    <row r="45" spans="1:17" ht="11.45" customHeight="1">
      <c r="A45" s="20" t="s">
        <v>22</v>
      </c>
      <c r="B45" s="21">
        <v>140.764184698516</v>
      </c>
      <c r="C45" s="21">
        <v>142.68345777006499</v>
      </c>
      <c r="D45" s="21">
        <v>140.45306990332801</v>
      </c>
      <c r="E45" s="21">
        <v>139.37869245377499</v>
      </c>
      <c r="F45" s="21">
        <v>143.15455148988497</v>
      </c>
      <c r="G45" s="21">
        <v>144.714912287858</v>
      </c>
      <c r="H45" s="21">
        <v>156.82535164983102</v>
      </c>
      <c r="I45" s="21">
        <v>163.54681008544298</v>
      </c>
      <c r="J45" s="21">
        <v>169.86667752545799</v>
      </c>
      <c r="K45" s="21">
        <v>167.69270879818097</v>
      </c>
      <c r="L45" s="21">
        <v>171.04420395342299</v>
      </c>
      <c r="M45" s="21">
        <v>171.92107161284099</v>
      </c>
      <c r="N45" s="21">
        <v>170.28510664713701</v>
      </c>
      <c r="O45" s="21">
        <v>167.11369318372999</v>
      </c>
      <c r="P45" s="21">
        <v>164.35412550582097</v>
      </c>
      <c r="Q45" s="21">
        <v>165.67674900357699</v>
      </c>
    </row>
    <row r="46" spans="1:17" ht="11.45" customHeight="1">
      <c r="A46" s="24" t="s">
        <v>20</v>
      </c>
      <c r="B46" s="25">
        <v>211.775229797409</v>
      </c>
      <c r="C46" s="25">
        <v>210.37625434106201</v>
      </c>
      <c r="D46" s="25">
        <v>214.29449436617801</v>
      </c>
      <c r="E46" s="25">
        <v>222.99128214121797</v>
      </c>
      <c r="F46" s="25">
        <v>243.428135450833</v>
      </c>
      <c r="G46" s="25">
        <v>252.22378434484202</v>
      </c>
      <c r="H46" s="25">
        <v>273.47920786885504</v>
      </c>
      <c r="I46" s="25">
        <v>293.67468632088401</v>
      </c>
      <c r="J46" s="25">
        <v>306.30799569597605</v>
      </c>
      <c r="K46" s="25">
        <v>299.76246136628401</v>
      </c>
      <c r="L46" s="25">
        <v>316.38886621849497</v>
      </c>
      <c r="M46" s="25">
        <v>333.901993658187</v>
      </c>
      <c r="N46" s="25">
        <v>331.96993819258603</v>
      </c>
      <c r="O46" s="25">
        <v>330.85381172392999</v>
      </c>
      <c r="P46" s="25">
        <v>333.82850114853898</v>
      </c>
      <c r="Q46" s="25">
        <v>342.32198450603903</v>
      </c>
    </row>
    <row r="48" spans="1:17" ht="11.45" customHeight="1">
      <c r="A48" s="16" t="s">
        <v>31</v>
      </c>
      <c r="B48" s="26">
        <f t="shared" ref="B48:Q48" si="20">SUM(B49,B53)</f>
        <v>7198.9502021702829</v>
      </c>
      <c r="C48" s="26">
        <f t="shared" si="20"/>
        <v>7193.1673034437617</v>
      </c>
      <c r="D48" s="26">
        <f t="shared" si="20"/>
        <v>7126.6208315165804</v>
      </c>
      <c r="E48" s="26">
        <f t="shared" si="20"/>
        <v>7383.8458705790817</v>
      </c>
      <c r="F48" s="26">
        <f t="shared" si="20"/>
        <v>8004.7802315202098</v>
      </c>
      <c r="G48" s="26">
        <f t="shared" si="20"/>
        <v>8351.4992702445779</v>
      </c>
      <c r="H48" s="26">
        <f t="shared" si="20"/>
        <v>8651.5308105536988</v>
      </c>
      <c r="I48" s="26">
        <f t="shared" si="20"/>
        <v>9078.5662398143668</v>
      </c>
      <c r="J48" s="26">
        <f t="shared" si="20"/>
        <v>9081.843379290096</v>
      </c>
      <c r="K48" s="26">
        <f t="shared" si="20"/>
        <v>8216.8009958065868</v>
      </c>
      <c r="L48" s="26">
        <f t="shared" si="20"/>
        <v>8240.4874881122487</v>
      </c>
      <c r="M48" s="26">
        <f t="shared" si="20"/>
        <v>8538.5336416947957</v>
      </c>
      <c r="N48" s="26">
        <f t="shared" si="20"/>
        <v>8297.1556305189497</v>
      </c>
      <c r="O48" s="26">
        <f t="shared" si="20"/>
        <v>8248.8054351592127</v>
      </c>
      <c r="P48" s="26">
        <f t="shared" si="20"/>
        <v>8384.7041770782653</v>
      </c>
      <c r="Q48" s="26">
        <f t="shared" si="20"/>
        <v>8612.9011000189075</v>
      </c>
    </row>
    <row r="49" spans="1:17" ht="11.45" customHeight="1">
      <c r="A49" s="18" t="s">
        <v>24</v>
      </c>
      <c r="B49" s="19">
        <f t="shared" ref="B49:Q49" si="21">SUM(B50:B52)</f>
        <v>6846.4107876743574</v>
      </c>
      <c r="C49" s="19">
        <f t="shared" si="21"/>
        <v>6847.6810359648898</v>
      </c>
      <c r="D49" s="19">
        <f t="shared" si="21"/>
        <v>6783.9392160372954</v>
      </c>
      <c r="E49" s="19">
        <f t="shared" si="21"/>
        <v>7028.6800352469745</v>
      </c>
      <c r="F49" s="19">
        <f t="shared" si="21"/>
        <v>7623.6788613715435</v>
      </c>
      <c r="G49" s="19">
        <f t="shared" si="21"/>
        <v>7958.5877405939746</v>
      </c>
      <c r="H49" s="19">
        <f t="shared" si="21"/>
        <v>8223.6924747096382</v>
      </c>
      <c r="I49" s="19">
        <f t="shared" si="21"/>
        <v>8624.9897999421264</v>
      </c>
      <c r="J49" s="19">
        <f t="shared" si="21"/>
        <v>8615.9450952865627</v>
      </c>
      <c r="K49" s="19">
        <f t="shared" si="21"/>
        <v>7801.9638571463984</v>
      </c>
      <c r="L49" s="19">
        <f t="shared" si="21"/>
        <v>7780.3159608840833</v>
      </c>
      <c r="M49" s="19">
        <f t="shared" si="21"/>
        <v>8064.3489871164311</v>
      </c>
      <c r="N49" s="19">
        <f t="shared" si="21"/>
        <v>7839.9819864612191</v>
      </c>
      <c r="O49" s="19">
        <f t="shared" si="21"/>
        <v>7795.5053450579162</v>
      </c>
      <c r="P49" s="19">
        <f t="shared" si="21"/>
        <v>7926.7874702636218</v>
      </c>
      <c r="Q49" s="19">
        <f t="shared" si="21"/>
        <v>8133.2936821917501</v>
      </c>
    </row>
    <row r="50" spans="1:17" ht="11.45" customHeight="1">
      <c r="A50" s="20" t="s">
        <v>18</v>
      </c>
      <c r="B50" s="21">
        <v>1111.6791794580779</v>
      </c>
      <c r="C50" s="21">
        <v>1111.3303753552129</v>
      </c>
      <c r="D50" s="21">
        <v>1121.075933179681</v>
      </c>
      <c r="E50" s="21">
        <v>1175.6699169023807</v>
      </c>
      <c r="F50" s="21">
        <v>1232.616104774833</v>
      </c>
      <c r="G50" s="21">
        <v>1236.9099832824461</v>
      </c>
      <c r="H50" s="21">
        <v>1247.1269186623708</v>
      </c>
      <c r="I50" s="21">
        <v>1278.3386900827127</v>
      </c>
      <c r="J50" s="21">
        <v>1239.3324381821158</v>
      </c>
      <c r="K50" s="21">
        <v>1145.1260185636779</v>
      </c>
      <c r="L50" s="21">
        <v>1148.110038231117</v>
      </c>
      <c r="M50" s="21">
        <v>1177.521673352174</v>
      </c>
      <c r="N50" s="21">
        <v>1092.7312277253068</v>
      </c>
      <c r="O50" s="21">
        <v>1016.4839816498602</v>
      </c>
      <c r="P50" s="21">
        <v>962.76172049801505</v>
      </c>
      <c r="Q50" s="21">
        <v>969.40515697466606</v>
      </c>
    </row>
    <row r="51" spans="1:17" ht="11.45" customHeight="1">
      <c r="A51" s="20" t="s">
        <v>19</v>
      </c>
      <c r="B51" s="21">
        <v>3042.9247642298865</v>
      </c>
      <c r="C51" s="21">
        <v>3001.2438662289724</v>
      </c>
      <c r="D51" s="21">
        <v>2917.7427452622378</v>
      </c>
      <c r="E51" s="21">
        <v>3039.3372286000781</v>
      </c>
      <c r="F51" s="21">
        <v>3269.5183326029855</v>
      </c>
      <c r="G51" s="21">
        <v>3411.119135573862</v>
      </c>
      <c r="H51" s="21">
        <v>3540.8683573484709</v>
      </c>
      <c r="I51" s="21">
        <v>3687.8485103105941</v>
      </c>
      <c r="J51" s="21">
        <v>3671.6840468435398</v>
      </c>
      <c r="K51" s="21">
        <v>3332.1112547990506</v>
      </c>
      <c r="L51" s="21">
        <v>3335.5732429045902</v>
      </c>
      <c r="M51" s="21">
        <v>3513.7832811200269</v>
      </c>
      <c r="N51" s="21">
        <v>3433.2161009851006</v>
      </c>
      <c r="O51" s="21">
        <v>3425.7714872456627</v>
      </c>
      <c r="P51" s="21">
        <v>3527.2494310077209</v>
      </c>
      <c r="Q51" s="21">
        <v>3684.2379381093169</v>
      </c>
    </row>
    <row r="52" spans="1:17" ht="11.45" customHeight="1">
      <c r="A52" s="20" t="s">
        <v>20</v>
      </c>
      <c r="B52" s="21">
        <v>2691.8068439863928</v>
      </c>
      <c r="C52" s="21">
        <v>2735.1067943807047</v>
      </c>
      <c r="D52" s="21">
        <v>2745.1205375953764</v>
      </c>
      <c r="E52" s="21">
        <v>2813.6728897445159</v>
      </c>
      <c r="F52" s="21">
        <v>3121.5444239937256</v>
      </c>
      <c r="G52" s="21">
        <v>3310.5586217376667</v>
      </c>
      <c r="H52" s="21">
        <v>3435.6971986987955</v>
      </c>
      <c r="I52" s="21">
        <v>3658.8025995488201</v>
      </c>
      <c r="J52" s="21">
        <v>3704.9286102609085</v>
      </c>
      <c r="K52" s="21">
        <v>3324.7265837836694</v>
      </c>
      <c r="L52" s="21">
        <v>3296.6326797483757</v>
      </c>
      <c r="M52" s="21">
        <v>3373.0440326442304</v>
      </c>
      <c r="N52" s="21">
        <v>3314.0346577508117</v>
      </c>
      <c r="O52" s="21">
        <v>3353.2498761623933</v>
      </c>
      <c r="P52" s="21">
        <v>3436.7763187578857</v>
      </c>
      <c r="Q52" s="21">
        <v>3479.6505871077675</v>
      </c>
    </row>
    <row r="53" spans="1:17" ht="11.45" customHeight="1">
      <c r="A53" s="22" t="s">
        <v>25</v>
      </c>
      <c r="B53" s="23">
        <f t="shared" ref="B53:Q53" si="22">SUM(B54:B55)</f>
        <v>352.53941449592503</v>
      </c>
      <c r="C53" s="23">
        <f t="shared" si="22"/>
        <v>345.48626747887204</v>
      </c>
      <c r="D53" s="23">
        <f t="shared" si="22"/>
        <v>342.68161547928503</v>
      </c>
      <c r="E53" s="23">
        <f t="shared" si="22"/>
        <v>355.16583533210701</v>
      </c>
      <c r="F53" s="23">
        <f t="shared" si="22"/>
        <v>381.10137014866604</v>
      </c>
      <c r="G53" s="23">
        <f t="shared" si="22"/>
        <v>392.911529650604</v>
      </c>
      <c r="H53" s="23">
        <f t="shared" si="22"/>
        <v>427.83833584406102</v>
      </c>
      <c r="I53" s="23">
        <f t="shared" si="22"/>
        <v>453.576439872241</v>
      </c>
      <c r="J53" s="23">
        <f t="shared" si="22"/>
        <v>465.898284003534</v>
      </c>
      <c r="K53" s="23">
        <f t="shared" si="22"/>
        <v>414.83713866018894</v>
      </c>
      <c r="L53" s="23">
        <f t="shared" si="22"/>
        <v>460.17152722816598</v>
      </c>
      <c r="M53" s="23">
        <f t="shared" si="22"/>
        <v>474.18465457836498</v>
      </c>
      <c r="N53" s="23">
        <f t="shared" si="22"/>
        <v>457.17364405773105</v>
      </c>
      <c r="O53" s="23">
        <f t="shared" si="22"/>
        <v>453.30009010129601</v>
      </c>
      <c r="P53" s="23">
        <f t="shared" si="22"/>
        <v>457.91670681464404</v>
      </c>
      <c r="Q53" s="23">
        <f t="shared" si="22"/>
        <v>479.60741782715701</v>
      </c>
    </row>
    <row r="54" spans="1:17" ht="11.45" customHeight="1">
      <c r="A54" s="20" t="s">
        <v>22</v>
      </c>
      <c r="B54" s="21">
        <v>140.764184698516</v>
      </c>
      <c r="C54" s="21">
        <v>135.69234488207402</v>
      </c>
      <c r="D54" s="21">
        <v>130.476400744828</v>
      </c>
      <c r="E54" s="21">
        <v>132.17455319088901</v>
      </c>
      <c r="F54" s="21">
        <v>137.73580367474301</v>
      </c>
      <c r="G54" s="21">
        <v>141.15556560205999</v>
      </c>
      <c r="H54" s="21">
        <v>154.35912797520601</v>
      </c>
      <c r="I54" s="21">
        <v>161.11055254948201</v>
      </c>
      <c r="J54" s="21">
        <v>162.24819489311</v>
      </c>
      <c r="K54" s="21">
        <v>148.08890865661101</v>
      </c>
      <c r="L54" s="21">
        <v>148.46848724271501</v>
      </c>
      <c r="M54" s="21">
        <v>145.34066023647298</v>
      </c>
      <c r="N54" s="21">
        <v>145.24041263113801</v>
      </c>
      <c r="O54" s="21">
        <v>142.33993723863699</v>
      </c>
      <c r="P54" s="21">
        <v>144.14401843601897</v>
      </c>
      <c r="Q54" s="21">
        <v>148.64270326571301</v>
      </c>
    </row>
    <row r="55" spans="1:17" ht="11.45" customHeight="1">
      <c r="A55" s="24" t="s">
        <v>20</v>
      </c>
      <c r="B55" s="25">
        <v>211.775229797409</v>
      </c>
      <c r="C55" s="25">
        <v>209.79392259679798</v>
      </c>
      <c r="D55" s="25">
        <v>212.205214734457</v>
      </c>
      <c r="E55" s="25">
        <v>222.99128214121797</v>
      </c>
      <c r="F55" s="25">
        <v>243.36556647392302</v>
      </c>
      <c r="G55" s="25">
        <v>251.755964048544</v>
      </c>
      <c r="H55" s="25">
        <v>273.47920786885504</v>
      </c>
      <c r="I55" s="25">
        <v>292.46588732275899</v>
      </c>
      <c r="J55" s="25">
        <v>303.65008911042401</v>
      </c>
      <c r="K55" s="25">
        <v>266.74823000357793</v>
      </c>
      <c r="L55" s="25">
        <v>311.70303998545097</v>
      </c>
      <c r="M55" s="25">
        <v>328.84399434189203</v>
      </c>
      <c r="N55" s="25">
        <v>311.93323142659301</v>
      </c>
      <c r="O55" s="25">
        <v>310.96015286265902</v>
      </c>
      <c r="P55" s="25">
        <v>313.77268837862505</v>
      </c>
      <c r="Q55" s="25">
        <v>330.964714561444</v>
      </c>
    </row>
    <row r="57" spans="1:17" ht="11.45" customHeight="1">
      <c r="A57" s="16" t="s">
        <v>32</v>
      </c>
      <c r="B57" s="26"/>
      <c r="C57" s="26">
        <f t="shared" ref="C57:Q57" si="23">SUM(C58,C62)</f>
        <v>336.7062873918631</v>
      </c>
      <c r="D57" s="26">
        <f t="shared" si="23"/>
        <v>283.57400432732692</v>
      </c>
      <c r="E57" s="26">
        <f t="shared" si="23"/>
        <v>449.20453023251099</v>
      </c>
      <c r="F57" s="26">
        <f t="shared" si="23"/>
        <v>792.27727349991017</v>
      </c>
      <c r="G57" s="26">
        <f t="shared" si="23"/>
        <v>548.504936537753</v>
      </c>
      <c r="H57" s="26">
        <f t="shared" si="23"/>
        <v>547.37451543529698</v>
      </c>
      <c r="I57" s="26">
        <f t="shared" si="23"/>
        <v>654.5095981182651</v>
      </c>
      <c r="J57" s="26">
        <f t="shared" si="23"/>
        <v>296.95206862304508</v>
      </c>
      <c r="K57" s="26">
        <f t="shared" si="23"/>
        <v>23.049374230817019</v>
      </c>
      <c r="L57" s="26">
        <f t="shared" si="23"/>
        <v>91.388041765981058</v>
      </c>
      <c r="M57" s="26">
        <f t="shared" si="23"/>
        <v>304.96892835364707</v>
      </c>
      <c r="N57" s="26">
        <f t="shared" si="23"/>
        <v>82.339247663497019</v>
      </c>
      <c r="O57" s="26">
        <f t="shared" si="23"/>
        <v>148.19261063534108</v>
      </c>
      <c r="P57" s="26">
        <f t="shared" si="23"/>
        <v>297.077849926993</v>
      </c>
      <c r="Q57" s="26">
        <f t="shared" si="23"/>
        <v>398.4834298076907</v>
      </c>
    </row>
    <row r="58" spans="1:17" ht="11.45" customHeight="1">
      <c r="A58" s="18" t="s">
        <v>24</v>
      </c>
      <c r="B58" s="19"/>
      <c r="C58" s="19">
        <f t="shared" ref="C58:Q58" si="24">SUM(C59:C61)</f>
        <v>324.4346759601371</v>
      </c>
      <c r="D58" s="19">
        <f t="shared" si="24"/>
        <v>270.13483835242391</v>
      </c>
      <c r="E58" s="19">
        <f t="shared" si="24"/>
        <v>429.8308060905</v>
      </c>
      <c r="F58" s="19">
        <f t="shared" si="24"/>
        <v>756.3132473376611</v>
      </c>
      <c r="G58" s="19">
        <f t="shared" si="24"/>
        <v>526.39761302924705</v>
      </c>
      <c r="H58" s="19">
        <f t="shared" si="24"/>
        <v>502.25733873278693</v>
      </c>
      <c r="I58" s="19">
        <f t="shared" si="24"/>
        <v>615.84134741410003</v>
      </c>
      <c r="J58" s="19">
        <f t="shared" si="24"/>
        <v>266.24757799141412</v>
      </c>
      <c r="K58" s="19">
        <f t="shared" si="24"/>
        <v>20.017563471262008</v>
      </c>
      <c r="L58" s="19">
        <f t="shared" si="24"/>
        <v>59.658827942004052</v>
      </c>
      <c r="M58" s="19">
        <f t="shared" si="24"/>
        <v>274.82761943801307</v>
      </c>
      <c r="N58" s="19">
        <f t="shared" si="24"/>
        <v>74.155954278278017</v>
      </c>
      <c r="O58" s="19">
        <f t="shared" si="24"/>
        <v>140.72883675088008</v>
      </c>
      <c r="P58" s="19">
        <f t="shared" si="24"/>
        <v>285.11141436376897</v>
      </c>
      <c r="Q58" s="19">
        <f t="shared" si="24"/>
        <v>376.91600913591071</v>
      </c>
    </row>
    <row r="59" spans="1:17" ht="11.45" customHeight="1">
      <c r="A59" s="20" t="s">
        <v>18</v>
      </c>
      <c r="B59" s="21"/>
      <c r="C59" s="21">
        <v>45.341287188244053</v>
      </c>
      <c r="D59" s="21">
        <v>46.493499401922975</v>
      </c>
      <c r="E59" s="21">
        <v>101.63709016337107</v>
      </c>
      <c r="F59" s="21">
        <v>102.04786921122999</v>
      </c>
      <c r="G59" s="21">
        <v>39.02224339697802</v>
      </c>
      <c r="H59" s="21">
        <v>35.062727051349988</v>
      </c>
      <c r="I59" s="21">
        <v>65.088081144426013</v>
      </c>
      <c r="J59" s="21">
        <v>19.67640139850306</v>
      </c>
      <c r="K59" s="21">
        <v>6.0449149661720076</v>
      </c>
      <c r="L59" s="21">
        <v>16.219031497195935</v>
      </c>
      <c r="M59" s="21">
        <v>47.242817847867094</v>
      </c>
      <c r="N59" s="21">
        <v>13.692742794477983</v>
      </c>
      <c r="O59" s="21">
        <v>6.0715695521020674</v>
      </c>
      <c r="P59" s="21">
        <v>0.69416206469100494</v>
      </c>
      <c r="Q59" s="21">
        <v>3.1493858059149993</v>
      </c>
    </row>
    <row r="60" spans="1:17" ht="11.45" customHeight="1">
      <c r="A60" s="20" t="s">
        <v>19</v>
      </c>
      <c r="B60" s="21"/>
      <c r="C60" s="21">
        <v>127.77513170600713</v>
      </c>
      <c r="D60" s="21">
        <v>77.166483041923954</v>
      </c>
      <c r="E60" s="21">
        <v>177.10246194689398</v>
      </c>
      <c r="F60" s="21">
        <v>296.74281756870209</v>
      </c>
      <c r="G60" s="21">
        <v>215.86114302351206</v>
      </c>
      <c r="H60" s="21">
        <v>245.01348348120993</v>
      </c>
      <c r="I60" s="21">
        <v>242.22153270259795</v>
      </c>
      <c r="J60" s="21">
        <v>97.639900399405079</v>
      </c>
      <c r="K60" s="21">
        <v>7.7237310561170052</v>
      </c>
      <c r="L60" s="21">
        <v>23.805250282931105</v>
      </c>
      <c r="M60" s="21">
        <v>174.07685651462799</v>
      </c>
      <c r="N60" s="21">
        <v>38.68321814345606</v>
      </c>
      <c r="O60" s="21">
        <v>67.606455201540058</v>
      </c>
      <c r="P60" s="21">
        <v>177.66864609950898</v>
      </c>
      <c r="Q60" s="21">
        <v>234.96658487750295</v>
      </c>
    </row>
    <row r="61" spans="1:17" ht="11.45" customHeight="1">
      <c r="A61" s="20" t="s">
        <v>20</v>
      </c>
      <c r="B61" s="21"/>
      <c r="C61" s="21">
        <v>151.31825706588592</v>
      </c>
      <c r="D61" s="21">
        <v>146.47485590857696</v>
      </c>
      <c r="E61" s="21">
        <v>151.09125398023494</v>
      </c>
      <c r="F61" s="21">
        <v>357.52256055772898</v>
      </c>
      <c r="G61" s="21">
        <v>271.51422660875699</v>
      </c>
      <c r="H61" s="21">
        <v>222.18112820022705</v>
      </c>
      <c r="I61" s="21">
        <v>308.53173356707606</v>
      </c>
      <c r="J61" s="21">
        <v>148.93127619350599</v>
      </c>
      <c r="K61" s="21">
        <v>6.2489174489729944</v>
      </c>
      <c r="L61" s="21">
        <v>19.634546161877008</v>
      </c>
      <c r="M61" s="21">
        <v>53.507945075517981</v>
      </c>
      <c r="N61" s="21">
        <v>21.779993340343985</v>
      </c>
      <c r="O61" s="21">
        <v>67.050811997237957</v>
      </c>
      <c r="P61" s="21">
        <v>106.74860619956902</v>
      </c>
      <c r="Q61" s="21">
        <v>138.80003845249277</v>
      </c>
    </row>
    <row r="62" spans="1:17" ht="11.45" customHeight="1">
      <c r="A62" s="22" t="s">
        <v>25</v>
      </c>
      <c r="B62" s="23"/>
      <c r="C62" s="23">
        <f t="shared" ref="C62:Q62" si="25">SUM(C63:C64)</f>
        <v>12.271611431725999</v>
      </c>
      <c r="D62" s="23">
        <f t="shared" si="25"/>
        <v>13.439165974903009</v>
      </c>
      <c r="E62" s="23">
        <f t="shared" si="25"/>
        <v>19.373724142010996</v>
      </c>
      <c r="F62" s="23">
        <f t="shared" si="25"/>
        <v>35.964026162249034</v>
      </c>
      <c r="G62" s="23">
        <f t="shared" si="25"/>
        <v>22.107323508505988</v>
      </c>
      <c r="H62" s="23">
        <f t="shared" si="25"/>
        <v>45.117176702510008</v>
      </c>
      <c r="I62" s="23">
        <f t="shared" si="25"/>
        <v>38.668250704165018</v>
      </c>
      <c r="J62" s="23">
        <f t="shared" si="25"/>
        <v>30.704490631630986</v>
      </c>
      <c r="K62" s="23">
        <f t="shared" si="25"/>
        <v>3.0318107595550106</v>
      </c>
      <c r="L62" s="23">
        <f t="shared" si="25"/>
        <v>31.729213823977005</v>
      </c>
      <c r="M62" s="23">
        <f t="shared" si="25"/>
        <v>30.141308915634013</v>
      </c>
      <c r="N62" s="23">
        <f t="shared" si="25"/>
        <v>8.1832933852190095</v>
      </c>
      <c r="O62" s="23">
        <f t="shared" si="25"/>
        <v>7.4637738844610011</v>
      </c>
      <c r="P62" s="23">
        <f t="shared" si="25"/>
        <v>11.966435563224005</v>
      </c>
      <c r="Q62" s="23">
        <f t="shared" si="25"/>
        <v>21.567420671780006</v>
      </c>
    </row>
    <row r="63" spans="1:17" ht="11.45" customHeight="1">
      <c r="A63" s="20" t="s">
        <v>22</v>
      </c>
      <c r="B63" s="21"/>
      <c r="C63" s="21">
        <v>6.6114125614970023</v>
      </c>
      <c r="D63" s="21">
        <v>2.4617516232110006</v>
      </c>
      <c r="E63" s="21">
        <v>3.6177620403950002</v>
      </c>
      <c r="F63" s="21">
        <v>8.4679985260580004</v>
      </c>
      <c r="G63" s="21">
        <v>6.2525002879210012</v>
      </c>
      <c r="H63" s="21">
        <v>16.802578851920991</v>
      </c>
      <c r="I63" s="21">
        <v>11.41359792556</v>
      </c>
      <c r="J63" s="21">
        <v>11.012006929962997</v>
      </c>
      <c r="K63" s="21">
        <v>2.518170762671005</v>
      </c>
      <c r="L63" s="21">
        <v>8.0436346451900054</v>
      </c>
      <c r="M63" s="21">
        <v>5.5690071493660049</v>
      </c>
      <c r="N63" s="21">
        <v>3.0561745242440042</v>
      </c>
      <c r="O63" s="21">
        <v>1.5207260265410081</v>
      </c>
      <c r="P63" s="21">
        <v>1.9325718120390025</v>
      </c>
      <c r="Q63" s="21">
        <v>6.014762987704005</v>
      </c>
    </row>
    <row r="64" spans="1:17" ht="11.45" customHeight="1">
      <c r="A64" s="24" t="s">
        <v>20</v>
      </c>
      <c r="B64" s="25"/>
      <c r="C64" s="25">
        <v>5.6601988702289967</v>
      </c>
      <c r="D64" s="25">
        <v>10.977414351692008</v>
      </c>
      <c r="E64" s="25">
        <v>15.755962101615996</v>
      </c>
      <c r="F64" s="25">
        <v>27.496027636191034</v>
      </c>
      <c r="G64" s="25">
        <v>15.854823220584986</v>
      </c>
      <c r="H64" s="25">
        <v>28.314597850589017</v>
      </c>
      <c r="I64" s="25">
        <v>27.254652778605021</v>
      </c>
      <c r="J64" s="25">
        <v>19.692483701667989</v>
      </c>
      <c r="K64" s="25">
        <v>0.51363999688400552</v>
      </c>
      <c r="L64" s="25">
        <v>23.685579178786998</v>
      </c>
      <c r="M64" s="25">
        <v>24.572301766268009</v>
      </c>
      <c r="N64" s="25">
        <v>5.1271188609750054</v>
      </c>
      <c r="O64" s="25">
        <v>5.9430478579199928</v>
      </c>
      <c r="P64" s="25">
        <v>10.033863751185002</v>
      </c>
      <c r="Q64" s="25">
        <v>15.552657684076001</v>
      </c>
    </row>
    <row r="66" spans="1:17" ht="11.45" customHeight="1">
      <c r="A66" s="27" t="s">
        <v>33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</row>
    <row r="68" spans="1:17" ht="11.45" customHeight="1">
      <c r="A68" s="16" t="s">
        <v>34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17" ht="11.45" customHeight="1">
      <c r="A69" s="18" t="s">
        <v>35</v>
      </c>
      <c r="B69" s="29">
        <f t="shared" ref="B69:Q69" si="26">IF(B31=0,"",B31/B22)</f>
        <v>94.056202333461172</v>
      </c>
      <c r="C69" s="29">
        <f t="shared" si="26"/>
        <v>92.50591814450965</v>
      </c>
      <c r="D69" s="29">
        <f t="shared" si="26"/>
        <v>92.811623835689488</v>
      </c>
      <c r="E69" s="29">
        <f t="shared" si="26"/>
        <v>92.54513031774286</v>
      </c>
      <c r="F69" s="29">
        <f t="shared" si="26"/>
        <v>94.22358246587585</v>
      </c>
      <c r="G69" s="29">
        <f t="shared" si="26"/>
        <v>97.371370088141745</v>
      </c>
      <c r="H69" s="29">
        <f t="shared" si="26"/>
        <v>99.089429069990771</v>
      </c>
      <c r="I69" s="29">
        <f t="shared" si="26"/>
        <v>102.19549887681946</v>
      </c>
      <c r="J69" s="29">
        <f t="shared" si="26"/>
        <v>102.36074358804306</v>
      </c>
      <c r="K69" s="29">
        <f t="shared" si="26"/>
        <v>105.16776883316427</v>
      </c>
      <c r="L69" s="29">
        <f t="shared" si="26"/>
        <v>107.29832291593385</v>
      </c>
      <c r="M69" s="29">
        <f t="shared" si="26"/>
        <v>109.72997817566927</v>
      </c>
      <c r="N69" s="29">
        <f t="shared" si="26"/>
        <v>113.55277870064148</v>
      </c>
      <c r="O69" s="29">
        <f t="shared" si="26"/>
        <v>117.14892037292421</v>
      </c>
      <c r="P69" s="29">
        <f t="shared" si="26"/>
        <v>121.27256704902092</v>
      </c>
      <c r="Q69" s="29">
        <f t="shared" si="26"/>
        <v>124.38963499753751</v>
      </c>
    </row>
    <row r="70" spans="1:17" ht="11.45" customHeight="1">
      <c r="A70" s="20" t="s">
        <v>18</v>
      </c>
      <c r="B70" s="30">
        <f>[2]TrAvia_png!B13*[2]TrAvia_png!B19</f>
        <v>71.481769751010688</v>
      </c>
      <c r="C70" s="30">
        <f>[2]TrAvia_png!C13*[2]TrAvia_png!C19</f>
        <v>70.291042315151472</v>
      </c>
      <c r="D70" s="30">
        <f>[2]TrAvia_png!D13*[2]TrAvia_png!D19</f>
        <v>68.722972578100141</v>
      </c>
      <c r="E70" s="30">
        <f>[2]TrAvia_png!E13*[2]TrAvia_png!E19</f>
        <v>67.086827827843678</v>
      </c>
      <c r="F70" s="30">
        <f>[2]TrAvia_png!F13*[2]TrAvia_png!F19</f>
        <v>67.29083775109396</v>
      </c>
      <c r="G70" s="30">
        <f>[2]TrAvia_png!G13*[2]TrAvia_png!G19</f>
        <v>69.343681558661245</v>
      </c>
      <c r="H70" s="30">
        <f>[2]TrAvia_png!H13*[2]TrAvia_png!H19</f>
        <v>70.965893260616809</v>
      </c>
      <c r="I70" s="30">
        <f>[2]TrAvia_png!I13*[2]TrAvia_png!I19</f>
        <v>72.508219746700547</v>
      </c>
      <c r="J70" s="30">
        <f>[2]TrAvia_png!J13*[2]TrAvia_png!J19</f>
        <v>71.987280744593306</v>
      </c>
      <c r="K70" s="30">
        <f>[2]TrAvia_png!K13*[2]TrAvia_png!K19</f>
        <v>73.959827348240964</v>
      </c>
      <c r="L70" s="30">
        <f>[2]TrAvia_png!L13*[2]TrAvia_png!L19</f>
        <v>74.746829638945655</v>
      </c>
      <c r="M70" s="30">
        <f>[2]TrAvia_png!M13*[2]TrAvia_png!M19</f>
        <v>74.117937083809281</v>
      </c>
      <c r="N70" s="30">
        <f>[2]TrAvia_png!N13*[2]TrAvia_png!N19</f>
        <v>76.262306987696448</v>
      </c>
      <c r="O70" s="30">
        <f>[2]TrAvia_png!O13*[2]TrAvia_png!O19</f>
        <v>77.783561815151884</v>
      </c>
      <c r="P70" s="30">
        <f>[2]TrAvia_png!P13*[2]TrAvia_png!P19</f>
        <v>82.675511246511121</v>
      </c>
      <c r="Q70" s="30">
        <f>[2]TrAvia_png!Q13*[2]TrAvia_png!Q19</f>
        <v>86.170902732790069</v>
      </c>
    </row>
    <row r="71" spans="1:17" ht="11.45" customHeight="1">
      <c r="A71" s="20" t="s">
        <v>19</v>
      </c>
      <c r="B71" s="30">
        <f>[2]TrAvia_png!B14*[2]TrAvia_png!B20</f>
        <v>92.173936915117878</v>
      </c>
      <c r="C71" s="30">
        <f>[2]TrAvia_png!C14*[2]TrAvia_png!C20</f>
        <v>92.020271239741348</v>
      </c>
      <c r="D71" s="30">
        <f>[2]TrAvia_png!D14*[2]TrAvia_png!D20</f>
        <v>93.931436912390325</v>
      </c>
      <c r="E71" s="30">
        <f>[2]TrAvia_png!E14*[2]TrAvia_png!E20</f>
        <v>95.007064307422809</v>
      </c>
      <c r="F71" s="30">
        <f>[2]TrAvia_png!F14*[2]TrAvia_png!F20</f>
        <v>95.532742362957833</v>
      </c>
      <c r="G71" s="30">
        <f>[2]TrAvia_png!G14*[2]TrAvia_png!G20</f>
        <v>98.78156693846357</v>
      </c>
      <c r="H71" s="30">
        <f>[2]TrAvia_png!H14*[2]TrAvia_png!H20</f>
        <v>100.64916338048624</v>
      </c>
      <c r="I71" s="30">
        <f>[2]TrAvia_png!I14*[2]TrAvia_png!I20</f>
        <v>102.98114139154897</v>
      </c>
      <c r="J71" s="30">
        <f>[2]TrAvia_png!J14*[2]TrAvia_png!J20</f>
        <v>102.57777680932716</v>
      </c>
      <c r="K71" s="30">
        <f>[2]TrAvia_png!K14*[2]TrAvia_png!K20</f>
        <v>104.39057416507129</v>
      </c>
      <c r="L71" s="30">
        <f>[2]TrAvia_png!L14*[2]TrAvia_png!L20</f>
        <v>106.69095677802264</v>
      </c>
      <c r="M71" s="30">
        <f>[2]TrAvia_png!M14*[2]TrAvia_png!M20</f>
        <v>110.17756143160092</v>
      </c>
      <c r="N71" s="30">
        <f>[2]TrAvia_png!N14*[2]TrAvia_png!N20</f>
        <v>112.91194561335976</v>
      </c>
      <c r="O71" s="30">
        <f>[2]TrAvia_png!O14*[2]TrAvia_png!O20</f>
        <v>116.24673640870193</v>
      </c>
      <c r="P71" s="30">
        <f>[2]TrAvia_png!P14*[2]TrAvia_png!P20</f>
        <v>119.6146835395641</v>
      </c>
      <c r="Q71" s="30">
        <f>[2]TrAvia_png!Q14*[2]TrAvia_png!Q20</f>
        <v>122.76440029342197</v>
      </c>
    </row>
    <row r="72" spans="1:17" ht="11.45" customHeight="1">
      <c r="A72" s="20" t="s">
        <v>20</v>
      </c>
      <c r="B72" s="31">
        <f>[2]TrAvia_png!B15*[2]TrAvia_png!B21</f>
        <v>131.16049901708175</v>
      </c>
      <c r="C72" s="31">
        <f>[2]TrAvia_png!C15*[2]TrAvia_png!C21</f>
        <v>124.56620908564133</v>
      </c>
      <c r="D72" s="31">
        <f>[2]TrAvia_png!D15*[2]TrAvia_png!D21</f>
        <v>122.49432790685178</v>
      </c>
      <c r="E72" s="31">
        <f>[2]TrAvia_png!E15*[2]TrAvia_png!E21</f>
        <v>120.55181925971334</v>
      </c>
      <c r="F72" s="31">
        <f>[2]TrAvia_png!F15*[2]TrAvia_png!F21</f>
        <v>126.244364205653</v>
      </c>
      <c r="G72" s="31">
        <f>[2]TrAvia_png!G15*[2]TrAvia_png!G21</f>
        <v>128.62275013184964</v>
      </c>
      <c r="H72" s="31">
        <f>[2]TrAvia_png!H15*[2]TrAvia_png!H21</f>
        <v>128.56366787033051</v>
      </c>
      <c r="I72" s="31">
        <f>[2]TrAvia_png!I15*[2]TrAvia_png!I21</f>
        <v>134.83802650761584</v>
      </c>
      <c r="J72" s="31">
        <f>[2]TrAvia_png!J15*[2]TrAvia_png!J21</f>
        <v>135.39535417856126</v>
      </c>
      <c r="K72" s="31">
        <f>[2]TrAvia_png!K15*[2]TrAvia_png!K21</f>
        <v>142.91222551898372</v>
      </c>
      <c r="L72" s="31">
        <f>[2]TrAvia_png!L15*[2]TrAvia_png!L21</f>
        <v>144.18598057793903</v>
      </c>
      <c r="M72" s="31">
        <f>[2]TrAvia_png!M15*[2]TrAvia_png!M21</f>
        <v>146.90224978126795</v>
      </c>
      <c r="N72" s="31">
        <f>[2]TrAvia_png!N15*[2]TrAvia_png!N21</f>
        <v>153.70555771389735</v>
      </c>
      <c r="O72" s="31">
        <f>[2]TrAvia_png!O15*[2]TrAvia_png!O21</f>
        <v>156.87138229904699</v>
      </c>
      <c r="P72" s="31">
        <f>[2]TrAvia_png!P15*[2]TrAvia_png!P21</f>
        <v>159.38121327730431</v>
      </c>
      <c r="Q72" s="31">
        <f>[2]TrAvia_png!Q15*[2]TrAvia_png!Q21</f>
        <v>162.04641770026367</v>
      </c>
    </row>
    <row r="73" spans="1:17" ht="11.45" customHeight="1">
      <c r="A73" s="22" t="s">
        <v>36</v>
      </c>
      <c r="B73" s="32">
        <f t="shared" ref="B73:Q73" si="27">IF(B35=0,"",B35/B26)</f>
        <v>34.85460594337988</v>
      </c>
      <c r="C73" s="32">
        <f t="shared" si="27"/>
        <v>35.365595674444478</v>
      </c>
      <c r="D73" s="32">
        <f t="shared" si="27"/>
        <v>36.247730768482519</v>
      </c>
      <c r="E73" s="32">
        <f t="shared" si="27"/>
        <v>36.506400584337825</v>
      </c>
      <c r="F73" s="32">
        <f t="shared" si="27"/>
        <v>37.346928603264445</v>
      </c>
      <c r="G73" s="32">
        <f t="shared" si="27"/>
        <v>37.612993677980612</v>
      </c>
      <c r="H73" s="32">
        <f t="shared" si="27"/>
        <v>36.826235838931446</v>
      </c>
      <c r="I73" s="32">
        <f t="shared" si="27"/>
        <v>36.848655278338924</v>
      </c>
      <c r="J73" s="32">
        <f t="shared" si="27"/>
        <v>36.699819958579106</v>
      </c>
      <c r="K73" s="32">
        <f t="shared" si="27"/>
        <v>36.347085666941531</v>
      </c>
      <c r="L73" s="32">
        <f t="shared" si="27"/>
        <v>38.745379665999764</v>
      </c>
      <c r="M73" s="32">
        <f t="shared" si="27"/>
        <v>39.186886310751582</v>
      </c>
      <c r="N73" s="32">
        <f t="shared" si="27"/>
        <v>38.354837351153527</v>
      </c>
      <c r="O73" s="32">
        <f t="shared" si="27"/>
        <v>37.663382225963872</v>
      </c>
      <c r="P73" s="32">
        <f t="shared" si="27"/>
        <v>39.85846214084674</v>
      </c>
      <c r="Q73" s="32">
        <f t="shared" si="27"/>
        <v>38.69824755198848</v>
      </c>
    </row>
    <row r="74" spans="1:17" ht="11.45" customHeight="1">
      <c r="A74" s="20" t="s">
        <v>22</v>
      </c>
      <c r="B74" s="30">
        <v>20.443462694385222</v>
      </c>
      <c r="C74" s="30">
        <v>20.964256787247869</v>
      </c>
      <c r="D74" s="30">
        <v>21.288769810563949</v>
      </c>
      <c r="E74" s="30">
        <v>21.590377112568248</v>
      </c>
      <c r="F74" s="30">
        <v>21.867920982675447</v>
      </c>
      <c r="G74" s="30">
        <v>21.640240748128118</v>
      </c>
      <c r="H74" s="30">
        <v>20.780332046650894</v>
      </c>
      <c r="I74" s="30">
        <v>20.548087603200365</v>
      </c>
      <c r="J74" s="30">
        <v>20.076262604786464</v>
      </c>
      <c r="K74" s="30">
        <v>20.379911941496268</v>
      </c>
      <c r="L74" s="30">
        <v>21.159620466810278</v>
      </c>
      <c r="M74" s="30">
        <v>21.937526846472089</v>
      </c>
      <c r="N74" s="30">
        <v>21.748823857111997</v>
      </c>
      <c r="O74" s="30">
        <v>21.999008313435699</v>
      </c>
      <c r="P74" s="30">
        <v>23.753284617019688</v>
      </c>
      <c r="Q74" s="30">
        <v>23.443252423116682</v>
      </c>
    </row>
    <row r="75" spans="1:17" ht="11.45" customHeight="1">
      <c r="A75" s="24" t="s">
        <v>20</v>
      </c>
      <c r="B75" s="33">
        <v>53.684116414756083</v>
      </c>
      <c r="C75" s="33">
        <v>53.485939534047027</v>
      </c>
      <c r="D75" s="33">
        <v>54.10407418180953</v>
      </c>
      <c r="E75" s="33">
        <v>53.691691688024498</v>
      </c>
      <c r="F75" s="33">
        <v>54.452121950987106</v>
      </c>
      <c r="G75" s="33">
        <v>55.02675719416213</v>
      </c>
      <c r="H75" s="33">
        <v>54.520587981589273</v>
      </c>
      <c r="I75" s="33">
        <v>54.571390255434487</v>
      </c>
      <c r="J75" s="33">
        <v>54.235860190730399</v>
      </c>
      <c r="K75" s="33">
        <v>53.652657673845646</v>
      </c>
      <c r="L75" s="33">
        <v>55.036141049909105</v>
      </c>
      <c r="M75" s="33">
        <v>54.106609562888615</v>
      </c>
      <c r="N75" s="33">
        <v>52.812518991322378</v>
      </c>
      <c r="O75" s="33">
        <v>50.475350878248491</v>
      </c>
      <c r="P75" s="33">
        <v>52.942880626929231</v>
      </c>
      <c r="Q75" s="33">
        <v>50.82230925241538</v>
      </c>
    </row>
    <row r="77" spans="1:17" ht="11.45" customHeight="1">
      <c r="A77" s="16" t="s">
        <v>37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7" ht="11.45" customHeight="1">
      <c r="A78" s="18" t="s">
        <v>24</v>
      </c>
      <c r="B78" s="29">
        <f>IF(B13=0,0,B13*1000000/B22)</f>
        <v>1174.1731957240518</v>
      </c>
      <c r="C78" s="29">
        <f t="shared" ref="C78:Q78" si="28">IF(C13=0,0,C13*1000000/C22)</f>
        <v>1192.312644011083</v>
      </c>
      <c r="D78" s="29">
        <f t="shared" si="28"/>
        <v>1193.3656850046218</v>
      </c>
      <c r="E78" s="29">
        <f t="shared" si="28"/>
        <v>1175.5945720089287</v>
      </c>
      <c r="F78" s="29">
        <f t="shared" si="28"/>
        <v>1189.4982057235709</v>
      </c>
      <c r="G78" s="29">
        <f t="shared" si="28"/>
        <v>1200.4817176094746</v>
      </c>
      <c r="H78" s="29">
        <f t="shared" si="28"/>
        <v>1188.5478768559594</v>
      </c>
      <c r="I78" s="29">
        <f t="shared" si="28"/>
        <v>1184.7261636659314</v>
      </c>
      <c r="J78" s="29">
        <f t="shared" si="28"/>
        <v>1177.2918870013534</v>
      </c>
      <c r="K78" s="29">
        <f t="shared" si="28"/>
        <v>1178.0062060123196</v>
      </c>
      <c r="L78" s="29">
        <f t="shared" si="28"/>
        <v>1148.4695012600173</v>
      </c>
      <c r="M78" s="29">
        <f t="shared" si="28"/>
        <v>1140.5252045231764</v>
      </c>
      <c r="N78" s="29">
        <f t="shared" si="28"/>
        <v>1141.2193838968835</v>
      </c>
      <c r="O78" s="29">
        <f t="shared" si="28"/>
        <v>1154.2432361727665</v>
      </c>
      <c r="P78" s="29">
        <f t="shared" si="28"/>
        <v>1155.2115234905373</v>
      </c>
      <c r="Q78" s="29">
        <f t="shared" si="28"/>
        <v>1145.5749247665196</v>
      </c>
    </row>
    <row r="79" spans="1:17" ht="11.45" customHeight="1">
      <c r="A79" s="20" t="s">
        <v>18</v>
      </c>
      <c r="B79" s="30">
        <v>602.24815968850987</v>
      </c>
      <c r="C79" s="30">
        <v>605.98206142692209</v>
      </c>
      <c r="D79" s="30">
        <v>611.77383665804837</v>
      </c>
      <c r="E79" s="30">
        <v>610.9011454204383</v>
      </c>
      <c r="F79" s="30">
        <v>614.65140029887266</v>
      </c>
      <c r="G79" s="30">
        <v>618.41514476551549</v>
      </c>
      <c r="H79" s="30">
        <v>619.33735339679367</v>
      </c>
      <c r="I79" s="30">
        <v>619.76486638888855</v>
      </c>
      <c r="J79" s="30">
        <v>615.41515142596916</v>
      </c>
      <c r="K79" s="30">
        <v>612.04010824047145</v>
      </c>
      <c r="L79" s="30">
        <v>613.4154664013887</v>
      </c>
      <c r="M79" s="30">
        <v>614.01173344138169</v>
      </c>
      <c r="N79" s="30">
        <v>608.88980372049332</v>
      </c>
      <c r="O79" s="30">
        <v>603.86820362026208</v>
      </c>
      <c r="P79" s="30">
        <v>602.00097298996241</v>
      </c>
      <c r="Q79" s="30">
        <v>600.92312224811724</v>
      </c>
    </row>
    <row r="80" spans="1:17" ht="11.45" customHeight="1">
      <c r="A80" s="20" t="s">
        <v>19</v>
      </c>
      <c r="B80" s="30">
        <v>774.57994194896764</v>
      </c>
      <c r="C80" s="30">
        <v>782.41250288741128</v>
      </c>
      <c r="D80" s="30">
        <v>769.44343997750866</v>
      </c>
      <c r="E80" s="30">
        <v>758.17635080401726</v>
      </c>
      <c r="F80" s="30">
        <v>744.49016604106862</v>
      </c>
      <c r="G80" s="30">
        <v>740.61057460602592</v>
      </c>
      <c r="H80" s="30">
        <v>724.26194765486923</v>
      </c>
      <c r="I80" s="30">
        <v>697.98329053610075</v>
      </c>
      <c r="J80" s="30">
        <v>688.6412926252226</v>
      </c>
      <c r="K80" s="30">
        <v>692.89466966856207</v>
      </c>
      <c r="L80" s="30">
        <v>701.31820365956241</v>
      </c>
      <c r="M80" s="30">
        <v>701.74468642391753</v>
      </c>
      <c r="N80" s="30">
        <v>696.25526059057336</v>
      </c>
      <c r="O80" s="30">
        <v>700.14135063903871</v>
      </c>
      <c r="P80" s="30">
        <v>697.08985346054874</v>
      </c>
      <c r="Q80" s="30">
        <v>692.98432397314957</v>
      </c>
    </row>
    <row r="81" spans="1:17" ht="11.45" customHeight="1">
      <c r="A81" s="20" t="s">
        <v>20</v>
      </c>
      <c r="B81" s="30">
        <v>3270.5947951059197</v>
      </c>
      <c r="C81" s="30">
        <v>3326.3671425752677</v>
      </c>
      <c r="D81" s="30">
        <v>3333.9688811483597</v>
      </c>
      <c r="E81" s="30">
        <v>3310.891553475843</v>
      </c>
      <c r="F81" s="30">
        <v>3374.6337532002576</v>
      </c>
      <c r="G81" s="30">
        <v>3379.781273453963</v>
      </c>
      <c r="H81" s="30">
        <v>3333.7520715119244</v>
      </c>
      <c r="I81" s="30">
        <v>3367.976842206077</v>
      </c>
      <c r="J81" s="30">
        <v>3270.5872743617815</v>
      </c>
      <c r="K81" s="30">
        <v>3277.2444098559158</v>
      </c>
      <c r="L81" s="30">
        <v>3001.1429402525819</v>
      </c>
      <c r="M81" s="30">
        <v>2996.8579679450072</v>
      </c>
      <c r="N81" s="30">
        <v>2993.7295423858045</v>
      </c>
      <c r="O81" s="30">
        <v>2981.0420415688127</v>
      </c>
      <c r="P81" s="30">
        <v>2948.9922516469373</v>
      </c>
      <c r="Q81" s="30">
        <v>2956.9856185021267</v>
      </c>
    </row>
    <row r="82" spans="1:17" ht="11.45" customHeight="1">
      <c r="A82" s="22" t="s">
        <v>25</v>
      </c>
      <c r="B82" s="32">
        <f>IF(B17=0,0,B17*1000000/B26)</f>
        <v>1635.2617284884607</v>
      </c>
      <c r="C82" s="32">
        <f t="shared" ref="C82:Q82" si="29">IF(C17=0,0,C17*1000000/C26)</f>
        <v>1665.496385414667</v>
      </c>
      <c r="D82" s="32">
        <f t="shared" si="29"/>
        <v>1698.1727601117752</v>
      </c>
      <c r="E82" s="32">
        <f t="shared" si="29"/>
        <v>1701.9831688378918</v>
      </c>
      <c r="F82" s="32">
        <f t="shared" si="29"/>
        <v>1717.6452893540322</v>
      </c>
      <c r="G82" s="32">
        <f t="shared" si="29"/>
        <v>1730.4874120473212</v>
      </c>
      <c r="H82" s="32">
        <f t="shared" si="29"/>
        <v>1709.5553600461603</v>
      </c>
      <c r="I82" s="32">
        <f t="shared" si="29"/>
        <v>1731.2784160442638</v>
      </c>
      <c r="J82" s="32">
        <f t="shared" si="29"/>
        <v>1746.334962805262</v>
      </c>
      <c r="K82" s="32">
        <f t="shared" si="29"/>
        <v>1739.6203956338422</v>
      </c>
      <c r="L82" s="32">
        <f t="shared" si="29"/>
        <v>1850.7273346040827</v>
      </c>
      <c r="M82" s="32">
        <f t="shared" si="29"/>
        <v>1872.8511682879337</v>
      </c>
      <c r="N82" s="32">
        <f t="shared" si="29"/>
        <v>1878.680395352249</v>
      </c>
      <c r="O82" s="32">
        <f t="shared" si="29"/>
        <v>1921.9578387855854</v>
      </c>
      <c r="P82" s="32">
        <f t="shared" si="29"/>
        <v>1902.3539276202052</v>
      </c>
      <c r="Q82" s="32">
        <f t="shared" si="29"/>
        <v>1931.8099715107896</v>
      </c>
    </row>
    <row r="83" spans="1:17" ht="11.45" customHeight="1">
      <c r="A83" s="20" t="s">
        <v>22</v>
      </c>
      <c r="B83" s="30">
        <v>622.61691428363599</v>
      </c>
      <c r="C83" s="30">
        <v>639.08274243997334</v>
      </c>
      <c r="D83" s="30">
        <v>640.10670155654259</v>
      </c>
      <c r="E83" s="30">
        <v>620.51520698171157</v>
      </c>
      <c r="F83" s="30">
        <v>605.51512845716957</v>
      </c>
      <c r="G83" s="30">
        <v>615.47647908912393</v>
      </c>
      <c r="H83" s="30">
        <v>595.44499362284876</v>
      </c>
      <c r="I83" s="30">
        <v>593.80696241453484</v>
      </c>
      <c r="J83" s="30">
        <v>589.23474734016054</v>
      </c>
      <c r="K83" s="30">
        <v>602.6316624562354</v>
      </c>
      <c r="L83" s="30">
        <v>606.80693992598003</v>
      </c>
      <c r="M83" s="30">
        <v>588.36445684223725</v>
      </c>
      <c r="N83" s="30">
        <v>594.19422871029155</v>
      </c>
      <c r="O83" s="30">
        <v>592.75896682171992</v>
      </c>
      <c r="P83" s="30">
        <v>613.72815815530294</v>
      </c>
      <c r="Q83" s="30">
        <v>609.886649717105</v>
      </c>
    </row>
    <row r="84" spans="1:17" ht="11.45" customHeight="1">
      <c r="A84" s="24" t="s">
        <v>20</v>
      </c>
      <c r="B84" s="33">
        <v>2958.3771679373576</v>
      </c>
      <c r="C84" s="33">
        <v>2956.9713169173228</v>
      </c>
      <c r="D84" s="33">
        <v>2961.1743114024366</v>
      </c>
      <c r="E84" s="33">
        <v>2947.9815932158258</v>
      </c>
      <c r="F84" s="33">
        <v>2946.6130562974067</v>
      </c>
      <c r="G84" s="33">
        <v>2946.0910584420612</v>
      </c>
      <c r="H84" s="33">
        <v>2938.1219403071918</v>
      </c>
      <c r="I84" s="33">
        <v>2967.9902605917268</v>
      </c>
      <c r="J84" s="33">
        <v>2966.9495099315177</v>
      </c>
      <c r="K84" s="33">
        <v>2971.9136449825187</v>
      </c>
      <c r="L84" s="33">
        <v>3003.0466687169524</v>
      </c>
      <c r="M84" s="33">
        <v>2983.8597419977677</v>
      </c>
      <c r="N84" s="33">
        <v>2996.9916670595562</v>
      </c>
      <c r="O84" s="33">
        <v>3009.1161494431863</v>
      </c>
      <c r="P84" s="33">
        <v>2949.2792915091595</v>
      </c>
      <c r="Q84" s="33">
        <v>2982.4219042754794</v>
      </c>
    </row>
    <row r="86" spans="1:17" ht="11.45" customHeight="1">
      <c r="A86" s="16" t="s">
        <v>38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spans="1:17" ht="11.45" customHeight="1">
      <c r="A87" s="18" t="s">
        <v>39</v>
      </c>
      <c r="B87" s="19">
        <f t="shared" ref="B87:Q93" si="30">IF(B4=0,"",B4*1000000/B22)</f>
        <v>127755.52141160741</v>
      </c>
      <c r="C87" s="19">
        <f t="shared" si="30"/>
        <v>125777.52776433364</v>
      </c>
      <c r="D87" s="19">
        <f t="shared" si="30"/>
        <v>125453.02297714622</v>
      </c>
      <c r="E87" s="19">
        <f t="shared" si="30"/>
        <v>122462.723287432</v>
      </c>
      <c r="F87" s="19">
        <f t="shared" si="30"/>
        <v>128191.48522018672</v>
      </c>
      <c r="G87" s="19">
        <f t="shared" si="30"/>
        <v>132970.73863297011</v>
      </c>
      <c r="H87" s="19">
        <f t="shared" si="30"/>
        <v>132837.96615548452</v>
      </c>
      <c r="I87" s="19">
        <f t="shared" si="30"/>
        <v>138050.36422858536</v>
      </c>
      <c r="J87" s="19">
        <f t="shared" si="30"/>
        <v>137657.13207871758</v>
      </c>
      <c r="K87" s="19">
        <f t="shared" si="30"/>
        <v>143429.68469155999</v>
      </c>
      <c r="L87" s="19">
        <f t="shared" si="30"/>
        <v>141060.13181452348</v>
      </c>
      <c r="M87" s="19">
        <f t="shared" si="30"/>
        <v>142836.42259622374</v>
      </c>
      <c r="N87" s="19">
        <f t="shared" si="30"/>
        <v>148854.65535234127</v>
      </c>
      <c r="O87" s="19">
        <f t="shared" si="30"/>
        <v>154745.22809901016</v>
      </c>
      <c r="P87" s="19">
        <f t="shared" si="30"/>
        <v>158884.40887109502</v>
      </c>
      <c r="Q87" s="19">
        <f t="shared" si="30"/>
        <v>160783.75992235696</v>
      </c>
    </row>
    <row r="88" spans="1:17" ht="11.45" customHeight="1">
      <c r="A88" s="20" t="s">
        <v>18</v>
      </c>
      <c r="B88" s="21">
        <f t="shared" si="30"/>
        <v>43049.764283823984</v>
      </c>
      <c r="C88" s="21">
        <f t="shared" si="30"/>
        <v>42595.110721982492</v>
      </c>
      <c r="D88" s="21">
        <f t="shared" si="30"/>
        <v>42042.916600650184</v>
      </c>
      <c r="E88" s="21">
        <f t="shared" si="30"/>
        <v>40983.419962653439</v>
      </c>
      <c r="F88" s="21">
        <f t="shared" si="30"/>
        <v>41360.407650994144</v>
      </c>
      <c r="G88" s="21">
        <f t="shared" si="30"/>
        <v>42883.182869673299</v>
      </c>
      <c r="H88" s="21">
        <f t="shared" si="30"/>
        <v>43951.828513469773</v>
      </c>
      <c r="I88" s="21">
        <f t="shared" si="30"/>
        <v>44938.047123410033</v>
      </c>
      <c r="J88" s="21">
        <f t="shared" si="30"/>
        <v>44302.063280177637</v>
      </c>
      <c r="K88" s="21">
        <f t="shared" si="30"/>
        <v>45266.380735663981</v>
      </c>
      <c r="L88" s="21">
        <f t="shared" si="30"/>
        <v>45850.861364998993</v>
      </c>
      <c r="M88" s="21">
        <f t="shared" si="30"/>
        <v>45509.283027928992</v>
      </c>
      <c r="N88" s="21">
        <f t="shared" si="30"/>
        <v>46435.341133010486</v>
      </c>
      <c r="O88" s="21">
        <f t="shared" si="30"/>
        <v>46971.019744501376</v>
      </c>
      <c r="P88" s="21">
        <f t="shared" si="30"/>
        <v>49770.738212842261</v>
      </c>
      <c r="Q88" s="21">
        <f t="shared" si="30"/>
        <v>51782.087917127028</v>
      </c>
    </row>
    <row r="89" spans="1:17" ht="11.45" customHeight="1">
      <c r="A89" s="20" t="s">
        <v>19</v>
      </c>
      <c r="B89" s="21">
        <f t="shared" si="30"/>
        <v>71396.082704919812</v>
      </c>
      <c r="C89" s="21">
        <f t="shared" si="30"/>
        <v>71997.810737064487</v>
      </c>
      <c r="D89" s="21">
        <f t="shared" si="30"/>
        <v>72274.92793989995</v>
      </c>
      <c r="E89" s="21">
        <f t="shared" si="30"/>
        <v>72032.109317204435</v>
      </c>
      <c r="F89" s="21">
        <f t="shared" si="30"/>
        <v>71123.187224157096</v>
      </c>
      <c r="G89" s="21">
        <f t="shared" si="30"/>
        <v>73158.673050779122</v>
      </c>
      <c r="H89" s="21">
        <f t="shared" si="30"/>
        <v>72896.359099784109</v>
      </c>
      <c r="I89" s="21">
        <f t="shared" si="30"/>
        <v>71879.115931636785</v>
      </c>
      <c r="J89" s="21">
        <f t="shared" si="30"/>
        <v>70639.29281659663</v>
      </c>
      <c r="K89" s="21">
        <f t="shared" si="30"/>
        <v>72331.672402618598</v>
      </c>
      <c r="L89" s="21">
        <f t="shared" si="30"/>
        <v>74824.310154282852</v>
      </c>
      <c r="M89" s="21">
        <f t="shared" si="30"/>
        <v>77316.518297770701</v>
      </c>
      <c r="N89" s="21">
        <f t="shared" si="30"/>
        <v>78615.536116818446</v>
      </c>
      <c r="O89" s="21">
        <f t="shared" si="30"/>
        <v>81389.147036568887</v>
      </c>
      <c r="P89" s="21">
        <f t="shared" si="30"/>
        <v>83382.182220324641</v>
      </c>
      <c r="Q89" s="21">
        <f t="shared" si="30"/>
        <v>85073.804945306139</v>
      </c>
    </row>
    <row r="90" spans="1:17" ht="11.45" customHeight="1">
      <c r="A90" s="20" t="s">
        <v>20</v>
      </c>
      <c r="B90" s="21">
        <f t="shared" si="30"/>
        <v>428972.84540876257</v>
      </c>
      <c r="C90" s="21">
        <f t="shared" si="30"/>
        <v>414352.94497763814</v>
      </c>
      <c r="D90" s="21">
        <f t="shared" si="30"/>
        <v>408392.27735862689</v>
      </c>
      <c r="E90" s="21">
        <f t="shared" si="30"/>
        <v>399134.0001431313</v>
      </c>
      <c r="F90" s="21">
        <f t="shared" si="30"/>
        <v>426028.49259970308</v>
      </c>
      <c r="G90" s="21">
        <f t="shared" si="30"/>
        <v>434716.76223577373</v>
      </c>
      <c r="H90" s="21">
        <f t="shared" si="30"/>
        <v>428599.39408388548</v>
      </c>
      <c r="I90" s="21">
        <f t="shared" si="30"/>
        <v>454131.35072641924</v>
      </c>
      <c r="J90" s="21">
        <f t="shared" si="30"/>
        <v>442822.32238410879</v>
      </c>
      <c r="K90" s="21">
        <f t="shared" si="30"/>
        <v>468358.2921821574</v>
      </c>
      <c r="L90" s="21">
        <f t="shared" si="30"/>
        <v>432722.73769487761</v>
      </c>
      <c r="M90" s="21">
        <f t="shared" si="30"/>
        <v>440245.17776604049</v>
      </c>
      <c r="N90" s="21">
        <f t="shared" si="30"/>
        <v>460152.86895698082</v>
      </c>
      <c r="O90" s="21">
        <f t="shared" si="30"/>
        <v>467640.18575247267</v>
      </c>
      <c r="P90" s="21">
        <f t="shared" si="30"/>
        <v>470013.96301285835</v>
      </c>
      <c r="Q90" s="21">
        <f t="shared" si="30"/>
        <v>479168.92666946817</v>
      </c>
    </row>
    <row r="91" spans="1:17" ht="11.45" customHeight="1">
      <c r="A91" s="22" t="s">
        <v>40</v>
      </c>
      <c r="B91" s="23">
        <f t="shared" si="30"/>
        <v>76064.009293610114</v>
      </c>
      <c r="C91" s="23">
        <f t="shared" si="30"/>
        <v>77500.239916712628</v>
      </c>
      <c r="D91" s="23">
        <f t="shared" si="30"/>
        <v>80448.099902450078</v>
      </c>
      <c r="E91" s="23">
        <f t="shared" si="30"/>
        <v>80718.621093205904</v>
      </c>
      <c r="F91" s="23">
        <f t="shared" si="30"/>
        <v>83171.977417213289</v>
      </c>
      <c r="G91" s="23">
        <f t="shared" si="30"/>
        <v>84505.348793651894</v>
      </c>
      <c r="H91" s="23">
        <f t="shared" si="30"/>
        <v>82669.950018048883</v>
      </c>
      <c r="I91" s="23">
        <f t="shared" si="30"/>
        <v>83954.386660335076</v>
      </c>
      <c r="J91" s="23">
        <f t="shared" si="30"/>
        <v>84381.134653351997</v>
      </c>
      <c r="K91" s="23">
        <f t="shared" si="30"/>
        <v>82906.371941105754</v>
      </c>
      <c r="L91" s="23">
        <f t="shared" si="30"/>
        <v>91971.543567758272</v>
      </c>
      <c r="M91" s="23">
        <f t="shared" si="30"/>
        <v>92555.392064474931</v>
      </c>
      <c r="N91" s="23">
        <f t="shared" si="30"/>
        <v>90627.173067046606</v>
      </c>
      <c r="O91" s="23">
        <f t="shared" si="30"/>
        <v>89417.086984622074</v>
      </c>
      <c r="P91" s="23">
        <f t="shared" si="30"/>
        <v>92685.820842169909</v>
      </c>
      <c r="Q91" s="23">
        <f t="shared" si="30"/>
        <v>90784.740417584253</v>
      </c>
    </row>
    <row r="92" spans="1:17" ht="11.45" customHeight="1">
      <c r="A92" s="20" t="s">
        <v>22</v>
      </c>
      <c r="B92" s="21">
        <f t="shared" si="30"/>
        <v>12728.445660050753</v>
      </c>
      <c r="C92" s="21">
        <f t="shared" si="30"/>
        <v>13397.894720810193</v>
      </c>
      <c r="D92" s="21">
        <f t="shared" si="30"/>
        <v>13627.084223636592</v>
      </c>
      <c r="E92" s="21">
        <f t="shared" si="30"/>
        <v>13397.157322818493</v>
      </c>
      <c r="F92" s="21">
        <f t="shared" si="30"/>
        <v>13241.356982915957</v>
      </c>
      <c r="G92" s="21">
        <f t="shared" si="30"/>
        <v>13319.059182298884</v>
      </c>
      <c r="H92" s="21">
        <f t="shared" si="30"/>
        <v>12373.544682998721</v>
      </c>
      <c r="I92" s="21">
        <f t="shared" si="30"/>
        <v>12201.597483084171</v>
      </c>
      <c r="J92" s="21">
        <f t="shared" si="30"/>
        <v>11829.631523466065</v>
      </c>
      <c r="K92" s="21">
        <f t="shared" si="30"/>
        <v>12281.580214015579</v>
      </c>
      <c r="L92" s="21">
        <f t="shared" si="30"/>
        <v>12839.804545460282</v>
      </c>
      <c r="M92" s="21">
        <f t="shared" si="30"/>
        <v>12907.26106748655</v>
      </c>
      <c r="N92" s="21">
        <f t="shared" si="30"/>
        <v>12923.025617132649</v>
      </c>
      <c r="O92" s="21">
        <f t="shared" si="30"/>
        <v>13040.109438974572</v>
      </c>
      <c r="P92" s="21">
        <f t="shared" si="30"/>
        <v>14578.059618142184</v>
      </c>
      <c r="Q92" s="21">
        <f t="shared" si="30"/>
        <v>14297.726678807036</v>
      </c>
    </row>
    <row r="93" spans="1:17" ht="11.45" customHeight="1">
      <c r="A93" s="24" t="s">
        <v>20</v>
      </c>
      <c r="B93" s="25">
        <f t="shared" si="30"/>
        <v>158817.8642823055</v>
      </c>
      <c r="C93" s="25">
        <f t="shared" si="30"/>
        <v>158156.38906055133</v>
      </c>
      <c r="D93" s="25">
        <f t="shared" si="30"/>
        <v>160211.59460938617</v>
      </c>
      <c r="E93" s="25">
        <f t="shared" si="30"/>
        <v>158282.11880491537</v>
      </c>
      <c r="F93" s="25">
        <f t="shared" si="30"/>
        <v>160449.33348387721</v>
      </c>
      <c r="G93" s="25">
        <f t="shared" si="30"/>
        <v>162113.83734478342</v>
      </c>
      <c r="H93" s="25">
        <f t="shared" si="30"/>
        <v>160188.13574715605</v>
      </c>
      <c r="I93" s="25">
        <f t="shared" si="30"/>
        <v>161967.35478507983</v>
      </c>
      <c r="J93" s="25">
        <f t="shared" si="30"/>
        <v>160915.05881360188</v>
      </c>
      <c r="K93" s="25">
        <f t="shared" si="30"/>
        <v>159451.06543047793</v>
      </c>
      <c r="L93" s="25">
        <f t="shared" si="30"/>
        <v>165276.10003896584</v>
      </c>
      <c r="M93" s="25">
        <f t="shared" si="30"/>
        <v>161446.53405069475</v>
      </c>
      <c r="N93" s="25">
        <f t="shared" si="30"/>
        <v>158278.67933341773</v>
      </c>
      <c r="O93" s="25">
        <f t="shared" si="30"/>
        <v>151886.19347654885</v>
      </c>
      <c r="P93" s="25">
        <f t="shared" si="30"/>
        <v>156143.34146584387</v>
      </c>
      <c r="Q93" s="25">
        <f t="shared" si="30"/>
        <v>151573.56834026598</v>
      </c>
    </row>
    <row r="95" spans="1:17" ht="11.45" customHeight="1">
      <c r="A95" s="16" t="s">
        <v>41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</row>
    <row r="96" spans="1:17" ht="11.45" customHeight="1">
      <c r="A96" s="18" t="s">
        <v>24</v>
      </c>
      <c r="B96" s="19">
        <f t="shared" ref="B96:Q102" si="31">IF(B22=0,0,B22/B49)</f>
        <v>1293.01546088021</v>
      </c>
      <c r="C96" s="19">
        <f t="shared" si="31"/>
        <v>1279.3899064496263</v>
      </c>
      <c r="D96" s="19">
        <f t="shared" si="31"/>
        <v>1275.9837204225935</v>
      </c>
      <c r="E96" s="19">
        <f t="shared" si="31"/>
        <v>1288.2252364019928</v>
      </c>
      <c r="F96" s="19">
        <f t="shared" si="31"/>
        <v>1275.1987822124777</v>
      </c>
      <c r="G96" s="19">
        <f t="shared" si="31"/>
        <v>1268.7107724525029</v>
      </c>
      <c r="H96" s="19">
        <f t="shared" si="31"/>
        <v>1275.115045005406</v>
      </c>
      <c r="I96" s="19">
        <f t="shared" si="31"/>
        <v>1275.2104356197385</v>
      </c>
      <c r="J96" s="19">
        <f t="shared" si="31"/>
        <v>1277.5348355018627</v>
      </c>
      <c r="K96" s="19">
        <f t="shared" si="31"/>
        <v>1285.1593757148387</v>
      </c>
      <c r="L96" s="19">
        <f t="shared" si="31"/>
        <v>1299.0023863827214</v>
      </c>
      <c r="M96" s="19">
        <f t="shared" si="31"/>
        <v>1304.1549933915521</v>
      </c>
      <c r="N96" s="19">
        <f t="shared" si="31"/>
        <v>1299.9654868595296</v>
      </c>
      <c r="O96" s="19">
        <f t="shared" si="31"/>
        <v>1290.4398823069837</v>
      </c>
      <c r="P96" s="19">
        <f t="shared" si="31"/>
        <v>1288.916227201461</v>
      </c>
      <c r="Q96" s="19">
        <f t="shared" si="31"/>
        <v>1296.9266095845023</v>
      </c>
    </row>
    <row r="97" spans="1:17" ht="11.45" customHeight="1">
      <c r="A97" s="20" t="s">
        <v>18</v>
      </c>
      <c r="B97" s="21">
        <f t="shared" si="31"/>
        <v>1928.458353465857</v>
      </c>
      <c r="C97" s="21">
        <f t="shared" si="31"/>
        <v>1926.4190446659131</v>
      </c>
      <c r="D97" s="21">
        <f t="shared" si="31"/>
        <v>1923.1650026461177</v>
      </c>
      <c r="E97" s="21">
        <f t="shared" si="31"/>
        <v>1933.3691942963394</v>
      </c>
      <c r="F97" s="21">
        <f t="shared" si="31"/>
        <v>1919.8150915221727</v>
      </c>
      <c r="G97" s="21">
        <f t="shared" si="31"/>
        <v>1923.2296870036591</v>
      </c>
      <c r="H97" s="21">
        <f t="shared" si="31"/>
        <v>1921.3393313409028</v>
      </c>
      <c r="I97" s="21">
        <f t="shared" si="31"/>
        <v>1920.3682240433177</v>
      </c>
      <c r="J97" s="21">
        <f t="shared" si="31"/>
        <v>1924.840282159593</v>
      </c>
      <c r="K97" s="21">
        <f t="shared" si="31"/>
        <v>1933.5583718351038</v>
      </c>
      <c r="L97" s="21">
        <f t="shared" si="31"/>
        <v>1928.0625778784386</v>
      </c>
      <c r="M97" s="21">
        <f t="shared" si="31"/>
        <v>1924.8384563042534</v>
      </c>
      <c r="N97" s="21">
        <f t="shared" si="31"/>
        <v>1929.1944318168023</v>
      </c>
      <c r="O97" s="21">
        <f t="shared" si="31"/>
        <v>1935.1431360554097</v>
      </c>
      <c r="P97" s="21">
        <f t="shared" si="31"/>
        <v>1935.8663315320737</v>
      </c>
      <c r="Q97" s="21">
        <f t="shared" si="31"/>
        <v>1936.2966933845742</v>
      </c>
    </row>
    <row r="98" spans="1:17" ht="11.45" customHeight="1">
      <c r="A98" s="20" t="s">
        <v>19</v>
      </c>
      <c r="B98" s="21">
        <f t="shared" si="31"/>
        <v>1690.2984459103843</v>
      </c>
      <c r="C98" s="21">
        <f t="shared" si="31"/>
        <v>1685.9269774560762</v>
      </c>
      <c r="D98" s="21">
        <f t="shared" si="31"/>
        <v>1691.9716476088097</v>
      </c>
      <c r="E98" s="21">
        <f t="shared" si="31"/>
        <v>1700.9603117917954</v>
      </c>
      <c r="F98" s="21">
        <f t="shared" si="31"/>
        <v>1710.8406899638658</v>
      </c>
      <c r="G98" s="21">
        <f t="shared" si="31"/>
        <v>1714.6073671261711</v>
      </c>
      <c r="H98" s="21">
        <f t="shared" si="31"/>
        <v>1730.6305633426082</v>
      </c>
      <c r="I98" s="21">
        <f t="shared" si="31"/>
        <v>1753.544914309769</v>
      </c>
      <c r="J98" s="21">
        <f t="shared" si="31"/>
        <v>1762.3567053823188</v>
      </c>
      <c r="K98" s="21">
        <f t="shared" si="31"/>
        <v>1759.0015914259952</v>
      </c>
      <c r="L98" s="21">
        <f t="shared" si="31"/>
        <v>1751.8407105675246</v>
      </c>
      <c r="M98" s="21">
        <f t="shared" si="31"/>
        <v>1751.1913819678198</v>
      </c>
      <c r="N98" s="21">
        <f t="shared" si="31"/>
        <v>1756.2451132248627</v>
      </c>
      <c r="O98" s="21">
        <f t="shared" si="31"/>
        <v>1753.4161348366815</v>
      </c>
      <c r="P98" s="21">
        <f t="shared" si="31"/>
        <v>1756.6016016706355</v>
      </c>
      <c r="Q98" s="21">
        <f t="shared" si="31"/>
        <v>1760.5328724584519</v>
      </c>
    </row>
    <row r="99" spans="1:17" ht="11.45" customHeight="1">
      <c r="A99" s="20" t="s">
        <v>20</v>
      </c>
      <c r="B99" s="21">
        <f t="shared" si="31"/>
        <v>581.48191557533335</v>
      </c>
      <c r="C99" s="21">
        <f t="shared" si="31"/>
        <v>570.39381540977161</v>
      </c>
      <c r="D99" s="21">
        <f t="shared" si="31"/>
        <v>569.53564646364089</v>
      </c>
      <c r="E99" s="21">
        <f t="shared" si="31"/>
        <v>572.81960738028306</v>
      </c>
      <c r="F99" s="21">
        <f t="shared" si="31"/>
        <v>564.36358440354559</v>
      </c>
      <c r="G99" s="21">
        <f t="shared" si="31"/>
        <v>564.72463218872008</v>
      </c>
      <c r="H99" s="21">
        <f t="shared" si="31"/>
        <v>571.08205017109606</v>
      </c>
      <c r="I99" s="21">
        <f t="shared" si="31"/>
        <v>567.66877782805796</v>
      </c>
      <c r="J99" s="21">
        <f t="shared" si="31"/>
        <v>580.53372311768612</v>
      </c>
      <c r="K99" s="21">
        <f t="shared" si="31"/>
        <v>586.93848977476478</v>
      </c>
      <c r="L99" s="21">
        <f t="shared" si="31"/>
        <v>621.73381116771645</v>
      </c>
      <c r="M99" s="21">
        <f t="shared" si="31"/>
        <v>621.78702077477828</v>
      </c>
      <c r="N99" s="21">
        <f t="shared" si="31"/>
        <v>619.80220852429227</v>
      </c>
      <c r="O99" s="21">
        <f t="shared" si="31"/>
        <v>622.01925804201187</v>
      </c>
      <c r="P99" s="21">
        <f t="shared" si="31"/>
        <v>627.68559833991674</v>
      </c>
      <c r="Q99" s="21">
        <f t="shared" si="31"/>
        <v>627.93862352028407</v>
      </c>
    </row>
    <row r="100" spans="1:17" ht="11.45" customHeight="1">
      <c r="A100" s="22" t="s">
        <v>25</v>
      </c>
      <c r="B100" s="23">
        <f t="shared" si="31"/>
        <v>851.26368190376877</v>
      </c>
      <c r="C100" s="23">
        <f t="shared" si="31"/>
        <v>842.41264384784404</v>
      </c>
      <c r="D100" s="23">
        <f t="shared" si="31"/>
        <v>834.16497147125096</v>
      </c>
      <c r="E100" s="23">
        <f t="shared" si="31"/>
        <v>839.05029807088715</v>
      </c>
      <c r="F100" s="23">
        <f t="shared" si="31"/>
        <v>836.81672379082181</v>
      </c>
      <c r="G100" s="23">
        <f t="shared" si="31"/>
        <v>834.79606793843493</v>
      </c>
      <c r="H100" s="23">
        <f t="shared" si="31"/>
        <v>846.19813062276694</v>
      </c>
      <c r="I100" s="23">
        <f t="shared" si="31"/>
        <v>842.48423508865437</v>
      </c>
      <c r="J100" s="23">
        <f t="shared" si="31"/>
        <v>842.08938618246566</v>
      </c>
      <c r="K100" s="23">
        <f t="shared" si="31"/>
        <v>838.86414105525716</v>
      </c>
      <c r="L100" s="23">
        <f t="shared" si="31"/>
        <v>813.93997202761875</v>
      </c>
      <c r="M100" s="23">
        <f t="shared" si="31"/>
        <v>804.51991922685431</v>
      </c>
      <c r="N100" s="23">
        <f t="shared" si="31"/>
        <v>826.75369613448368</v>
      </c>
      <c r="O100" s="23">
        <f t="shared" si="31"/>
        <v>844.00821520795489</v>
      </c>
      <c r="P100" s="23">
        <f t="shared" si="31"/>
        <v>848.02977096266409</v>
      </c>
      <c r="Q100" s="23">
        <f t="shared" si="31"/>
        <v>842.85810638917621</v>
      </c>
    </row>
    <row r="101" spans="1:17" ht="11.45" customHeight="1">
      <c r="A101" s="20" t="s">
        <v>22</v>
      </c>
      <c r="B101" s="21">
        <f t="shared" si="31"/>
        <v>1207.6722524560764</v>
      </c>
      <c r="C101" s="21">
        <f t="shared" si="31"/>
        <v>1195.0711010332227</v>
      </c>
      <c r="D101" s="21">
        <f t="shared" si="31"/>
        <v>1192.138954723318</v>
      </c>
      <c r="E101" s="21">
        <f t="shared" si="31"/>
        <v>1206.9948121526686</v>
      </c>
      <c r="F101" s="21">
        <f t="shared" si="31"/>
        <v>1215.4719073287636</v>
      </c>
      <c r="G101" s="21">
        <f t="shared" si="31"/>
        <v>1211.9890510183561</v>
      </c>
      <c r="H101" s="21">
        <f t="shared" si="31"/>
        <v>1230.0017659499647</v>
      </c>
      <c r="I101" s="21">
        <f t="shared" si="31"/>
        <v>1235.4994558091719</v>
      </c>
      <c r="J101" s="21">
        <f t="shared" si="31"/>
        <v>1241.332762639893</v>
      </c>
      <c r="K101" s="21">
        <f t="shared" si="31"/>
        <v>1222.2049689061571</v>
      </c>
      <c r="L101" s="21">
        <f t="shared" si="31"/>
        <v>1213.1665334849561</v>
      </c>
      <c r="M101" s="21">
        <f t="shared" si="31"/>
        <v>1217.3606457554761</v>
      </c>
      <c r="N101" s="21">
        <f t="shared" si="31"/>
        <v>1211.1987071171793</v>
      </c>
      <c r="O101" s="21">
        <f t="shared" si="31"/>
        <v>1209.3092307004049</v>
      </c>
      <c r="P101" s="21">
        <f t="shared" si="31"/>
        <v>1207.6116781582875</v>
      </c>
      <c r="Q101" s="21">
        <f t="shared" si="31"/>
        <v>1204.2770756127054</v>
      </c>
    </row>
    <row r="102" spans="1:17" ht="11.45" customHeight="1">
      <c r="A102" s="24" t="s">
        <v>20</v>
      </c>
      <c r="B102" s="25">
        <f t="shared" si="31"/>
        <v>614.36363508831766</v>
      </c>
      <c r="C102" s="25">
        <f t="shared" si="31"/>
        <v>614.3171279927584</v>
      </c>
      <c r="D102" s="25">
        <f t="shared" si="31"/>
        <v>614.06125275036084</v>
      </c>
      <c r="E102" s="25">
        <f t="shared" si="31"/>
        <v>620.95701083197378</v>
      </c>
      <c r="F102" s="25">
        <f t="shared" si="31"/>
        <v>622.512059512056</v>
      </c>
      <c r="G102" s="25">
        <f t="shared" si="31"/>
        <v>623.30996047323845</v>
      </c>
      <c r="H102" s="25">
        <f t="shared" si="31"/>
        <v>629.56888511453053</v>
      </c>
      <c r="I102" s="25">
        <f t="shared" si="31"/>
        <v>625.98411621919513</v>
      </c>
      <c r="J102" s="25">
        <f t="shared" si="31"/>
        <v>628.76319437064103</v>
      </c>
      <c r="K102" s="25">
        <f t="shared" si="31"/>
        <v>626.0472656098226</v>
      </c>
      <c r="L102" s="25">
        <f t="shared" si="31"/>
        <v>623.78281587845743</v>
      </c>
      <c r="M102" s="25">
        <f t="shared" si="31"/>
        <v>622.05484521430674</v>
      </c>
      <c r="N102" s="25">
        <f t="shared" si="31"/>
        <v>647.75079934870428</v>
      </c>
      <c r="O102" s="25">
        <f t="shared" si="31"/>
        <v>676.7941103146793</v>
      </c>
      <c r="P102" s="25">
        <f t="shared" si="31"/>
        <v>682.84145795844131</v>
      </c>
      <c r="Q102" s="25">
        <f t="shared" si="31"/>
        <v>680.53780385154937</v>
      </c>
    </row>
    <row r="104" spans="1:17" ht="11.45" customHeight="1">
      <c r="A104" s="16" t="s">
        <v>42</v>
      </c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</row>
    <row r="105" spans="1:17" ht="11.45" customHeight="1">
      <c r="A105" s="18" t="s">
        <v>43</v>
      </c>
      <c r="B105" s="35">
        <f t="shared" ref="B105:Q108" si="32">IF(B4=0,0,B4/B$4)</f>
        <v>1</v>
      </c>
      <c r="C105" s="35">
        <f t="shared" si="32"/>
        <v>1</v>
      </c>
      <c r="D105" s="35">
        <f t="shared" si="32"/>
        <v>1</v>
      </c>
      <c r="E105" s="35">
        <f t="shared" si="32"/>
        <v>1</v>
      </c>
      <c r="F105" s="35">
        <f t="shared" si="32"/>
        <v>1</v>
      </c>
      <c r="G105" s="35">
        <f t="shared" si="32"/>
        <v>1</v>
      </c>
      <c r="H105" s="35">
        <f t="shared" si="32"/>
        <v>1</v>
      </c>
      <c r="I105" s="35">
        <f t="shared" si="32"/>
        <v>1</v>
      </c>
      <c r="J105" s="35">
        <f t="shared" si="32"/>
        <v>1</v>
      </c>
      <c r="K105" s="35">
        <f t="shared" si="32"/>
        <v>1</v>
      </c>
      <c r="L105" s="35">
        <f t="shared" si="32"/>
        <v>1</v>
      </c>
      <c r="M105" s="35">
        <f t="shared" si="32"/>
        <v>1</v>
      </c>
      <c r="N105" s="35">
        <f t="shared" si="32"/>
        <v>1</v>
      </c>
      <c r="O105" s="35">
        <f t="shared" si="32"/>
        <v>1</v>
      </c>
      <c r="P105" s="35">
        <f t="shared" si="32"/>
        <v>1</v>
      </c>
      <c r="Q105" s="35">
        <f t="shared" si="32"/>
        <v>1</v>
      </c>
    </row>
    <row r="106" spans="1:17" ht="11.45" customHeight="1">
      <c r="A106" s="20" t="s">
        <v>18</v>
      </c>
      <c r="B106" s="36">
        <f t="shared" si="32"/>
        <v>8.1604510490270274E-2</v>
      </c>
      <c r="C106" s="36">
        <f t="shared" si="32"/>
        <v>8.2756897781151972E-2</v>
      </c>
      <c r="D106" s="36">
        <f t="shared" si="32"/>
        <v>8.3471112275426307E-2</v>
      </c>
      <c r="E106" s="36">
        <f t="shared" si="32"/>
        <v>8.40115325389484E-2</v>
      </c>
      <c r="F106" s="36">
        <f t="shared" si="32"/>
        <v>7.8536290988235669E-2</v>
      </c>
      <c r="G106" s="36">
        <f t="shared" si="32"/>
        <v>7.5980394434328691E-2</v>
      </c>
      <c r="H106" s="36">
        <f t="shared" si="32"/>
        <v>7.5605471312693059E-2</v>
      </c>
      <c r="I106" s="36">
        <f t="shared" si="32"/>
        <v>7.2655188670685364E-2</v>
      </c>
      <c r="J106" s="36">
        <f t="shared" si="32"/>
        <v>6.9748051193558758E-2</v>
      </c>
      <c r="K106" s="36">
        <f t="shared" si="32"/>
        <v>6.9692553179758893E-2</v>
      </c>
      <c r="L106" s="36">
        <f t="shared" si="32"/>
        <v>7.1193553405678012E-2</v>
      </c>
      <c r="M106" s="36">
        <f t="shared" si="32"/>
        <v>6.8663462991524121E-2</v>
      </c>
      <c r="N106" s="36">
        <f t="shared" si="32"/>
        <v>6.4525099947744899E-2</v>
      </c>
      <c r="O106" s="36">
        <f t="shared" si="32"/>
        <v>5.9353222839819461E-2</v>
      </c>
      <c r="P106" s="36">
        <f t="shared" si="32"/>
        <v>5.7143268178050127E-2</v>
      </c>
      <c r="Q106" s="36">
        <f t="shared" si="32"/>
        <v>5.7310309198443821E-2</v>
      </c>
    </row>
    <row r="107" spans="1:17" ht="11.45" customHeight="1">
      <c r="A107" s="20" t="s">
        <v>19</v>
      </c>
      <c r="B107" s="36">
        <f t="shared" si="32"/>
        <v>0.32470026318946293</v>
      </c>
      <c r="C107" s="36">
        <f t="shared" si="32"/>
        <v>0.33060532124470832</v>
      </c>
      <c r="D107" s="36">
        <f t="shared" si="32"/>
        <v>0.32856366501578027</v>
      </c>
      <c r="E107" s="36">
        <f t="shared" si="32"/>
        <v>0.33583790604562219</v>
      </c>
      <c r="F107" s="36">
        <f t="shared" si="32"/>
        <v>0.3192294101931295</v>
      </c>
      <c r="G107" s="36">
        <f t="shared" si="32"/>
        <v>0.31869311091083163</v>
      </c>
      <c r="H107" s="36">
        <f t="shared" si="32"/>
        <v>0.32068713551279432</v>
      </c>
      <c r="I107" s="36">
        <f t="shared" si="32"/>
        <v>0.3061362011851767</v>
      </c>
      <c r="J107" s="36">
        <f t="shared" si="32"/>
        <v>0.30166926787027254</v>
      </c>
      <c r="K107" s="36">
        <f t="shared" si="32"/>
        <v>0.29479103089322461</v>
      </c>
      <c r="L107" s="36">
        <f t="shared" si="32"/>
        <v>0.30668769331525392</v>
      </c>
      <c r="M107" s="36">
        <f t="shared" si="32"/>
        <v>0.3166965886251063</v>
      </c>
      <c r="N107" s="36">
        <f t="shared" si="32"/>
        <v>0.31245346214228747</v>
      </c>
      <c r="O107" s="36">
        <f t="shared" si="32"/>
        <v>0.31405851297327997</v>
      </c>
      <c r="P107" s="36">
        <f t="shared" si="32"/>
        <v>0.3182581363555354</v>
      </c>
      <c r="Q107" s="36">
        <f t="shared" si="32"/>
        <v>0.32535960366701783</v>
      </c>
    </row>
    <row r="108" spans="1:17" ht="11.45" customHeight="1">
      <c r="A108" s="20" t="s">
        <v>20</v>
      </c>
      <c r="B108" s="36">
        <f t="shared" si="32"/>
        <v>0.59369522632026672</v>
      </c>
      <c r="C108" s="36">
        <f t="shared" si="32"/>
        <v>0.58663778097413977</v>
      </c>
      <c r="D108" s="36">
        <f t="shared" si="32"/>
        <v>0.58796522270879348</v>
      </c>
      <c r="E108" s="36">
        <f t="shared" si="32"/>
        <v>0.58015056141542931</v>
      </c>
      <c r="F108" s="36">
        <f t="shared" si="32"/>
        <v>0.60223429881863488</v>
      </c>
      <c r="G108" s="36">
        <f t="shared" si="32"/>
        <v>0.60532649465483979</v>
      </c>
      <c r="H108" s="36">
        <f t="shared" si="32"/>
        <v>0.60370739317451261</v>
      </c>
      <c r="I108" s="36">
        <f t="shared" si="32"/>
        <v>0.62120861014413797</v>
      </c>
      <c r="J108" s="36">
        <f t="shared" si="32"/>
        <v>0.62858268093616876</v>
      </c>
      <c r="K108" s="36">
        <f t="shared" si="32"/>
        <v>0.63551641592701658</v>
      </c>
      <c r="L108" s="36">
        <f t="shared" si="32"/>
        <v>0.62211875327906807</v>
      </c>
      <c r="M108" s="36">
        <f t="shared" si="32"/>
        <v>0.61463994838336955</v>
      </c>
      <c r="N108" s="36">
        <f t="shared" si="32"/>
        <v>0.62302143790996767</v>
      </c>
      <c r="O108" s="36">
        <f t="shared" si="32"/>
        <v>0.6265882641869005</v>
      </c>
      <c r="P108" s="36">
        <f t="shared" si="32"/>
        <v>0.62459859546641461</v>
      </c>
      <c r="Q108" s="36">
        <f t="shared" si="32"/>
        <v>0.6173300871345383</v>
      </c>
    </row>
    <row r="109" spans="1:17" ht="11.45" customHeight="1">
      <c r="A109" s="22" t="s">
        <v>44</v>
      </c>
      <c r="B109" s="37">
        <f t="shared" ref="B109:Q111" si="33">IF(B8=0,0,B8/B$8)</f>
        <v>1</v>
      </c>
      <c r="C109" s="37">
        <f t="shared" si="33"/>
        <v>1</v>
      </c>
      <c r="D109" s="37">
        <f t="shared" si="33"/>
        <v>1</v>
      </c>
      <c r="E109" s="37">
        <f t="shared" si="33"/>
        <v>1</v>
      </c>
      <c r="F109" s="37">
        <f t="shared" si="33"/>
        <v>1</v>
      </c>
      <c r="G109" s="37">
        <f t="shared" si="33"/>
        <v>1</v>
      </c>
      <c r="H109" s="37">
        <f t="shared" si="33"/>
        <v>1</v>
      </c>
      <c r="I109" s="37">
        <f t="shared" si="33"/>
        <v>1</v>
      </c>
      <c r="J109" s="37">
        <f t="shared" si="33"/>
        <v>1</v>
      </c>
      <c r="K109" s="37">
        <f t="shared" si="33"/>
        <v>1</v>
      </c>
      <c r="L109" s="37">
        <f t="shared" si="33"/>
        <v>1</v>
      </c>
      <c r="M109" s="37">
        <f t="shared" si="33"/>
        <v>1</v>
      </c>
      <c r="N109" s="37">
        <f t="shared" si="33"/>
        <v>1</v>
      </c>
      <c r="O109" s="37">
        <f t="shared" si="33"/>
        <v>1</v>
      </c>
      <c r="P109" s="37">
        <f t="shared" si="33"/>
        <v>1</v>
      </c>
      <c r="Q109" s="37">
        <f t="shared" si="33"/>
        <v>1</v>
      </c>
    </row>
    <row r="110" spans="1:17" ht="11.45" customHeight="1">
      <c r="A110" s="20" t="s">
        <v>22</v>
      </c>
      <c r="B110" s="38">
        <f t="shared" si="33"/>
        <v>9.4790678728628425E-2</v>
      </c>
      <c r="C110" s="38">
        <f t="shared" si="33"/>
        <v>9.6322321196033817E-2</v>
      </c>
      <c r="D110" s="38">
        <f t="shared" si="33"/>
        <v>9.2172897936249748E-2</v>
      </c>
      <c r="E110" s="38">
        <f t="shared" si="33"/>
        <v>8.8853184725180265E-2</v>
      </c>
      <c r="F110" s="38">
        <f t="shared" si="33"/>
        <v>8.3574998813540136E-2</v>
      </c>
      <c r="G110" s="38">
        <f t="shared" si="33"/>
        <v>8.2207394785523608E-2</v>
      </c>
      <c r="H110" s="38">
        <f t="shared" si="33"/>
        <v>7.8493329178525556E-2</v>
      </c>
      <c r="I110" s="38">
        <f t="shared" si="33"/>
        <v>7.5705525007177019E-2</v>
      </c>
      <c r="J110" s="38">
        <f t="shared" si="33"/>
        <v>7.196886333082142E-2</v>
      </c>
      <c r="K110" s="38">
        <f t="shared" si="33"/>
        <v>7.70484056194186E-2</v>
      </c>
      <c r="L110" s="38">
        <f t="shared" si="33"/>
        <v>6.7134772529635303E-2</v>
      </c>
      <c r="M110" s="38">
        <f t="shared" si="33"/>
        <v>6.4677683910488351E-2</v>
      </c>
      <c r="N110" s="38">
        <f t="shared" si="33"/>
        <v>6.6366866649301692E-2</v>
      </c>
      <c r="O110" s="38">
        <f t="shared" si="33"/>
        <v>6.5613375001517441E-2</v>
      </c>
      <c r="P110" s="38">
        <f t="shared" si="33"/>
        <v>7.0503838638618088E-2</v>
      </c>
      <c r="Q110" s="38">
        <f t="shared" si="33"/>
        <v>6.9740296458862705E-2</v>
      </c>
    </row>
    <row r="111" spans="1:17" ht="11.45" customHeight="1">
      <c r="A111" s="24" t="s">
        <v>20</v>
      </c>
      <c r="B111" s="39">
        <f t="shared" si="33"/>
        <v>0.90520932127137166</v>
      </c>
      <c r="C111" s="39">
        <f t="shared" si="33"/>
        <v>0.90367767880396621</v>
      </c>
      <c r="D111" s="39">
        <f t="shared" si="33"/>
        <v>0.90782710206375017</v>
      </c>
      <c r="E111" s="39">
        <f t="shared" si="33"/>
        <v>0.91114681527481978</v>
      </c>
      <c r="F111" s="39">
        <f t="shared" si="33"/>
        <v>0.91642500118645975</v>
      </c>
      <c r="G111" s="39">
        <f t="shared" si="33"/>
        <v>0.91779260521447648</v>
      </c>
      <c r="H111" s="39">
        <f t="shared" si="33"/>
        <v>0.92150667082147453</v>
      </c>
      <c r="I111" s="39">
        <f t="shared" si="33"/>
        <v>0.92429447499282291</v>
      </c>
      <c r="J111" s="39">
        <f t="shared" si="33"/>
        <v>0.92803113666917858</v>
      </c>
      <c r="K111" s="39">
        <f t="shared" si="33"/>
        <v>0.92295159438058139</v>
      </c>
      <c r="L111" s="39">
        <f t="shared" si="33"/>
        <v>0.9328652274703646</v>
      </c>
      <c r="M111" s="39">
        <f t="shared" si="33"/>
        <v>0.93532231608951166</v>
      </c>
      <c r="N111" s="39">
        <f t="shared" si="33"/>
        <v>0.93363313335069831</v>
      </c>
      <c r="O111" s="39">
        <f t="shared" si="33"/>
        <v>0.93438662499848257</v>
      </c>
      <c r="P111" s="39">
        <f t="shared" si="33"/>
        <v>0.92949616136138191</v>
      </c>
      <c r="Q111" s="39">
        <f t="shared" si="33"/>
        <v>0.93025970354113741</v>
      </c>
    </row>
    <row r="113" spans="1:17" ht="11.45" customHeight="1">
      <c r="A113" s="16" t="s">
        <v>45</v>
      </c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</row>
    <row r="114" spans="1:17" ht="11.45" customHeight="1">
      <c r="A114" s="18" t="s">
        <v>24</v>
      </c>
      <c r="B114" s="35">
        <f t="shared" ref="B114:Q117" si="34">IF(B13=0,0,B13/B$13)</f>
        <v>1</v>
      </c>
      <c r="C114" s="35">
        <f t="shared" si="34"/>
        <v>1</v>
      </c>
      <c r="D114" s="35">
        <f t="shared" si="34"/>
        <v>1</v>
      </c>
      <c r="E114" s="35">
        <f t="shared" si="34"/>
        <v>1</v>
      </c>
      <c r="F114" s="35">
        <f t="shared" si="34"/>
        <v>1</v>
      </c>
      <c r="G114" s="35">
        <f t="shared" si="34"/>
        <v>1</v>
      </c>
      <c r="H114" s="35">
        <f t="shared" si="34"/>
        <v>1</v>
      </c>
      <c r="I114" s="35">
        <f t="shared" si="34"/>
        <v>1</v>
      </c>
      <c r="J114" s="35">
        <f t="shared" si="34"/>
        <v>1</v>
      </c>
      <c r="K114" s="35">
        <f t="shared" si="34"/>
        <v>1</v>
      </c>
      <c r="L114" s="35">
        <f t="shared" si="34"/>
        <v>1</v>
      </c>
      <c r="M114" s="35">
        <f t="shared" si="34"/>
        <v>1</v>
      </c>
      <c r="N114" s="35">
        <f t="shared" si="34"/>
        <v>1</v>
      </c>
      <c r="O114" s="35">
        <f t="shared" si="34"/>
        <v>1</v>
      </c>
      <c r="P114" s="35">
        <f t="shared" si="34"/>
        <v>1</v>
      </c>
      <c r="Q114" s="35">
        <f t="shared" si="34"/>
        <v>1</v>
      </c>
    </row>
    <row r="115" spans="1:17" ht="11.45" customHeight="1">
      <c r="A115" s="20" t="s">
        <v>18</v>
      </c>
      <c r="B115" s="36">
        <f t="shared" si="34"/>
        <v>0.12421280937967898</v>
      </c>
      <c r="C115" s="36">
        <f t="shared" si="34"/>
        <v>0.12419872105508337</v>
      </c>
      <c r="D115" s="36">
        <f t="shared" si="34"/>
        <v>0.12768557875242117</v>
      </c>
      <c r="E115" s="36">
        <f t="shared" si="34"/>
        <v>0.13045117372768533</v>
      </c>
      <c r="F115" s="36">
        <f t="shared" si="34"/>
        <v>0.12577949303885697</v>
      </c>
      <c r="G115" s="36">
        <f t="shared" si="34"/>
        <v>0.12136548037793808</v>
      </c>
      <c r="H115" s="36">
        <f t="shared" si="34"/>
        <v>0.11907184648337162</v>
      </c>
      <c r="I115" s="36">
        <f t="shared" si="34"/>
        <v>0.11676131294098414</v>
      </c>
      <c r="J115" s="36">
        <f t="shared" si="34"/>
        <v>0.11328981691916781</v>
      </c>
      <c r="K115" s="36">
        <f t="shared" si="34"/>
        <v>0.11473130983070291</v>
      </c>
      <c r="L115" s="36">
        <f t="shared" si="34"/>
        <v>0.11698568214406987</v>
      </c>
      <c r="M115" s="36">
        <f t="shared" si="34"/>
        <v>0.11602096066806554</v>
      </c>
      <c r="N115" s="36">
        <f t="shared" si="34"/>
        <v>0.11036008567608258</v>
      </c>
      <c r="O115" s="36">
        <f t="shared" si="34"/>
        <v>0.10230018211449049</v>
      </c>
      <c r="P115" s="36">
        <f t="shared" si="34"/>
        <v>9.5062220862763516E-2</v>
      </c>
      <c r="Q115" s="36">
        <f t="shared" si="34"/>
        <v>9.3344942043983303E-2</v>
      </c>
    </row>
    <row r="116" spans="1:17" ht="11.45" customHeight="1">
      <c r="A116" s="20" t="s">
        <v>19</v>
      </c>
      <c r="B116" s="36">
        <f t="shared" si="34"/>
        <v>0.38328517365240311</v>
      </c>
      <c r="C116" s="36">
        <f t="shared" si="34"/>
        <v>0.37900002188447496</v>
      </c>
      <c r="D116" s="36">
        <f t="shared" si="34"/>
        <v>0.36771907028174783</v>
      </c>
      <c r="E116" s="36">
        <f t="shared" si="34"/>
        <v>0.36823083728649636</v>
      </c>
      <c r="F116" s="36">
        <f t="shared" si="34"/>
        <v>0.36011900268646402</v>
      </c>
      <c r="G116" s="36">
        <f t="shared" si="34"/>
        <v>0.35735288724230124</v>
      </c>
      <c r="H116" s="36">
        <f t="shared" si="34"/>
        <v>0.35610404440179477</v>
      </c>
      <c r="I116" s="36">
        <f t="shared" si="34"/>
        <v>0.34639894845363822</v>
      </c>
      <c r="J116" s="36">
        <f t="shared" si="34"/>
        <v>0.34386846748464117</v>
      </c>
      <c r="K116" s="36">
        <f t="shared" si="34"/>
        <v>0.34383053643797989</v>
      </c>
      <c r="L116" s="36">
        <f t="shared" si="34"/>
        <v>0.35306409825581869</v>
      </c>
      <c r="M116" s="36">
        <f t="shared" si="34"/>
        <v>0.3599849187419798</v>
      </c>
      <c r="N116" s="36">
        <f t="shared" si="34"/>
        <v>0.36094309020283832</v>
      </c>
      <c r="O116" s="36">
        <f t="shared" si="34"/>
        <v>0.36220106936726959</v>
      </c>
      <c r="P116" s="36">
        <f t="shared" si="34"/>
        <v>0.36594413391030539</v>
      </c>
      <c r="Q116" s="36">
        <f t="shared" si="34"/>
        <v>0.37197167061690772</v>
      </c>
    </row>
    <row r="117" spans="1:17" ht="11.45" customHeight="1">
      <c r="A117" s="20" t="s">
        <v>20</v>
      </c>
      <c r="B117" s="36">
        <f t="shared" si="34"/>
        <v>0.49250201696791801</v>
      </c>
      <c r="C117" s="36">
        <f t="shared" si="34"/>
        <v>0.49680125706044176</v>
      </c>
      <c r="D117" s="36">
        <f t="shared" si="34"/>
        <v>0.50459535096583119</v>
      </c>
      <c r="E117" s="36">
        <f t="shared" si="34"/>
        <v>0.50131798898581825</v>
      </c>
      <c r="F117" s="36">
        <f t="shared" si="34"/>
        <v>0.51410150427467893</v>
      </c>
      <c r="G117" s="36">
        <f t="shared" si="34"/>
        <v>0.52128163237976066</v>
      </c>
      <c r="H117" s="36">
        <f t="shared" si="34"/>
        <v>0.52482410911483368</v>
      </c>
      <c r="I117" s="36">
        <f t="shared" si="34"/>
        <v>0.53683973860537759</v>
      </c>
      <c r="J117" s="36">
        <f t="shared" si="34"/>
        <v>0.54284171559619088</v>
      </c>
      <c r="K117" s="36">
        <f t="shared" si="34"/>
        <v>0.54143815373131732</v>
      </c>
      <c r="L117" s="36">
        <f t="shared" si="34"/>
        <v>0.52995021960011146</v>
      </c>
      <c r="M117" s="36">
        <f t="shared" si="34"/>
        <v>0.52399412058995476</v>
      </c>
      <c r="N117" s="36">
        <f t="shared" si="34"/>
        <v>0.52869682412107921</v>
      </c>
      <c r="O117" s="36">
        <f t="shared" si="34"/>
        <v>0.53549874851823998</v>
      </c>
      <c r="P117" s="36">
        <f t="shared" si="34"/>
        <v>0.53899364522693105</v>
      </c>
      <c r="Q117" s="36">
        <f t="shared" si="34"/>
        <v>0.53468338733910903</v>
      </c>
    </row>
    <row r="118" spans="1:17" ht="11.45" customHeight="1">
      <c r="A118" s="22" t="s">
        <v>25</v>
      </c>
      <c r="B118" s="37">
        <f t="shared" ref="B118:Q120" si="35">IF(B17=0,0,B17/B$17)</f>
        <v>1</v>
      </c>
      <c r="C118" s="37">
        <f t="shared" si="35"/>
        <v>1</v>
      </c>
      <c r="D118" s="37">
        <f t="shared" si="35"/>
        <v>1</v>
      </c>
      <c r="E118" s="37">
        <f t="shared" si="35"/>
        <v>1</v>
      </c>
      <c r="F118" s="37">
        <f t="shared" si="35"/>
        <v>1</v>
      </c>
      <c r="G118" s="37">
        <f t="shared" si="35"/>
        <v>1</v>
      </c>
      <c r="H118" s="37">
        <f t="shared" si="35"/>
        <v>1</v>
      </c>
      <c r="I118" s="37">
        <f t="shared" si="35"/>
        <v>1</v>
      </c>
      <c r="J118" s="37">
        <f t="shared" si="35"/>
        <v>1</v>
      </c>
      <c r="K118" s="37">
        <f t="shared" si="35"/>
        <v>1</v>
      </c>
      <c r="L118" s="37">
        <f t="shared" si="35"/>
        <v>1</v>
      </c>
      <c r="M118" s="37">
        <f t="shared" si="35"/>
        <v>1</v>
      </c>
      <c r="N118" s="37">
        <f t="shared" si="35"/>
        <v>1</v>
      </c>
      <c r="O118" s="37">
        <f t="shared" si="35"/>
        <v>1</v>
      </c>
      <c r="P118" s="37">
        <f t="shared" si="35"/>
        <v>1</v>
      </c>
      <c r="Q118" s="37">
        <f t="shared" si="35"/>
        <v>1</v>
      </c>
    </row>
    <row r="119" spans="1:17" ht="11.45" customHeight="1">
      <c r="A119" s="20" t="s">
        <v>22</v>
      </c>
      <c r="B119" s="38">
        <f t="shared" si="35"/>
        <v>0.21567664308640241</v>
      </c>
      <c r="C119" s="38">
        <f t="shared" si="35"/>
        <v>0.2137995671245157</v>
      </c>
      <c r="D119" s="38">
        <f t="shared" si="35"/>
        <v>0.20510988763623447</v>
      </c>
      <c r="E119" s="38">
        <f t="shared" si="35"/>
        <v>0.19517817096975601</v>
      </c>
      <c r="F119" s="38">
        <f t="shared" si="35"/>
        <v>0.18505994444450669</v>
      </c>
      <c r="G119" s="38">
        <f t="shared" si="35"/>
        <v>0.18550881509504488</v>
      </c>
      <c r="H119" s="38">
        <f t="shared" si="35"/>
        <v>0.18266055491055261</v>
      </c>
      <c r="I119" s="38">
        <f t="shared" si="35"/>
        <v>0.17866218683319154</v>
      </c>
      <c r="J119" s="38">
        <f t="shared" si="35"/>
        <v>0.17321264269079906</v>
      </c>
      <c r="K119" s="38">
        <f t="shared" si="35"/>
        <v>0.18017510038506535</v>
      </c>
      <c r="L119" s="38">
        <f t="shared" si="35"/>
        <v>0.15767058685354585</v>
      </c>
      <c r="M119" s="38">
        <f t="shared" si="35"/>
        <v>0.1457019126489158</v>
      </c>
      <c r="N119" s="38">
        <f t="shared" si="35"/>
        <v>0.14720449370277275</v>
      </c>
      <c r="O119" s="38">
        <f t="shared" si="35"/>
        <v>0.13876052505647182</v>
      </c>
      <c r="P119" s="38">
        <f t="shared" si="35"/>
        <v>0.14461424402871928</v>
      </c>
      <c r="Q119" s="38">
        <f t="shared" si="35"/>
        <v>0.1398023198473535</v>
      </c>
    </row>
    <row r="120" spans="1:17" ht="11.45" customHeight="1">
      <c r="A120" s="24" t="s">
        <v>20</v>
      </c>
      <c r="B120" s="39">
        <f t="shared" si="35"/>
        <v>0.78432335691359756</v>
      </c>
      <c r="C120" s="39">
        <f t="shared" si="35"/>
        <v>0.78620043287548436</v>
      </c>
      <c r="D120" s="39">
        <f t="shared" si="35"/>
        <v>0.79489011236376561</v>
      </c>
      <c r="E120" s="39">
        <f t="shared" si="35"/>
        <v>0.80482182903024402</v>
      </c>
      <c r="F120" s="39">
        <f t="shared" si="35"/>
        <v>0.81494005555549331</v>
      </c>
      <c r="G120" s="39">
        <f t="shared" si="35"/>
        <v>0.81449118490495509</v>
      </c>
      <c r="H120" s="39">
        <f t="shared" si="35"/>
        <v>0.81733944508944734</v>
      </c>
      <c r="I120" s="39">
        <f t="shared" si="35"/>
        <v>0.82133781316680854</v>
      </c>
      <c r="J120" s="39">
        <f t="shared" si="35"/>
        <v>0.82678735730920094</v>
      </c>
      <c r="K120" s="39">
        <f t="shared" si="35"/>
        <v>0.81982489961493465</v>
      </c>
      <c r="L120" s="39">
        <f t="shared" si="35"/>
        <v>0.84232941314645415</v>
      </c>
      <c r="M120" s="39">
        <f t="shared" si="35"/>
        <v>0.85429808735108415</v>
      </c>
      <c r="N120" s="39">
        <f t="shared" si="35"/>
        <v>0.85279550629722722</v>
      </c>
      <c r="O120" s="39">
        <f t="shared" si="35"/>
        <v>0.86123947494352815</v>
      </c>
      <c r="P120" s="39">
        <f t="shared" si="35"/>
        <v>0.85538575597128075</v>
      </c>
      <c r="Q120" s="39">
        <f t="shared" si="35"/>
        <v>0.86019768015264653</v>
      </c>
    </row>
    <row r="122" spans="1:17" ht="11.45" customHeight="1">
      <c r="A122" s="40" t="s">
        <v>46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31A7-80A6-4E93-96C6-B74A1BB2087C}">
  <sheetPr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A9" sqref="A9"/>
    </sheetView>
  </sheetViews>
  <sheetFormatPr baseColWidth="10" defaultColWidth="9.140625" defaultRowHeight="11.45" customHeight="1"/>
  <cols>
    <col min="1" max="1" width="50.7109375" style="15" customWidth="1"/>
    <col min="2" max="17" width="10.7109375" style="41" customWidth="1"/>
    <col min="18" max="16384" width="9.140625" style="15"/>
  </cols>
  <sheetData>
    <row r="1" spans="1:17" ht="13.5" customHeight="1">
      <c r="A1" s="13" t="s">
        <v>92</v>
      </c>
      <c r="B1" s="14">
        <v>2000</v>
      </c>
      <c r="C1" s="14">
        <v>2001</v>
      </c>
      <c r="D1" s="14">
        <v>2002</v>
      </c>
      <c r="E1" s="14">
        <v>2003</v>
      </c>
      <c r="F1" s="14">
        <v>2004</v>
      </c>
      <c r="G1" s="14">
        <v>2005</v>
      </c>
      <c r="H1" s="14">
        <v>2006</v>
      </c>
      <c r="I1" s="14">
        <v>2007</v>
      </c>
      <c r="J1" s="14">
        <v>2008</v>
      </c>
      <c r="K1" s="14">
        <v>2009</v>
      </c>
      <c r="L1" s="14">
        <v>2010</v>
      </c>
      <c r="M1" s="14">
        <v>2011</v>
      </c>
      <c r="N1" s="14">
        <v>2012</v>
      </c>
      <c r="O1" s="14">
        <v>2013</v>
      </c>
      <c r="P1" s="14">
        <v>2014</v>
      </c>
      <c r="Q1" s="14">
        <v>2015</v>
      </c>
    </row>
    <row r="2" spans="1:17" ht="11.45" customHeight="1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11.45" customHeight="1">
      <c r="A3" s="16" t="s">
        <v>93</v>
      </c>
      <c r="B3" s="17">
        <f t="shared" ref="B3:Q3" si="0">SUM(B4:B5)</f>
        <v>350459.06132213894</v>
      </c>
      <c r="C3" s="17">
        <f t="shared" si="0"/>
        <v>349291.78169197193</v>
      </c>
      <c r="D3" s="17">
        <f t="shared" si="0"/>
        <v>360189.8948326906</v>
      </c>
      <c r="E3" s="17">
        <f t="shared" si="0"/>
        <v>344409.73954010021</v>
      </c>
      <c r="F3" s="17">
        <f t="shared" si="0"/>
        <v>361811.67752179503</v>
      </c>
      <c r="G3" s="17">
        <f t="shared" si="0"/>
        <v>374141.39497107489</v>
      </c>
      <c r="H3" s="17">
        <f t="shared" si="0"/>
        <v>395182.87702502689</v>
      </c>
      <c r="I3" s="17">
        <f t="shared" si="0"/>
        <v>394777.21832717542</v>
      </c>
      <c r="J3" s="17">
        <f t="shared" si="0"/>
        <v>370201.48481328669</v>
      </c>
      <c r="K3" s="17">
        <f t="shared" si="0"/>
        <v>347074.24635925633</v>
      </c>
      <c r="L3" s="17">
        <f t="shared" si="0"/>
        <v>365300.28280934633</v>
      </c>
      <c r="M3" s="17">
        <f t="shared" si="0"/>
        <v>342094.86439277162</v>
      </c>
      <c r="N3" s="17">
        <f t="shared" si="0"/>
        <v>336992.84831028245</v>
      </c>
      <c r="O3" s="17">
        <f t="shared" si="0"/>
        <v>325230.78909464728</v>
      </c>
      <c r="P3" s="17">
        <f t="shared" si="0"/>
        <v>318436.56198961381</v>
      </c>
      <c r="Q3" s="17">
        <f t="shared" si="0"/>
        <v>319403.0343030236</v>
      </c>
    </row>
    <row r="4" spans="1:17" ht="11.45" customHeight="1">
      <c r="A4" s="101" t="s">
        <v>94</v>
      </c>
      <c r="B4" s="30">
        <v>217225.17572213896</v>
      </c>
      <c r="C4" s="30">
        <v>217474.53809197189</v>
      </c>
      <c r="D4" s="30">
        <v>228526.87183269061</v>
      </c>
      <c r="E4" s="30">
        <v>221723.65434010021</v>
      </c>
      <c r="F4" s="30">
        <v>225965.52652179505</v>
      </c>
      <c r="G4" s="30">
        <v>236459.42057107488</v>
      </c>
      <c r="H4" s="30">
        <v>257771.9079250269</v>
      </c>
      <c r="I4" s="30">
        <v>250569.21832717542</v>
      </c>
      <c r="J4" s="30">
        <v>226391.48481328672</v>
      </c>
      <c r="K4" s="30">
        <v>220050.2463592563</v>
      </c>
      <c r="L4" s="30">
        <v>216186.28280934636</v>
      </c>
      <c r="M4" s="30">
        <v>204740.86439277162</v>
      </c>
      <c r="N4" s="30">
        <v>192644.84831028248</v>
      </c>
      <c r="O4" s="30">
        <v>178122.78909464728</v>
      </c>
      <c r="P4" s="30">
        <v>172919.56198961378</v>
      </c>
      <c r="Q4" s="30">
        <v>177714.03430302363</v>
      </c>
    </row>
    <row r="5" spans="1:17" ht="11.45" customHeight="1">
      <c r="A5" s="102" t="s">
        <v>95</v>
      </c>
      <c r="B5" s="33">
        <v>133233.88559999998</v>
      </c>
      <c r="C5" s="33">
        <v>131817.24360000002</v>
      </c>
      <c r="D5" s="33">
        <v>131663.02299999999</v>
      </c>
      <c r="E5" s="33">
        <v>122686.08520000002</v>
      </c>
      <c r="F5" s="33">
        <v>135846.15100000001</v>
      </c>
      <c r="G5" s="33">
        <v>137681.97440000001</v>
      </c>
      <c r="H5" s="33">
        <v>137410.96909999999</v>
      </c>
      <c r="I5" s="33">
        <v>144208</v>
      </c>
      <c r="J5" s="33">
        <v>143810</v>
      </c>
      <c r="K5" s="33">
        <v>127024</v>
      </c>
      <c r="L5" s="33">
        <v>149114</v>
      </c>
      <c r="M5" s="33">
        <v>137354</v>
      </c>
      <c r="N5" s="33">
        <v>144348</v>
      </c>
      <c r="O5" s="33">
        <v>147108</v>
      </c>
      <c r="P5" s="33">
        <v>145517</v>
      </c>
      <c r="Q5" s="33">
        <v>141689</v>
      </c>
    </row>
    <row r="7" spans="1:17" ht="11.45" customHeight="1">
      <c r="A7" s="16" t="s">
        <v>23</v>
      </c>
      <c r="B7" s="103">
        <f t="shared" ref="B7:Q7" si="1">SUM(B8:B9)</f>
        <v>277.05911580578294</v>
      </c>
      <c r="C7" s="103">
        <f t="shared" si="1"/>
        <v>265.32061058409425</v>
      </c>
      <c r="D7" s="103">
        <f t="shared" si="1"/>
        <v>265.19594752182167</v>
      </c>
      <c r="E7" s="103">
        <f t="shared" si="1"/>
        <v>306.38013574429198</v>
      </c>
      <c r="F7" s="103">
        <f t="shared" si="1"/>
        <v>298.51815897328515</v>
      </c>
      <c r="G7" s="103">
        <f t="shared" si="1"/>
        <v>314.67300614237126</v>
      </c>
      <c r="H7" s="103">
        <f t="shared" si="1"/>
        <v>335.52651980074137</v>
      </c>
      <c r="I7" s="103">
        <f t="shared" si="1"/>
        <v>333.67956262637449</v>
      </c>
      <c r="J7" s="103">
        <f t="shared" si="1"/>
        <v>297.11004193400402</v>
      </c>
      <c r="K7" s="103">
        <f t="shared" si="1"/>
        <v>292.60410584476222</v>
      </c>
      <c r="L7" s="103">
        <f t="shared" si="1"/>
        <v>290.82158238928832</v>
      </c>
      <c r="M7" s="103">
        <f t="shared" si="1"/>
        <v>279.38279324482005</v>
      </c>
      <c r="N7" s="103">
        <f t="shared" si="1"/>
        <v>276.43083641012186</v>
      </c>
      <c r="O7" s="103">
        <f t="shared" si="1"/>
        <v>259.38917668280681</v>
      </c>
      <c r="P7" s="103">
        <f t="shared" si="1"/>
        <v>255.01249305088299</v>
      </c>
      <c r="Q7" s="103">
        <f t="shared" si="1"/>
        <v>280.06699106328961</v>
      </c>
    </row>
    <row r="8" spans="1:17" ht="11.45" customHeight="1">
      <c r="A8" s="101" t="s">
        <v>94</v>
      </c>
      <c r="B8" s="104">
        <v>146.23591077988064</v>
      </c>
      <c r="C8" s="104">
        <v>139.30091793997951</v>
      </c>
      <c r="D8" s="104">
        <v>140.62678254837792</v>
      </c>
      <c r="E8" s="104">
        <v>173.56906477876115</v>
      </c>
      <c r="F8" s="104">
        <v>176.09744087179061</v>
      </c>
      <c r="G8" s="104">
        <v>181.86218480190348</v>
      </c>
      <c r="H8" s="104">
        <v>210.58571608204812</v>
      </c>
      <c r="I8" s="104">
        <v>195.80581876524369</v>
      </c>
      <c r="J8" s="104">
        <v>163.47337873869853</v>
      </c>
      <c r="K8" s="104">
        <v>159.29109175631072</v>
      </c>
      <c r="L8" s="104">
        <v>152.99345933743524</v>
      </c>
      <c r="M8" s="104">
        <v>135.25241069481794</v>
      </c>
      <c r="N8" s="104">
        <v>131.27724650630637</v>
      </c>
      <c r="O8" s="104">
        <v>112.28262952733292</v>
      </c>
      <c r="P8" s="104">
        <v>102.3709978257023</v>
      </c>
      <c r="Q8" s="104">
        <v>111.21391444611658</v>
      </c>
    </row>
    <row r="9" spans="1:17" ht="11.45" customHeight="1">
      <c r="A9" s="102" t="s">
        <v>95</v>
      </c>
      <c r="B9" s="105">
        <v>130.8232050259023</v>
      </c>
      <c r="C9" s="105">
        <v>126.01969264411474</v>
      </c>
      <c r="D9" s="105">
        <v>124.56916497344373</v>
      </c>
      <c r="E9" s="105">
        <v>132.81107096553083</v>
      </c>
      <c r="F9" s="105">
        <v>122.42071810149453</v>
      </c>
      <c r="G9" s="105">
        <v>132.81082134046781</v>
      </c>
      <c r="H9" s="105">
        <v>124.94080371869323</v>
      </c>
      <c r="I9" s="105">
        <v>137.87374386113083</v>
      </c>
      <c r="J9" s="105">
        <v>133.63666319530546</v>
      </c>
      <c r="K9" s="105">
        <v>133.31301408845147</v>
      </c>
      <c r="L9" s="105">
        <v>137.82812305185311</v>
      </c>
      <c r="M9" s="105">
        <v>144.13038255000208</v>
      </c>
      <c r="N9" s="105">
        <v>145.15358990381546</v>
      </c>
      <c r="O9" s="105">
        <v>147.10654715547392</v>
      </c>
      <c r="P9" s="105">
        <v>152.64149522518071</v>
      </c>
      <c r="Q9" s="105">
        <v>168.853076617173</v>
      </c>
    </row>
    <row r="11" spans="1:17" ht="11.45" customHeight="1">
      <c r="A11" s="27" t="s">
        <v>33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</row>
    <row r="13" spans="1:17" ht="11.45" customHeight="1">
      <c r="A13" s="16" t="s">
        <v>96</v>
      </c>
      <c r="B13" s="17">
        <f t="shared" ref="B13:Q15" si="2">IF(B3=0,"",B3/B7)</f>
        <v>1264.9252138948173</v>
      </c>
      <c r="C13" s="17">
        <f t="shared" si="2"/>
        <v>1316.4894386569442</v>
      </c>
      <c r="D13" s="17">
        <f t="shared" si="2"/>
        <v>1358.2028616898542</v>
      </c>
      <c r="E13" s="17">
        <f t="shared" si="2"/>
        <v>1124.1255530598371</v>
      </c>
      <c r="F13" s="17">
        <f t="shared" si="2"/>
        <v>1212.0256897141528</v>
      </c>
      <c r="G13" s="17">
        <f t="shared" si="2"/>
        <v>1188.984716413195</v>
      </c>
      <c r="H13" s="17">
        <f t="shared" si="2"/>
        <v>1177.7992310703594</v>
      </c>
      <c r="I13" s="17">
        <f t="shared" si="2"/>
        <v>1183.1027804637013</v>
      </c>
      <c r="J13" s="17">
        <f t="shared" si="2"/>
        <v>1246.0079854706432</v>
      </c>
      <c r="K13" s="17">
        <f t="shared" si="2"/>
        <v>1186.1564462919487</v>
      </c>
      <c r="L13" s="17">
        <f t="shared" si="2"/>
        <v>1256.0975695413217</v>
      </c>
      <c r="M13" s="17">
        <f t="shared" si="2"/>
        <v>1224.4664763337721</v>
      </c>
      <c r="N13" s="17">
        <f t="shared" si="2"/>
        <v>1219.0855864224525</v>
      </c>
      <c r="O13" s="17">
        <f t="shared" si="2"/>
        <v>1253.8333065930299</v>
      </c>
      <c r="P13" s="17">
        <f t="shared" si="2"/>
        <v>1248.7096541034</v>
      </c>
      <c r="Q13" s="17">
        <f t="shared" si="2"/>
        <v>1140.4522649755779</v>
      </c>
    </row>
    <row r="14" spans="1:17" ht="11.45" customHeight="1">
      <c r="A14" s="101" t="s">
        <v>94</v>
      </c>
      <c r="B14" s="30">
        <f t="shared" si="2"/>
        <v>1485.4434493119397</v>
      </c>
      <c r="C14" s="30">
        <f t="shared" si="2"/>
        <v>1561.1852477933776</v>
      </c>
      <c r="D14" s="30">
        <f t="shared" si="2"/>
        <v>1625.0593783874251</v>
      </c>
      <c r="E14" s="30">
        <f t="shared" si="2"/>
        <v>1277.4376276251708</v>
      </c>
      <c r="F14" s="30">
        <f t="shared" si="2"/>
        <v>1283.1846130365482</v>
      </c>
      <c r="G14" s="30">
        <f t="shared" si="2"/>
        <v>1300.2121404658278</v>
      </c>
      <c r="H14" s="30">
        <f t="shared" si="2"/>
        <v>1224.0711892567024</v>
      </c>
      <c r="I14" s="30">
        <f t="shared" si="2"/>
        <v>1279.6821867055385</v>
      </c>
      <c r="J14" s="30">
        <f t="shared" si="2"/>
        <v>1384.8828877217902</v>
      </c>
      <c r="K14" s="30">
        <f t="shared" si="2"/>
        <v>1381.434730172464</v>
      </c>
      <c r="L14" s="30">
        <f t="shared" si="2"/>
        <v>1413.0426473496227</v>
      </c>
      <c r="M14" s="30">
        <f t="shared" si="2"/>
        <v>1513.7686887869722</v>
      </c>
      <c r="N14" s="30">
        <f t="shared" si="2"/>
        <v>1467.4656380839622</v>
      </c>
      <c r="O14" s="30">
        <f t="shared" si="2"/>
        <v>1586.378853474276</v>
      </c>
      <c r="P14" s="30">
        <f t="shared" si="2"/>
        <v>1689.1460048482486</v>
      </c>
      <c r="Q14" s="30">
        <f t="shared" si="2"/>
        <v>1597.9478394236949</v>
      </c>
    </row>
    <row r="15" spans="1:17" ht="11.45" customHeight="1">
      <c r="A15" s="102" t="s">
        <v>95</v>
      </c>
      <c r="B15" s="33">
        <f t="shared" si="2"/>
        <v>1018.4270105110204</v>
      </c>
      <c r="C15" s="33">
        <f t="shared" si="2"/>
        <v>1046.0051189956305</v>
      </c>
      <c r="D15" s="33">
        <f t="shared" si="2"/>
        <v>1056.9471428027036</v>
      </c>
      <c r="E15" s="33">
        <f t="shared" si="2"/>
        <v>923.76399277618498</v>
      </c>
      <c r="F15" s="33">
        <f t="shared" si="2"/>
        <v>1109.6663465686825</v>
      </c>
      <c r="G15" s="33">
        <f t="shared" si="2"/>
        <v>1036.6773807312336</v>
      </c>
      <c r="H15" s="33">
        <f t="shared" si="2"/>
        <v>1099.8085894291476</v>
      </c>
      <c r="I15" s="33">
        <f t="shared" si="2"/>
        <v>1045.942439520966</v>
      </c>
      <c r="J15" s="33">
        <f t="shared" si="2"/>
        <v>1076.1268394574215</v>
      </c>
      <c r="K15" s="33">
        <f t="shared" si="2"/>
        <v>952.82520516505019</v>
      </c>
      <c r="L15" s="33">
        <f t="shared" si="2"/>
        <v>1081.8837019488465</v>
      </c>
      <c r="M15" s="33">
        <f t="shared" si="2"/>
        <v>952.98435742615754</v>
      </c>
      <c r="N15" s="33">
        <f t="shared" si="2"/>
        <v>994.45008625450271</v>
      </c>
      <c r="O15" s="33">
        <f t="shared" si="2"/>
        <v>1000.0098761377666</v>
      </c>
      <c r="P15" s="33">
        <f t="shared" si="2"/>
        <v>953.32530505764203</v>
      </c>
      <c r="Q15" s="33">
        <f t="shared" si="2"/>
        <v>839.12595990915861</v>
      </c>
    </row>
    <row r="17" spans="1:17" ht="11.45" customHeight="1">
      <c r="A17" s="16" t="s">
        <v>97</v>
      </c>
      <c r="B17" s="62">
        <f t="shared" ref="B17:Q19" si="3">IF(B3=0,0,B3/B$3)</f>
        <v>1</v>
      </c>
      <c r="C17" s="62">
        <f t="shared" si="3"/>
        <v>1</v>
      </c>
      <c r="D17" s="62">
        <f t="shared" si="3"/>
        <v>1</v>
      </c>
      <c r="E17" s="62">
        <f t="shared" si="3"/>
        <v>1</v>
      </c>
      <c r="F17" s="62">
        <f t="shared" si="3"/>
        <v>1</v>
      </c>
      <c r="G17" s="62">
        <f t="shared" si="3"/>
        <v>1</v>
      </c>
      <c r="H17" s="62">
        <f t="shared" si="3"/>
        <v>1</v>
      </c>
      <c r="I17" s="62">
        <f t="shared" si="3"/>
        <v>1</v>
      </c>
      <c r="J17" s="62">
        <f t="shared" si="3"/>
        <v>1</v>
      </c>
      <c r="K17" s="62">
        <f t="shared" si="3"/>
        <v>1</v>
      </c>
      <c r="L17" s="62">
        <f t="shared" si="3"/>
        <v>1</v>
      </c>
      <c r="M17" s="62">
        <f t="shared" si="3"/>
        <v>1</v>
      </c>
      <c r="N17" s="62">
        <f t="shared" si="3"/>
        <v>1</v>
      </c>
      <c r="O17" s="62">
        <f t="shared" si="3"/>
        <v>1</v>
      </c>
      <c r="P17" s="62">
        <f t="shared" si="3"/>
        <v>1</v>
      </c>
      <c r="Q17" s="62">
        <f t="shared" si="3"/>
        <v>1</v>
      </c>
    </row>
    <row r="18" spans="1:17" ht="11.45" customHeight="1">
      <c r="A18" s="101" t="s">
        <v>94</v>
      </c>
      <c r="B18" s="66">
        <f t="shared" si="3"/>
        <v>0.61983038732865703</v>
      </c>
      <c r="C18" s="66">
        <f t="shared" si="3"/>
        <v>0.62261567403196161</v>
      </c>
      <c r="D18" s="66">
        <f t="shared" si="3"/>
        <v>0.63446219650010471</v>
      </c>
      <c r="E18" s="66">
        <f t="shared" si="3"/>
        <v>0.64377869985957392</v>
      </c>
      <c r="F18" s="66">
        <f t="shared" si="3"/>
        <v>0.62453906427103423</v>
      </c>
      <c r="G18" s="66">
        <f t="shared" si="3"/>
        <v>0.63200550313165882</v>
      </c>
      <c r="H18" s="66">
        <f t="shared" si="3"/>
        <v>0.65228511383275911</v>
      </c>
      <c r="I18" s="66">
        <f t="shared" si="3"/>
        <v>0.63471043083219092</v>
      </c>
      <c r="J18" s="66">
        <f t="shared" si="3"/>
        <v>0.61153586384848946</v>
      </c>
      <c r="K18" s="66">
        <f t="shared" si="3"/>
        <v>0.63401490795569559</v>
      </c>
      <c r="L18" s="66">
        <f t="shared" si="3"/>
        <v>0.59180431273352185</v>
      </c>
      <c r="M18" s="66">
        <f t="shared" si="3"/>
        <v>0.59849148789822559</v>
      </c>
      <c r="N18" s="66">
        <f t="shared" si="3"/>
        <v>0.57165856568239948</v>
      </c>
      <c r="O18" s="66">
        <f t="shared" si="3"/>
        <v>0.54768120075744353</v>
      </c>
      <c r="P18" s="66">
        <f t="shared" si="3"/>
        <v>0.54302672064162583</v>
      </c>
      <c r="Q18" s="66">
        <f t="shared" si="3"/>
        <v>0.55639432070774575</v>
      </c>
    </row>
    <row r="19" spans="1:17" ht="11.45" customHeight="1">
      <c r="A19" s="102" t="s">
        <v>95</v>
      </c>
      <c r="B19" s="68">
        <f t="shared" si="3"/>
        <v>0.38016961267134292</v>
      </c>
      <c r="C19" s="68">
        <f t="shared" si="3"/>
        <v>0.37738432596803834</v>
      </c>
      <c r="D19" s="68">
        <f t="shared" si="3"/>
        <v>0.36553780349989523</v>
      </c>
      <c r="E19" s="68">
        <f t="shared" si="3"/>
        <v>0.35622130014042608</v>
      </c>
      <c r="F19" s="68">
        <f t="shared" si="3"/>
        <v>0.37546093572896588</v>
      </c>
      <c r="G19" s="68">
        <f t="shared" si="3"/>
        <v>0.36799449686834113</v>
      </c>
      <c r="H19" s="68">
        <f t="shared" si="3"/>
        <v>0.34771488616724089</v>
      </c>
      <c r="I19" s="68">
        <f t="shared" si="3"/>
        <v>0.36528956916780903</v>
      </c>
      <c r="J19" s="68">
        <f t="shared" si="3"/>
        <v>0.38846413615151065</v>
      </c>
      <c r="K19" s="68">
        <f t="shared" si="3"/>
        <v>0.36598509204430435</v>
      </c>
      <c r="L19" s="68">
        <f t="shared" si="3"/>
        <v>0.40819568726647826</v>
      </c>
      <c r="M19" s="68">
        <f t="shared" si="3"/>
        <v>0.40150851210177435</v>
      </c>
      <c r="N19" s="68">
        <f t="shared" si="3"/>
        <v>0.42834143431760063</v>
      </c>
      <c r="O19" s="68">
        <f t="shared" si="3"/>
        <v>0.45231879924255652</v>
      </c>
      <c r="P19" s="68">
        <f t="shared" si="3"/>
        <v>0.45697327935837412</v>
      </c>
      <c r="Q19" s="68">
        <f t="shared" si="3"/>
        <v>0.44360567929225436</v>
      </c>
    </row>
    <row r="20" spans="1:17" ht="11.45" customHeight="1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1:17" ht="11.45" customHeight="1">
      <c r="A21" s="16" t="s">
        <v>45</v>
      </c>
      <c r="B21" s="62">
        <f t="shared" ref="B21:Q23" si="4">IF(B7=0,0,B7/B$7)</f>
        <v>1</v>
      </c>
      <c r="C21" s="62">
        <f t="shared" si="4"/>
        <v>1</v>
      </c>
      <c r="D21" s="62">
        <f t="shared" si="4"/>
        <v>1</v>
      </c>
      <c r="E21" s="62">
        <f t="shared" si="4"/>
        <v>1</v>
      </c>
      <c r="F21" s="62">
        <f t="shared" si="4"/>
        <v>1</v>
      </c>
      <c r="G21" s="62">
        <f t="shared" si="4"/>
        <v>1</v>
      </c>
      <c r="H21" s="62">
        <f t="shared" si="4"/>
        <v>1</v>
      </c>
      <c r="I21" s="62">
        <f t="shared" si="4"/>
        <v>1</v>
      </c>
      <c r="J21" s="62">
        <f t="shared" si="4"/>
        <v>1</v>
      </c>
      <c r="K21" s="62">
        <f t="shared" si="4"/>
        <v>1</v>
      </c>
      <c r="L21" s="62">
        <f t="shared" si="4"/>
        <v>1</v>
      </c>
      <c r="M21" s="62">
        <f t="shared" si="4"/>
        <v>1</v>
      </c>
      <c r="N21" s="62">
        <f t="shared" si="4"/>
        <v>1</v>
      </c>
      <c r="O21" s="62">
        <f t="shared" si="4"/>
        <v>1</v>
      </c>
      <c r="P21" s="62">
        <f t="shared" si="4"/>
        <v>1</v>
      </c>
      <c r="Q21" s="62">
        <f t="shared" si="4"/>
        <v>1</v>
      </c>
    </row>
    <row r="22" spans="1:17" ht="11.45" customHeight="1">
      <c r="A22" s="101" t="s">
        <v>94</v>
      </c>
      <c r="B22" s="66">
        <f t="shared" si="4"/>
        <v>0.52781483242150851</v>
      </c>
      <c r="C22" s="66">
        <f t="shared" si="4"/>
        <v>0.52502863472729577</v>
      </c>
      <c r="D22" s="66">
        <f t="shared" si="4"/>
        <v>0.53027500556661578</v>
      </c>
      <c r="E22" s="66">
        <f t="shared" si="4"/>
        <v>0.56651539877775781</v>
      </c>
      <c r="F22" s="66">
        <f t="shared" si="4"/>
        <v>0.58990528910353435</v>
      </c>
      <c r="G22" s="66">
        <f t="shared" si="4"/>
        <v>0.57794021492781433</v>
      </c>
      <c r="H22" s="66">
        <f t="shared" si="4"/>
        <v>0.62762763493958196</v>
      </c>
      <c r="I22" s="66">
        <f t="shared" si="4"/>
        <v>0.58680794599485286</v>
      </c>
      <c r="J22" s="66">
        <f t="shared" si="4"/>
        <v>0.55021155688507584</v>
      </c>
      <c r="K22" s="66">
        <f t="shared" si="4"/>
        <v>0.54439117078152277</v>
      </c>
      <c r="L22" s="66">
        <f t="shared" si="4"/>
        <v>0.5260732648536417</v>
      </c>
      <c r="M22" s="66">
        <f t="shared" si="4"/>
        <v>0.48411145555516638</v>
      </c>
      <c r="N22" s="66">
        <f t="shared" si="4"/>
        <v>0.47490087651270257</v>
      </c>
      <c r="O22" s="66">
        <f t="shared" si="4"/>
        <v>0.43287322533367439</v>
      </c>
      <c r="P22" s="66">
        <f t="shared" si="4"/>
        <v>0.40143522617645278</v>
      </c>
      <c r="Q22" s="66">
        <f t="shared" si="4"/>
        <v>0.39709754449778922</v>
      </c>
    </row>
    <row r="23" spans="1:17" ht="11.45" customHeight="1">
      <c r="A23" s="102" t="s">
        <v>95</v>
      </c>
      <c r="B23" s="68">
        <f t="shared" si="4"/>
        <v>0.47218516757849149</v>
      </c>
      <c r="C23" s="68">
        <f t="shared" si="4"/>
        <v>0.47497136527270423</v>
      </c>
      <c r="D23" s="68">
        <f t="shared" si="4"/>
        <v>0.46972499443338422</v>
      </c>
      <c r="E23" s="68">
        <f t="shared" si="4"/>
        <v>0.43348460122224219</v>
      </c>
      <c r="F23" s="68">
        <f t="shared" si="4"/>
        <v>0.4100947108964656</v>
      </c>
      <c r="G23" s="68">
        <f t="shared" si="4"/>
        <v>0.42205978507218578</v>
      </c>
      <c r="H23" s="68">
        <f t="shared" si="4"/>
        <v>0.37237236506041799</v>
      </c>
      <c r="I23" s="68">
        <f t="shared" si="4"/>
        <v>0.41319205400514725</v>
      </c>
      <c r="J23" s="68">
        <f t="shared" si="4"/>
        <v>0.44978844311492405</v>
      </c>
      <c r="K23" s="68">
        <f t="shared" si="4"/>
        <v>0.45560882921847712</v>
      </c>
      <c r="L23" s="68">
        <f t="shared" si="4"/>
        <v>0.47392673514635847</v>
      </c>
      <c r="M23" s="68">
        <f t="shared" si="4"/>
        <v>0.51588854444483356</v>
      </c>
      <c r="N23" s="68">
        <f t="shared" si="4"/>
        <v>0.52509912348729726</v>
      </c>
      <c r="O23" s="68">
        <f t="shared" si="4"/>
        <v>0.56712677466632566</v>
      </c>
      <c r="P23" s="68">
        <f t="shared" si="4"/>
        <v>0.59856477382354734</v>
      </c>
      <c r="Q23" s="68">
        <f t="shared" si="4"/>
        <v>0.60290245550221067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9"/>
  <sheetViews>
    <sheetView workbookViewId="0">
      <selection activeCell="C3" sqref="C3"/>
    </sheetView>
  </sheetViews>
  <sheetFormatPr baseColWidth="10" defaultColWidth="9.140625" defaultRowHeight="15"/>
  <cols>
    <col min="1" max="1" width="16.5703125" style="11" customWidth="1"/>
    <col min="2" max="2" width="9" style="11" customWidth="1"/>
    <col min="3" max="16384" width="9.140625" style="11"/>
  </cols>
  <sheetData>
    <row r="1" spans="1:35" ht="30">
      <c r="A1" s="9" t="s">
        <v>14</v>
      </c>
      <c r="B1" s="5">
        <v>2017</v>
      </c>
      <c r="C1" s="5">
        <v>2018</v>
      </c>
      <c r="D1" s="5">
        <v>2019</v>
      </c>
      <c r="E1" s="5">
        <v>2020</v>
      </c>
      <c r="F1" s="5">
        <v>2021</v>
      </c>
      <c r="G1" s="5">
        <v>2022</v>
      </c>
      <c r="H1" s="5">
        <v>2023</v>
      </c>
      <c r="I1" s="5">
        <v>2024</v>
      </c>
      <c r="J1" s="5">
        <v>2025</v>
      </c>
      <c r="K1" s="5">
        <v>2026</v>
      </c>
      <c r="L1" s="5">
        <v>2027</v>
      </c>
      <c r="M1" s="5">
        <v>2028</v>
      </c>
      <c r="N1" s="5">
        <v>2029</v>
      </c>
      <c r="O1" s="5">
        <v>2030</v>
      </c>
      <c r="P1" s="5">
        <v>2031</v>
      </c>
      <c r="Q1" s="5">
        <v>2032</v>
      </c>
      <c r="R1" s="5">
        <v>2033</v>
      </c>
      <c r="S1" s="5">
        <v>2034</v>
      </c>
      <c r="T1" s="5">
        <v>2035</v>
      </c>
      <c r="U1" s="5">
        <v>2036</v>
      </c>
      <c r="V1" s="5">
        <v>2037</v>
      </c>
      <c r="W1" s="5">
        <v>2038</v>
      </c>
      <c r="X1" s="5">
        <v>2039</v>
      </c>
      <c r="Y1" s="5">
        <v>2040</v>
      </c>
      <c r="Z1" s="5">
        <v>2041</v>
      </c>
      <c r="AA1" s="5">
        <v>2042</v>
      </c>
      <c r="AB1" s="5">
        <v>2043</v>
      </c>
      <c r="AC1" s="5">
        <v>2044</v>
      </c>
      <c r="AD1" s="5">
        <v>2045</v>
      </c>
      <c r="AE1" s="5">
        <v>2046</v>
      </c>
      <c r="AF1" s="5">
        <v>2047</v>
      </c>
      <c r="AG1" s="5">
        <v>2048</v>
      </c>
      <c r="AH1" s="5">
        <v>2049</v>
      </c>
      <c r="AI1" s="5">
        <v>2050</v>
      </c>
    </row>
    <row r="2" spans="1:35">
      <c r="A2" s="11" t="s">
        <v>1</v>
      </c>
      <c r="B2" s="12">
        <v>7058.8994922981765</v>
      </c>
      <c r="C2" s="12">
        <f t="shared" ref="C2:AI7" si="0">$B2</f>
        <v>7058.8994922981765</v>
      </c>
      <c r="D2" s="12">
        <f t="shared" si="0"/>
        <v>7058.8994922981765</v>
      </c>
      <c r="E2" s="12">
        <f t="shared" si="0"/>
        <v>7058.8994922981765</v>
      </c>
      <c r="F2" s="12">
        <f t="shared" si="0"/>
        <v>7058.8994922981765</v>
      </c>
      <c r="G2" s="12">
        <f t="shared" si="0"/>
        <v>7058.8994922981765</v>
      </c>
      <c r="H2" s="12">
        <f t="shared" si="0"/>
        <v>7058.8994922981765</v>
      </c>
      <c r="I2" s="12">
        <f t="shared" si="0"/>
        <v>7058.8994922981765</v>
      </c>
      <c r="J2" s="12">
        <f t="shared" si="0"/>
        <v>7058.8994922981765</v>
      </c>
      <c r="K2" s="12">
        <f t="shared" si="0"/>
        <v>7058.8994922981765</v>
      </c>
      <c r="L2" s="12">
        <f t="shared" si="0"/>
        <v>7058.8994922981765</v>
      </c>
      <c r="M2" s="12">
        <f t="shared" si="0"/>
        <v>7058.8994922981765</v>
      </c>
      <c r="N2" s="12">
        <f t="shared" si="0"/>
        <v>7058.8994922981765</v>
      </c>
      <c r="O2" s="12">
        <f t="shared" si="0"/>
        <v>7058.8994922981765</v>
      </c>
      <c r="P2" s="12">
        <f t="shared" si="0"/>
        <v>7058.8994922981765</v>
      </c>
      <c r="Q2" s="12">
        <f t="shared" si="0"/>
        <v>7058.8994922981765</v>
      </c>
      <c r="R2" s="12">
        <f t="shared" si="0"/>
        <v>7058.8994922981765</v>
      </c>
      <c r="S2" s="12">
        <f t="shared" si="0"/>
        <v>7058.8994922981765</v>
      </c>
      <c r="T2" s="12">
        <f t="shared" si="0"/>
        <v>7058.8994922981765</v>
      </c>
      <c r="U2" s="12">
        <f t="shared" si="0"/>
        <v>7058.8994922981765</v>
      </c>
      <c r="V2" s="12">
        <f t="shared" si="0"/>
        <v>7058.8994922981765</v>
      </c>
      <c r="W2" s="12">
        <f t="shared" si="0"/>
        <v>7058.8994922981765</v>
      </c>
      <c r="X2" s="12">
        <f t="shared" si="0"/>
        <v>7058.8994922981765</v>
      </c>
      <c r="Y2" s="12">
        <f t="shared" si="0"/>
        <v>7058.8994922981765</v>
      </c>
      <c r="Z2" s="12">
        <f t="shared" si="0"/>
        <v>7058.8994922981765</v>
      </c>
      <c r="AA2" s="12">
        <f t="shared" si="0"/>
        <v>7058.8994922981765</v>
      </c>
      <c r="AB2" s="12">
        <f t="shared" si="0"/>
        <v>7058.8994922981765</v>
      </c>
      <c r="AC2" s="12">
        <f t="shared" si="0"/>
        <v>7058.8994922981765</v>
      </c>
      <c r="AD2" s="12">
        <f t="shared" si="0"/>
        <v>7058.8994922981765</v>
      </c>
      <c r="AE2" s="12">
        <f t="shared" si="0"/>
        <v>7058.8994922981765</v>
      </c>
      <c r="AF2" s="12">
        <f t="shared" si="0"/>
        <v>7058.8994922981765</v>
      </c>
      <c r="AG2" s="12">
        <f t="shared" si="0"/>
        <v>7058.8994922981765</v>
      </c>
      <c r="AH2" s="12">
        <f t="shared" si="0"/>
        <v>7058.8994922981765</v>
      </c>
      <c r="AI2" s="12">
        <f t="shared" si="0"/>
        <v>7058.8994922981765</v>
      </c>
    </row>
    <row r="3" spans="1:35">
      <c r="A3" s="11" t="s">
        <v>2</v>
      </c>
      <c r="B3" s="12">
        <v>24654.940040381949</v>
      </c>
      <c r="C3" s="12">
        <f t="shared" ref="C3:Q3" si="1">$B3</f>
        <v>24654.940040381949</v>
      </c>
      <c r="D3" s="12">
        <f t="shared" si="1"/>
        <v>24654.940040381949</v>
      </c>
      <c r="E3" s="12">
        <f t="shared" si="1"/>
        <v>24654.940040381949</v>
      </c>
      <c r="F3" s="12">
        <f t="shared" si="1"/>
        <v>24654.940040381949</v>
      </c>
      <c r="G3" s="12">
        <f t="shared" si="1"/>
        <v>24654.940040381949</v>
      </c>
      <c r="H3" s="12">
        <f t="shared" si="1"/>
        <v>24654.940040381949</v>
      </c>
      <c r="I3" s="12">
        <f t="shared" si="1"/>
        <v>24654.940040381949</v>
      </c>
      <c r="J3" s="12">
        <f t="shared" si="1"/>
        <v>24654.940040381949</v>
      </c>
      <c r="K3" s="12">
        <f t="shared" si="1"/>
        <v>24654.940040381949</v>
      </c>
      <c r="L3" s="12">
        <f t="shared" si="1"/>
        <v>24654.940040381949</v>
      </c>
      <c r="M3" s="12">
        <f t="shared" si="1"/>
        <v>24654.940040381949</v>
      </c>
      <c r="N3" s="12">
        <f t="shared" si="1"/>
        <v>24654.940040381949</v>
      </c>
      <c r="O3" s="12">
        <f t="shared" si="1"/>
        <v>24654.940040381949</v>
      </c>
      <c r="P3" s="12">
        <f t="shared" si="1"/>
        <v>24654.940040381949</v>
      </c>
      <c r="Q3" s="12">
        <f t="shared" si="1"/>
        <v>24654.940040381949</v>
      </c>
      <c r="R3" s="12">
        <f t="shared" si="0"/>
        <v>24654.940040381949</v>
      </c>
      <c r="S3" s="12">
        <f t="shared" si="0"/>
        <v>24654.940040381949</v>
      </c>
      <c r="T3" s="12">
        <f t="shared" si="0"/>
        <v>24654.940040381949</v>
      </c>
      <c r="U3" s="12">
        <f t="shared" si="0"/>
        <v>24654.940040381949</v>
      </c>
      <c r="V3" s="12">
        <f t="shared" si="0"/>
        <v>24654.940040381949</v>
      </c>
      <c r="W3" s="12">
        <f t="shared" si="0"/>
        <v>24654.940040381949</v>
      </c>
      <c r="X3" s="12">
        <f t="shared" si="0"/>
        <v>24654.940040381949</v>
      </c>
      <c r="Y3" s="12">
        <f t="shared" si="0"/>
        <v>24654.940040381949</v>
      </c>
      <c r="Z3" s="12">
        <f t="shared" si="0"/>
        <v>24654.940040381949</v>
      </c>
      <c r="AA3" s="12">
        <f t="shared" si="0"/>
        <v>24654.940040381949</v>
      </c>
      <c r="AB3" s="12">
        <f t="shared" si="0"/>
        <v>24654.940040381949</v>
      </c>
      <c r="AC3" s="12">
        <f t="shared" si="0"/>
        <v>24654.940040381949</v>
      </c>
      <c r="AD3" s="12">
        <f t="shared" si="0"/>
        <v>24654.940040381949</v>
      </c>
      <c r="AE3" s="12">
        <f t="shared" si="0"/>
        <v>24654.940040381949</v>
      </c>
      <c r="AF3" s="12">
        <f t="shared" si="0"/>
        <v>24654.940040381949</v>
      </c>
      <c r="AG3" s="12">
        <f t="shared" si="0"/>
        <v>24654.940040381949</v>
      </c>
      <c r="AH3" s="12">
        <f t="shared" si="0"/>
        <v>24654.940040381949</v>
      </c>
      <c r="AI3" s="12">
        <f t="shared" si="0"/>
        <v>24654.940040381949</v>
      </c>
    </row>
    <row r="4" spans="1:35">
      <c r="A4" s="11" t="s">
        <v>3</v>
      </c>
      <c r="B4" s="12">
        <v>899650.80821752432</v>
      </c>
      <c r="C4" s="12">
        <f>$B$4</f>
        <v>899650.80821752432</v>
      </c>
      <c r="D4" s="12">
        <f t="shared" ref="D4:AI4" si="2">$B$4</f>
        <v>899650.80821752432</v>
      </c>
      <c r="E4" s="12">
        <f t="shared" si="2"/>
        <v>899650.80821752432</v>
      </c>
      <c r="F4" s="12">
        <f t="shared" si="2"/>
        <v>899650.80821752432</v>
      </c>
      <c r="G4" s="12">
        <f t="shared" si="2"/>
        <v>899650.80821752432</v>
      </c>
      <c r="H4" s="12">
        <f t="shared" si="2"/>
        <v>899650.80821752432</v>
      </c>
      <c r="I4" s="12">
        <f t="shared" si="2"/>
        <v>899650.80821752432</v>
      </c>
      <c r="J4" s="12">
        <f t="shared" si="2"/>
        <v>899650.80821752432</v>
      </c>
      <c r="K4" s="12">
        <f t="shared" si="2"/>
        <v>899650.80821752432</v>
      </c>
      <c r="L4" s="12">
        <f t="shared" si="2"/>
        <v>899650.80821752432</v>
      </c>
      <c r="M4" s="12">
        <f t="shared" si="2"/>
        <v>899650.80821752432</v>
      </c>
      <c r="N4" s="12">
        <f t="shared" si="2"/>
        <v>899650.80821752432</v>
      </c>
      <c r="O4" s="12">
        <f t="shared" si="2"/>
        <v>899650.80821752432</v>
      </c>
      <c r="P4" s="12">
        <f t="shared" si="2"/>
        <v>899650.80821752432</v>
      </c>
      <c r="Q4" s="12">
        <f t="shared" si="2"/>
        <v>899650.80821752432</v>
      </c>
      <c r="R4" s="12">
        <f t="shared" si="2"/>
        <v>899650.80821752432</v>
      </c>
      <c r="S4" s="12">
        <f t="shared" si="2"/>
        <v>899650.80821752432</v>
      </c>
      <c r="T4" s="12">
        <f t="shared" si="2"/>
        <v>899650.80821752432</v>
      </c>
      <c r="U4" s="12">
        <f t="shared" si="2"/>
        <v>899650.80821752432</v>
      </c>
      <c r="V4" s="12">
        <f t="shared" si="2"/>
        <v>899650.80821752432</v>
      </c>
      <c r="W4" s="12">
        <f t="shared" si="2"/>
        <v>899650.80821752432</v>
      </c>
      <c r="X4" s="12">
        <f t="shared" si="2"/>
        <v>899650.80821752432</v>
      </c>
      <c r="Y4" s="12">
        <f t="shared" si="2"/>
        <v>899650.80821752432</v>
      </c>
      <c r="Z4" s="12">
        <f t="shared" si="2"/>
        <v>899650.80821752432</v>
      </c>
      <c r="AA4" s="12">
        <f t="shared" si="2"/>
        <v>899650.80821752432</v>
      </c>
      <c r="AB4" s="12">
        <f t="shared" si="2"/>
        <v>899650.80821752432</v>
      </c>
      <c r="AC4" s="12">
        <f t="shared" si="2"/>
        <v>899650.80821752432</v>
      </c>
      <c r="AD4" s="12">
        <f t="shared" si="2"/>
        <v>899650.80821752432</v>
      </c>
      <c r="AE4" s="12">
        <f t="shared" si="2"/>
        <v>899650.80821752432</v>
      </c>
      <c r="AF4" s="12">
        <f t="shared" si="2"/>
        <v>899650.80821752432</v>
      </c>
      <c r="AG4" s="12">
        <f t="shared" si="2"/>
        <v>899650.80821752432</v>
      </c>
      <c r="AH4" s="12">
        <f t="shared" si="2"/>
        <v>899650.80821752432</v>
      </c>
      <c r="AI4" s="12">
        <f t="shared" si="2"/>
        <v>899650.80821752432</v>
      </c>
    </row>
    <row r="5" spans="1:35">
      <c r="A5" s="11" t="s">
        <v>4</v>
      </c>
      <c r="B5" s="12">
        <v>117201.50877363699</v>
      </c>
      <c r="C5" s="12">
        <f t="shared" si="0"/>
        <v>117201.50877363699</v>
      </c>
      <c r="D5" s="12">
        <f t="shared" si="0"/>
        <v>117201.50877363699</v>
      </c>
      <c r="E5" s="12">
        <f t="shared" si="0"/>
        <v>117201.50877363699</v>
      </c>
      <c r="F5" s="12">
        <f t="shared" si="0"/>
        <v>117201.50877363699</v>
      </c>
      <c r="G5" s="12">
        <f t="shared" si="0"/>
        <v>117201.50877363699</v>
      </c>
      <c r="H5" s="12">
        <f t="shared" si="0"/>
        <v>117201.50877363699</v>
      </c>
      <c r="I5" s="12">
        <f t="shared" si="0"/>
        <v>117201.50877363699</v>
      </c>
      <c r="J5" s="12">
        <f t="shared" si="0"/>
        <v>117201.50877363699</v>
      </c>
      <c r="K5" s="12">
        <f t="shared" si="0"/>
        <v>117201.50877363699</v>
      </c>
      <c r="L5" s="12">
        <f t="shared" si="0"/>
        <v>117201.50877363699</v>
      </c>
      <c r="M5" s="12">
        <f t="shared" si="0"/>
        <v>117201.50877363699</v>
      </c>
      <c r="N5" s="12">
        <f t="shared" si="0"/>
        <v>117201.50877363699</v>
      </c>
      <c r="O5" s="12">
        <f t="shared" si="0"/>
        <v>117201.50877363699</v>
      </c>
      <c r="P5" s="12">
        <f t="shared" si="0"/>
        <v>117201.50877363699</v>
      </c>
      <c r="Q5" s="12">
        <f t="shared" si="0"/>
        <v>117201.50877363699</v>
      </c>
      <c r="R5" s="12">
        <f t="shared" si="0"/>
        <v>117201.50877363699</v>
      </c>
      <c r="S5" s="12">
        <f t="shared" si="0"/>
        <v>117201.50877363699</v>
      </c>
      <c r="T5" s="12">
        <f t="shared" si="0"/>
        <v>117201.50877363699</v>
      </c>
      <c r="U5" s="12">
        <f t="shared" si="0"/>
        <v>117201.50877363699</v>
      </c>
      <c r="V5" s="12">
        <f t="shared" si="0"/>
        <v>117201.50877363699</v>
      </c>
      <c r="W5" s="12">
        <f t="shared" si="0"/>
        <v>117201.50877363699</v>
      </c>
      <c r="X5" s="12">
        <f t="shared" si="0"/>
        <v>117201.50877363699</v>
      </c>
      <c r="Y5" s="12">
        <f t="shared" si="0"/>
        <v>117201.50877363699</v>
      </c>
      <c r="Z5" s="12">
        <f t="shared" si="0"/>
        <v>117201.50877363699</v>
      </c>
      <c r="AA5" s="12">
        <f t="shared" si="0"/>
        <v>117201.50877363699</v>
      </c>
      <c r="AB5" s="12">
        <f t="shared" si="0"/>
        <v>117201.50877363699</v>
      </c>
      <c r="AC5" s="12">
        <f t="shared" si="0"/>
        <v>117201.50877363699</v>
      </c>
      <c r="AD5" s="12">
        <f t="shared" si="0"/>
        <v>117201.50877363699</v>
      </c>
      <c r="AE5" s="12">
        <f t="shared" si="0"/>
        <v>117201.50877363699</v>
      </c>
      <c r="AF5" s="12">
        <f t="shared" si="0"/>
        <v>117201.50877363699</v>
      </c>
      <c r="AG5" s="12">
        <f t="shared" si="0"/>
        <v>117201.50877363699</v>
      </c>
      <c r="AH5" s="12">
        <f t="shared" si="0"/>
        <v>117201.50877363699</v>
      </c>
      <c r="AI5" s="12">
        <f t="shared" si="0"/>
        <v>117201.50877363699</v>
      </c>
    </row>
    <row r="6" spans="1:35">
      <c r="A6" s="11" t="s">
        <v>5</v>
      </c>
      <c r="B6" s="6">
        <v>0</v>
      </c>
      <c r="C6" s="12">
        <f t="shared" si="0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>
      <c r="A7" s="11" t="s">
        <v>6</v>
      </c>
      <c r="B7" s="12">
        <v>1763.7748493971462</v>
      </c>
      <c r="C7" s="12">
        <f t="shared" si="0"/>
        <v>1763.7748493971462</v>
      </c>
      <c r="D7" s="12">
        <f t="shared" si="0"/>
        <v>1763.7748493971462</v>
      </c>
      <c r="E7" s="12">
        <f t="shared" si="0"/>
        <v>1763.7748493971462</v>
      </c>
      <c r="F7" s="12">
        <f t="shared" si="0"/>
        <v>1763.7748493971462</v>
      </c>
      <c r="G7" s="12">
        <f t="shared" si="0"/>
        <v>1763.7748493971462</v>
      </c>
      <c r="H7" s="12">
        <f t="shared" si="0"/>
        <v>1763.7748493971462</v>
      </c>
      <c r="I7" s="12">
        <f t="shared" si="0"/>
        <v>1763.7748493971462</v>
      </c>
      <c r="J7" s="12">
        <f t="shared" si="0"/>
        <v>1763.7748493971462</v>
      </c>
      <c r="K7" s="12">
        <f t="shared" si="0"/>
        <v>1763.7748493971462</v>
      </c>
      <c r="L7" s="12">
        <f t="shared" si="0"/>
        <v>1763.7748493971462</v>
      </c>
      <c r="M7" s="12">
        <f t="shared" si="0"/>
        <v>1763.7748493971462</v>
      </c>
      <c r="N7" s="12">
        <f t="shared" si="0"/>
        <v>1763.7748493971462</v>
      </c>
      <c r="O7" s="12">
        <f t="shared" si="0"/>
        <v>1763.7748493971462</v>
      </c>
      <c r="P7" s="12">
        <f t="shared" si="0"/>
        <v>1763.7748493971462</v>
      </c>
      <c r="Q7" s="12">
        <f t="shared" si="0"/>
        <v>1763.7748493971462</v>
      </c>
      <c r="R7" s="12">
        <f t="shared" si="0"/>
        <v>1763.7748493971462</v>
      </c>
      <c r="S7" s="12">
        <f t="shared" si="0"/>
        <v>1763.7748493971462</v>
      </c>
      <c r="T7" s="12">
        <f t="shared" si="0"/>
        <v>1763.7748493971462</v>
      </c>
      <c r="U7" s="12">
        <f t="shared" si="0"/>
        <v>1763.7748493971462</v>
      </c>
      <c r="V7" s="12">
        <f t="shared" si="0"/>
        <v>1763.7748493971462</v>
      </c>
      <c r="W7" s="12">
        <f t="shared" si="0"/>
        <v>1763.7748493971462</v>
      </c>
      <c r="X7" s="12">
        <f t="shared" si="0"/>
        <v>1763.7748493971462</v>
      </c>
      <c r="Y7" s="12">
        <f t="shared" si="0"/>
        <v>1763.7748493971462</v>
      </c>
      <c r="Z7" s="12">
        <f t="shared" si="0"/>
        <v>1763.7748493971462</v>
      </c>
      <c r="AA7" s="12">
        <f t="shared" si="0"/>
        <v>1763.7748493971462</v>
      </c>
      <c r="AB7" s="12">
        <f t="shared" si="0"/>
        <v>1763.7748493971462</v>
      </c>
      <c r="AC7" s="12">
        <f t="shared" si="0"/>
        <v>1763.7748493971462</v>
      </c>
      <c r="AD7" s="12">
        <f t="shared" si="0"/>
        <v>1763.7748493971462</v>
      </c>
      <c r="AE7" s="12">
        <f t="shared" si="0"/>
        <v>1763.7748493971462</v>
      </c>
      <c r="AF7" s="12">
        <f t="shared" si="0"/>
        <v>1763.7748493971462</v>
      </c>
      <c r="AG7" s="12">
        <f t="shared" si="0"/>
        <v>1763.7748493971462</v>
      </c>
      <c r="AH7" s="12">
        <f t="shared" si="0"/>
        <v>1763.7748493971462</v>
      </c>
      <c r="AI7" s="12">
        <f t="shared" si="0"/>
        <v>1763.7748493971462</v>
      </c>
    </row>
    <row r="9" spans="1:35">
      <c r="B9" s="12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7"/>
  <sheetViews>
    <sheetView workbookViewId="0">
      <selection activeCell="D11" sqref="D11"/>
    </sheetView>
  </sheetViews>
  <sheetFormatPr baseColWidth="10" defaultColWidth="9.140625" defaultRowHeight="15"/>
  <cols>
    <col min="1" max="1" width="16.5703125" style="11" customWidth="1"/>
    <col min="2" max="2" width="14.5703125" style="11" bestFit="1" customWidth="1"/>
    <col min="3" max="16384" width="9.140625" style="11"/>
  </cols>
  <sheetData>
    <row r="1" spans="1:35" ht="30">
      <c r="A1" s="9" t="s">
        <v>14</v>
      </c>
      <c r="B1" s="10">
        <v>2017</v>
      </c>
      <c r="C1" s="5">
        <v>2018</v>
      </c>
      <c r="D1" s="10">
        <v>2019</v>
      </c>
      <c r="E1" s="5">
        <v>2020</v>
      </c>
      <c r="F1" s="10">
        <v>2021</v>
      </c>
      <c r="G1" s="5">
        <v>2022</v>
      </c>
      <c r="H1" s="10">
        <v>2023</v>
      </c>
      <c r="I1" s="5">
        <v>2024</v>
      </c>
      <c r="J1" s="10">
        <v>2025</v>
      </c>
      <c r="K1" s="5">
        <v>2026</v>
      </c>
      <c r="L1" s="10">
        <v>2027</v>
      </c>
      <c r="M1" s="5">
        <v>2028</v>
      </c>
      <c r="N1" s="10">
        <v>2029</v>
      </c>
      <c r="O1" s="5">
        <v>2030</v>
      </c>
      <c r="P1" s="10">
        <v>2031</v>
      </c>
      <c r="Q1" s="5">
        <v>2032</v>
      </c>
      <c r="R1" s="10">
        <v>2033</v>
      </c>
      <c r="S1" s="5">
        <v>2034</v>
      </c>
      <c r="T1" s="10">
        <v>2035</v>
      </c>
      <c r="U1" s="5">
        <v>2036</v>
      </c>
      <c r="V1" s="10">
        <v>2037</v>
      </c>
      <c r="W1" s="5">
        <v>2038</v>
      </c>
      <c r="X1" s="10">
        <v>2039</v>
      </c>
      <c r="Y1" s="5">
        <v>2040</v>
      </c>
      <c r="Z1" s="10">
        <v>2041</v>
      </c>
      <c r="AA1" s="5">
        <v>2042</v>
      </c>
      <c r="AB1" s="10">
        <v>2043</v>
      </c>
      <c r="AC1" s="5">
        <v>2044</v>
      </c>
      <c r="AD1" s="10">
        <v>2045</v>
      </c>
      <c r="AE1" s="5">
        <v>2046</v>
      </c>
      <c r="AF1" s="10">
        <v>2047</v>
      </c>
      <c r="AG1" s="5">
        <v>2048</v>
      </c>
      <c r="AH1" s="10">
        <v>2049</v>
      </c>
      <c r="AI1" s="5">
        <v>2050</v>
      </c>
    </row>
    <row r="2" spans="1:35">
      <c r="A2" s="11" t="s">
        <v>1</v>
      </c>
      <c r="B2" s="6">
        <v>9593.3152615902418</v>
      </c>
      <c r="C2" s="12">
        <f>B2</f>
        <v>9593.3152615902418</v>
      </c>
      <c r="D2" s="12">
        <f t="shared" ref="D2:AI7" si="0">C2</f>
        <v>9593.3152615902418</v>
      </c>
      <c r="E2" s="12">
        <f t="shared" si="0"/>
        <v>9593.3152615902418</v>
      </c>
      <c r="F2" s="12">
        <f t="shared" si="0"/>
        <v>9593.3152615902418</v>
      </c>
      <c r="G2" s="12">
        <f t="shared" si="0"/>
        <v>9593.3152615902418</v>
      </c>
      <c r="H2" s="12">
        <f t="shared" si="0"/>
        <v>9593.3152615902418</v>
      </c>
      <c r="I2" s="12">
        <f t="shared" si="0"/>
        <v>9593.3152615902418</v>
      </c>
      <c r="J2" s="12">
        <f t="shared" si="0"/>
        <v>9593.3152615902418</v>
      </c>
      <c r="K2" s="12">
        <f t="shared" si="0"/>
        <v>9593.3152615902418</v>
      </c>
      <c r="L2" s="12">
        <f t="shared" si="0"/>
        <v>9593.3152615902418</v>
      </c>
      <c r="M2" s="12">
        <f t="shared" si="0"/>
        <v>9593.3152615902418</v>
      </c>
      <c r="N2" s="12">
        <f t="shared" si="0"/>
        <v>9593.3152615902418</v>
      </c>
      <c r="O2" s="12">
        <f t="shared" si="0"/>
        <v>9593.3152615902418</v>
      </c>
      <c r="P2" s="12">
        <f t="shared" si="0"/>
        <v>9593.3152615902418</v>
      </c>
      <c r="Q2" s="12">
        <f t="shared" si="0"/>
        <v>9593.3152615902418</v>
      </c>
      <c r="R2" s="12">
        <f t="shared" si="0"/>
        <v>9593.3152615902418</v>
      </c>
      <c r="S2" s="12">
        <f t="shared" si="0"/>
        <v>9593.3152615902418</v>
      </c>
      <c r="T2" s="12">
        <f t="shared" si="0"/>
        <v>9593.3152615902418</v>
      </c>
      <c r="U2" s="12">
        <f t="shared" si="0"/>
        <v>9593.3152615902418</v>
      </c>
      <c r="V2" s="12">
        <f t="shared" si="0"/>
        <v>9593.3152615902418</v>
      </c>
      <c r="W2" s="12">
        <f t="shared" si="0"/>
        <v>9593.3152615902418</v>
      </c>
      <c r="X2" s="12">
        <f t="shared" si="0"/>
        <v>9593.3152615902418</v>
      </c>
      <c r="Y2" s="12">
        <f t="shared" si="0"/>
        <v>9593.3152615902418</v>
      </c>
      <c r="Z2" s="12">
        <f t="shared" si="0"/>
        <v>9593.3152615902418</v>
      </c>
      <c r="AA2" s="12">
        <f t="shared" si="0"/>
        <v>9593.3152615902418</v>
      </c>
      <c r="AB2" s="12">
        <f t="shared" si="0"/>
        <v>9593.3152615902418</v>
      </c>
      <c r="AC2" s="12">
        <f t="shared" si="0"/>
        <v>9593.3152615902418</v>
      </c>
      <c r="AD2" s="12">
        <f t="shared" si="0"/>
        <v>9593.3152615902418</v>
      </c>
      <c r="AE2" s="12">
        <f t="shared" si="0"/>
        <v>9593.3152615902418</v>
      </c>
      <c r="AF2" s="12">
        <f t="shared" si="0"/>
        <v>9593.3152615902418</v>
      </c>
      <c r="AG2" s="12">
        <f t="shared" si="0"/>
        <v>9593.3152615902418</v>
      </c>
      <c r="AH2" s="12">
        <f t="shared" si="0"/>
        <v>9593.3152615902418</v>
      </c>
      <c r="AI2" s="12">
        <f t="shared" si="0"/>
        <v>9593.3152615902418</v>
      </c>
    </row>
    <row r="3" spans="1:35">
      <c r="A3" s="11" t="s">
        <v>2</v>
      </c>
      <c r="B3" s="6">
        <v>16369.540704954825</v>
      </c>
      <c r="C3" s="12">
        <f t="shared" ref="C3:R7" si="1">B3</f>
        <v>16369.540704954825</v>
      </c>
      <c r="D3" s="12">
        <f t="shared" si="1"/>
        <v>16369.540704954825</v>
      </c>
      <c r="E3" s="12">
        <f t="shared" si="1"/>
        <v>16369.540704954825</v>
      </c>
      <c r="F3" s="12">
        <f t="shared" si="1"/>
        <v>16369.540704954825</v>
      </c>
      <c r="G3" s="12">
        <f t="shared" si="1"/>
        <v>16369.540704954825</v>
      </c>
      <c r="H3" s="12">
        <f t="shared" si="1"/>
        <v>16369.540704954825</v>
      </c>
      <c r="I3" s="12">
        <f t="shared" si="1"/>
        <v>16369.540704954825</v>
      </c>
      <c r="J3" s="12">
        <f t="shared" si="1"/>
        <v>16369.540704954825</v>
      </c>
      <c r="K3" s="12">
        <f t="shared" si="1"/>
        <v>16369.540704954825</v>
      </c>
      <c r="L3" s="12">
        <f t="shared" si="1"/>
        <v>16369.540704954825</v>
      </c>
      <c r="M3" s="12">
        <f t="shared" si="1"/>
        <v>16369.540704954825</v>
      </c>
      <c r="N3" s="12">
        <f t="shared" si="1"/>
        <v>16369.540704954825</v>
      </c>
      <c r="O3" s="12">
        <f t="shared" si="1"/>
        <v>16369.540704954825</v>
      </c>
      <c r="P3" s="12">
        <f t="shared" si="1"/>
        <v>16369.540704954825</v>
      </c>
      <c r="Q3" s="12">
        <f t="shared" si="1"/>
        <v>16369.540704954825</v>
      </c>
      <c r="R3" s="12">
        <f t="shared" si="1"/>
        <v>16369.540704954825</v>
      </c>
      <c r="S3" s="12">
        <f t="shared" si="0"/>
        <v>16369.540704954825</v>
      </c>
      <c r="T3" s="12">
        <f t="shared" si="0"/>
        <v>16369.540704954825</v>
      </c>
      <c r="U3" s="12">
        <f t="shared" si="0"/>
        <v>16369.540704954825</v>
      </c>
      <c r="V3" s="12">
        <f t="shared" si="0"/>
        <v>16369.540704954825</v>
      </c>
      <c r="W3" s="12">
        <f t="shared" si="0"/>
        <v>16369.540704954825</v>
      </c>
      <c r="X3" s="12">
        <f t="shared" si="0"/>
        <v>16369.540704954825</v>
      </c>
      <c r="Y3" s="12">
        <f t="shared" si="0"/>
        <v>16369.540704954825</v>
      </c>
      <c r="Z3" s="12">
        <f t="shared" si="0"/>
        <v>16369.540704954825</v>
      </c>
      <c r="AA3" s="12">
        <f t="shared" si="0"/>
        <v>16369.540704954825</v>
      </c>
      <c r="AB3" s="12">
        <f t="shared" si="0"/>
        <v>16369.540704954825</v>
      </c>
      <c r="AC3" s="12">
        <f t="shared" si="0"/>
        <v>16369.540704954825</v>
      </c>
      <c r="AD3" s="12">
        <f t="shared" si="0"/>
        <v>16369.540704954825</v>
      </c>
      <c r="AE3" s="12">
        <f t="shared" si="0"/>
        <v>16369.540704954825</v>
      </c>
      <c r="AF3" s="12">
        <f t="shared" si="0"/>
        <v>16369.540704954825</v>
      </c>
      <c r="AG3" s="12">
        <f t="shared" si="0"/>
        <v>16369.540704954825</v>
      </c>
      <c r="AH3" s="12">
        <f t="shared" si="0"/>
        <v>16369.540704954825</v>
      </c>
      <c r="AI3" s="12">
        <f t="shared" si="0"/>
        <v>16369.540704954825</v>
      </c>
    </row>
    <row r="4" spans="1:35">
      <c r="A4" s="11" t="s">
        <v>3</v>
      </c>
      <c r="B4" s="6">
        <v>955197.65650688962</v>
      </c>
      <c r="C4" s="12">
        <f t="shared" si="1"/>
        <v>955197.65650688962</v>
      </c>
      <c r="D4" s="12">
        <f t="shared" si="0"/>
        <v>955197.65650688962</v>
      </c>
      <c r="E4" s="12">
        <f t="shared" si="0"/>
        <v>955197.65650688962</v>
      </c>
      <c r="F4" s="12">
        <f t="shared" si="0"/>
        <v>955197.65650688962</v>
      </c>
      <c r="G4" s="12">
        <f t="shared" si="0"/>
        <v>955197.65650688962</v>
      </c>
      <c r="H4" s="12">
        <f t="shared" si="0"/>
        <v>955197.65650688962</v>
      </c>
      <c r="I4" s="12">
        <f t="shared" si="0"/>
        <v>955197.65650688962</v>
      </c>
      <c r="J4" s="12">
        <f t="shared" si="0"/>
        <v>955197.65650688962</v>
      </c>
      <c r="K4" s="12">
        <f t="shared" si="0"/>
        <v>955197.65650688962</v>
      </c>
      <c r="L4" s="12">
        <f t="shared" si="0"/>
        <v>955197.65650688962</v>
      </c>
      <c r="M4" s="12">
        <f t="shared" si="0"/>
        <v>955197.65650688962</v>
      </c>
      <c r="N4" s="12">
        <f t="shared" si="0"/>
        <v>955197.65650688962</v>
      </c>
      <c r="O4" s="12">
        <f t="shared" si="0"/>
        <v>955197.65650688962</v>
      </c>
      <c r="P4" s="12">
        <f t="shared" si="0"/>
        <v>955197.65650688962</v>
      </c>
      <c r="Q4" s="12">
        <f t="shared" si="0"/>
        <v>955197.65650688962</v>
      </c>
      <c r="R4" s="12">
        <f t="shared" si="0"/>
        <v>955197.65650688962</v>
      </c>
      <c r="S4" s="12">
        <f t="shared" si="0"/>
        <v>955197.65650688962</v>
      </c>
      <c r="T4" s="12">
        <f t="shared" si="0"/>
        <v>955197.65650688962</v>
      </c>
      <c r="U4" s="12">
        <f t="shared" si="0"/>
        <v>955197.65650688962</v>
      </c>
      <c r="V4" s="12">
        <f t="shared" si="0"/>
        <v>955197.65650688962</v>
      </c>
      <c r="W4" s="12">
        <f t="shared" si="0"/>
        <v>955197.65650688962</v>
      </c>
      <c r="X4" s="12">
        <f t="shared" si="0"/>
        <v>955197.65650688962</v>
      </c>
      <c r="Y4" s="12">
        <f t="shared" si="0"/>
        <v>955197.65650688962</v>
      </c>
      <c r="Z4" s="12">
        <f t="shared" si="0"/>
        <v>955197.65650688962</v>
      </c>
      <c r="AA4" s="12">
        <f t="shared" si="0"/>
        <v>955197.65650688962</v>
      </c>
      <c r="AB4" s="12">
        <f t="shared" si="0"/>
        <v>955197.65650688962</v>
      </c>
      <c r="AC4" s="12">
        <f t="shared" si="0"/>
        <v>955197.65650688962</v>
      </c>
      <c r="AD4" s="12">
        <f t="shared" si="0"/>
        <v>955197.65650688962</v>
      </c>
      <c r="AE4" s="12">
        <f t="shared" si="0"/>
        <v>955197.65650688962</v>
      </c>
      <c r="AF4" s="12">
        <f t="shared" si="0"/>
        <v>955197.65650688962</v>
      </c>
      <c r="AG4" s="12">
        <f t="shared" si="0"/>
        <v>955197.65650688962</v>
      </c>
      <c r="AH4" s="12">
        <f t="shared" si="0"/>
        <v>955197.65650688962</v>
      </c>
      <c r="AI4" s="12">
        <f t="shared" si="0"/>
        <v>955197.65650688962</v>
      </c>
    </row>
    <row r="5" spans="1:35">
      <c r="A5" s="11" t="s">
        <v>4</v>
      </c>
      <c r="B5" s="6">
        <v>78408.292537281144</v>
      </c>
      <c r="C5" s="12">
        <f t="shared" si="1"/>
        <v>78408.292537281144</v>
      </c>
      <c r="D5" s="12">
        <f t="shared" si="0"/>
        <v>78408.292537281144</v>
      </c>
      <c r="E5" s="12">
        <f t="shared" si="0"/>
        <v>78408.292537281144</v>
      </c>
      <c r="F5" s="12">
        <f t="shared" si="0"/>
        <v>78408.292537281144</v>
      </c>
      <c r="G5" s="12">
        <f t="shared" si="0"/>
        <v>78408.292537281144</v>
      </c>
      <c r="H5" s="12">
        <f t="shared" si="0"/>
        <v>78408.292537281144</v>
      </c>
      <c r="I5" s="12">
        <f t="shared" si="0"/>
        <v>78408.292537281144</v>
      </c>
      <c r="J5" s="12">
        <f t="shared" si="0"/>
        <v>78408.292537281144</v>
      </c>
      <c r="K5" s="12">
        <f t="shared" si="0"/>
        <v>78408.292537281144</v>
      </c>
      <c r="L5" s="12">
        <f t="shared" si="0"/>
        <v>78408.292537281144</v>
      </c>
      <c r="M5" s="12">
        <f t="shared" si="0"/>
        <v>78408.292537281144</v>
      </c>
      <c r="N5" s="12">
        <f t="shared" si="0"/>
        <v>78408.292537281144</v>
      </c>
      <c r="O5" s="12">
        <f t="shared" si="0"/>
        <v>78408.292537281144</v>
      </c>
      <c r="P5" s="12">
        <f t="shared" si="0"/>
        <v>78408.292537281144</v>
      </c>
      <c r="Q5" s="12">
        <f t="shared" si="0"/>
        <v>78408.292537281144</v>
      </c>
      <c r="R5" s="12">
        <f t="shared" si="0"/>
        <v>78408.292537281144</v>
      </c>
      <c r="S5" s="12">
        <f t="shared" si="0"/>
        <v>78408.292537281144</v>
      </c>
      <c r="T5" s="12">
        <f t="shared" si="0"/>
        <v>78408.292537281144</v>
      </c>
      <c r="U5" s="12">
        <f t="shared" si="0"/>
        <v>78408.292537281144</v>
      </c>
      <c r="V5" s="12">
        <f t="shared" si="0"/>
        <v>78408.292537281144</v>
      </c>
      <c r="W5" s="12">
        <f t="shared" si="0"/>
        <v>78408.292537281144</v>
      </c>
      <c r="X5" s="12">
        <f t="shared" si="0"/>
        <v>78408.292537281144</v>
      </c>
      <c r="Y5" s="12">
        <f t="shared" si="0"/>
        <v>78408.292537281144</v>
      </c>
      <c r="Z5" s="12">
        <f t="shared" si="0"/>
        <v>78408.292537281144</v>
      </c>
      <c r="AA5" s="12">
        <f t="shared" si="0"/>
        <v>78408.292537281144</v>
      </c>
      <c r="AB5" s="12">
        <f t="shared" si="0"/>
        <v>78408.292537281144</v>
      </c>
      <c r="AC5" s="12">
        <f t="shared" si="0"/>
        <v>78408.292537281144</v>
      </c>
      <c r="AD5" s="12">
        <f t="shared" si="0"/>
        <v>78408.292537281144</v>
      </c>
      <c r="AE5" s="12">
        <f t="shared" si="0"/>
        <v>78408.292537281144</v>
      </c>
      <c r="AF5" s="12">
        <f t="shared" si="0"/>
        <v>78408.292537281144</v>
      </c>
      <c r="AG5" s="12">
        <f t="shared" si="0"/>
        <v>78408.292537281144</v>
      </c>
      <c r="AH5" s="12">
        <f t="shared" si="0"/>
        <v>78408.292537281144</v>
      </c>
      <c r="AI5" s="12">
        <f t="shared" si="0"/>
        <v>78408.292537281144</v>
      </c>
    </row>
    <row r="6" spans="1:35">
      <c r="A6" s="11" t="s">
        <v>5</v>
      </c>
      <c r="B6" s="12">
        <v>7743.777218285828</v>
      </c>
      <c r="C6" s="12">
        <f t="shared" si="1"/>
        <v>7743.777218285828</v>
      </c>
      <c r="D6" s="12">
        <f t="shared" si="0"/>
        <v>7743.777218285828</v>
      </c>
      <c r="E6" s="12">
        <f t="shared" si="0"/>
        <v>7743.777218285828</v>
      </c>
      <c r="F6" s="12">
        <f t="shared" si="0"/>
        <v>7743.777218285828</v>
      </c>
      <c r="G6" s="12">
        <f t="shared" si="0"/>
        <v>7743.777218285828</v>
      </c>
      <c r="H6" s="12">
        <f t="shared" si="0"/>
        <v>7743.777218285828</v>
      </c>
      <c r="I6" s="12">
        <f t="shared" si="0"/>
        <v>7743.777218285828</v>
      </c>
      <c r="J6" s="12">
        <f t="shared" si="0"/>
        <v>7743.777218285828</v>
      </c>
      <c r="K6" s="12">
        <f t="shared" si="0"/>
        <v>7743.777218285828</v>
      </c>
      <c r="L6" s="12">
        <f t="shared" si="0"/>
        <v>7743.777218285828</v>
      </c>
      <c r="M6" s="12">
        <f t="shared" si="0"/>
        <v>7743.777218285828</v>
      </c>
      <c r="N6" s="12">
        <f t="shared" si="0"/>
        <v>7743.777218285828</v>
      </c>
      <c r="O6" s="12">
        <f t="shared" si="0"/>
        <v>7743.777218285828</v>
      </c>
      <c r="P6" s="12">
        <f t="shared" si="0"/>
        <v>7743.777218285828</v>
      </c>
      <c r="Q6" s="12">
        <f t="shared" si="0"/>
        <v>7743.777218285828</v>
      </c>
      <c r="R6" s="12">
        <f t="shared" si="0"/>
        <v>7743.777218285828</v>
      </c>
      <c r="S6" s="12">
        <f t="shared" si="0"/>
        <v>7743.777218285828</v>
      </c>
      <c r="T6" s="12">
        <f t="shared" si="0"/>
        <v>7743.777218285828</v>
      </c>
      <c r="U6" s="12">
        <f t="shared" si="0"/>
        <v>7743.777218285828</v>
      </c>
      <c r="V6" s="12">
        <f t="shared" si="0"/>
        <v>7743.777218285828</v>
      </c>
      <c r="W6" s="12">
        <f t="shared" si="0"/>
        <v>7743.777218285828</v>
      </c>
      <c r="X6" s="12">
        <f t="shared" si="0"/>
        <v>7743.777218285828</v>
      </c>
      <c r="Y6" s="12">
        <f t="shared" si="0"/>
        <v>7743.777218285828</v>
      </c>
      <c r="Z6" s="12">
        <f t="shared" si="0"/>
        <v>7743.777218285828</v>
      </c>
      <c r="AA6" s="12">
        <f t="shared" si="0"/>
        <v>7743.777218285828</v>
      </c>
      <c r="AB6" s="12">
        <f t="shared" si="0"/>
        <v>7743.777218285828</v>
      </c>
      <c r="AC6" s="12">
        <f t="shared" si="0"/>
        <v>7743.777218285828</v>
      </c>
      <c r="AD6" s="12">
        <f t="shared" si="0"/>
        <v>7743.777218285828</v>
      </c>
      <c r="AE6" s="12">
        <f t="shared" si="0"/>
        <v>7743.777218285828</v>
      </c>
      <c r="AF6" s="12">
        <f t="shared" si="0"/>
        <v>7743.777218285828</v>
      </c>
      <c r="AG6" s="12">
        <f t="shared" si="0"/>
        <v>7743.777218285828</v>
      </c>
      <c r="AH6" s="12">
        <f t="shared" si="0"/>
        <v>7743.777218285828</v>
      </c>
      <c r="AI6" s="12">
        <f t="shared" si="0"/>
        <v>7743.777218285828</v>
      </c>
    </row>
    <row r="7" spans="1:35">
      <c r="A7" s="11" t="s">
        <v>6</v>
      </c>
      <c r="B7" s="6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4</vt:i4>
      </vt:variant>
    </vt:vector>
  </HeadingPairs>
  <TitlesOfParts>
    <vt:vector size="12" baseType="lpstr">
      <vt:lpstr>About</vt:lpstr>
      <vt:lpstr>Summary</vt:lpstr>
      <vt:lpstr>TrRoad_act</vt:lpstr>
      <vt:lpstr>TrRail_act</vt:lpstr>
      <vt:lpstr>TrAvia_act</vt:lpstr>
      <vt:lpstr>TrNavi_act</vt:lpstr>
      <vt:lpstr>BAADTbVT-passengers</vt:lpstr>
      <vt:lpstr>BAADTbVT-freight</vt:lpstr>
      <vt:lpstr>TrAvia_act!Drucktitel</vt:lpstr>
      <vt:lpstr>TrNavi_act!Drucktitel</vt:lpstr>
      <vt:lpstr>TrRail_act!Drucktitel</vt:lpstr>
      <vt:lpstr>TrRoad_act!Drucktitel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Andreas Graf</cp:lastModifiedBy>
  <dcterms:created xsi:type="dcterms:W3CDTF">2015-03-31T22:53:51Z</dcterms:created>
  <dcterms:modified xsi:type="dcterms:W3CDTF">2020-04-28T16:22:46Z</dcterms:modified>
</cp:coreProperties>
</file>