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defaultThemeVersion="124226"/>
  <mc:AlternateContent xmlns:mc="http://schemas.openxmlformats.org/markup-compatibility/2006">
    <mc:Choice Requires="x15">
      <x15ac:absPath xmlns:x15ac="http://schemas.microsoft.com/office/spreadsheetml/2010/11/ac" url="C:\Users\Andreas\Documents\Projects\2 - Ad Hoc\EPS\eps-us-2.1.0\InputData\trans\BCDTRtSY\"/>
    </mc:Choice>
  </mc:AlternateContent>
  <xr:revisionPtr revIDLastSave="0" documentId="13_ncr:1_{46D97202-0F93-4959-90C6-504188FA2536}" xr6:coauthVersionLast="45" xr6:coauthVersionMax="45" xr10:uidLastSave="{00000000-0000-0000-0000-000000000000}"/>
  <bookViews>
    <workbookView xWindow="-120" yWindow="-120" windowWidth="29040" windowHeight="15840" tabRatio="742" xr2:uid="{00000000-000D-0000-FFFF-FFFF00000000}"/>
  </bookViews>
  <sheets>
    <sheet name="About" sheetId="1" r:id="rId1"/>
    <sheet name="PRIMES EU28-B" sheetId="29" r:id="rId2"/>
    <sheet name="PRIMES REF16 Transport Activity" sheetId="30" r:id="rId3"/>
    <sheet name="PRIMES Description" sheetId="31" r:id="rId4"/>
    <sheet name="BCDTRtSY-psgr" sheetId="23" r:id="rId5"/>
    <sheet name="BCDTRtSY-frgt" sheetId="24" r:id="rId6"/>
  </sheets>
  <externalReferences>
    <externalReference r:id="rId7"/>
  </externalReferences>
  <definedNames>
    <definedName name="BE">#REF!</definedName>
    <definedName name="bel">#REF!</definedName>
    <definedName name="_xlnm.Print_Area" localSheetId="1">'PRIMES EU28-B'!$A$1:$P$86</definedName>
    <definedName name="dsg">#REF!</definedName>
    <definedName name="Eno_TM" localSheetId="5">'[1]1997  Table 1a Modified'!#REF!</definedName>
    <definedName name="Eno_TM">'[1]1997  Table 1a Modified'!#REF!</definedName>
    <definedName name="Eno_Tons" localSheetId="5">'[1]1997  Table 1a Modified'!#REF!</definedName>
    <definedName name="Eno_Tons">'[1]1997  Table 1a Modified'!#REF!</definedName>
    <definedName name="Sum_T2" localSheetId="5">'[1]1997  Table 1a Modified'!#REF!</definedName>
    <definedName name="Sum_T2">'[1]1997  Table 1a Modified'!#REF!</definedName>
    <definedName name="Sum_TTM" localSheetId="5">'[1]1997  Table 1a Modified'!#REF!</definedName>
    <definedName name="Sum_TTM">'[1]1997  Table 1a Modified'!#REF!</definedName>
    <definedName name="Summer">#REF!</definedName>
    <definedName name="Summer1">#REF!</definedName>
    <definedName name="ti_tbl_50" localSheetId="5">#REF!</definedName>
    <definedName name="ti_tbl_50">#REF!</definedName>
    <definedName name="ti_tbl_69" localSheetId="5">#REF!</definedName>
    <definedName name="ti_tbl_69">#REF!</definedName>
    <definedName name="TSeg">#REF!</definedName>
    <definedName name="TSEG1">#REF!</definedName>
    <definedName name="TSEG2">#REF!</definedName>
    <definedName name="TSEG3">#REF!</definedName>
    <definedName name="TSEG4">#REF!</definedName>
    <definedName name="TSEG5">#REF!</definedName>
    <definedName name="Winter">#REF!</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J14" i="23" l="1"/>
  <c r="AI14" i="23"/>
  <c r="AH14" i="23"/>
  <c r="AG14" i="23"/>
  <c r="AE14" i="23"/>
  <c r="AD14" i="23"/>
  <c r="AC14" i="23"/>
  <c r="AB14" i="23"/>
  <c r="Z14" i="23"/>
  <c r="Y14" i="23"/>
  <c r="X14" i="23"/>
  <c r="W14" i="23"/>
  <c r="U14" i="23"/>
  <c r="T14" i="23"/>
  <c r="S14" i="23"/>
  <c r="R14" i="23"/>
  <c r="P14" i="23"/>
  <c r="O14" i="23"/>
  <c r="N14" i="23"/>
  <c r="M14" i="23"/>
  <c r="K14" i="23"/>
  <c r="J14" i="23"/>
  <c r="I14" i="23"/>
  <c r="H14" i="23"/>
  <c r="F14" i="23"/>
  <c r="E14" i="23"/>
  <c r="D14" i="23"/>
  <c r="C14" i="23"/>
  <c r="AG3" i="24"/>
  <c r="AH3" i="24"/>
  <c r="AI3" i="24"/>
  <c r="AJ3" i="24"/>
  <c r="AG4" i="24"/>
  <c r="AH4" i="24"/>
  <c r="AI4" i="24"/>
  <c r="AJ4" i="24"/>
  <c r="AG5" i="24"/>
  <c r="AH5" i="24"/>
  <c r="AI5" i="24"/>
  <c r="AJ5" i="24"/>
  <c r="AG6" i="24"/>
  <c r="AH6" i="24"/>
  <c r="AI6" i="24"/>
  <c r="AJ6" i="24"/>
  <c r="AB3" i="24"/>
  <c r="AC3" i="24"/>
  <c r="AD3" i="24"/>
  <c r="AE3" i="24"/>
  <c r="AB4" i="24"/>
  <c r="AC4" i="24"/>
  <c r="AD4" i="24"/>
  <c r="AE4" i="24"/>
  <c r="AB5" i="24"/>
  <c r="AC5" i="24"/>
  <c r="AD5" i="24"/>
  <c r="AE5" i="24"/>
  <c r="AB6" i="24"/>
  <c r="AC6" i="24"/>
  <c r="AD6" i="24"/>
  <c r="AE6" i="24"/>
  <c r="W3" i="24"/>
  <c r="X3" i="24"/>
  <c r="Y3" i="24"/>
  <c r="Z3" i="24"/>
  <c r="W4" i="24"/>
  <c r="X4" i="24"/>
  <c r="Y4" i="24"/>
  <c r="Z4" i="24"/>
  <c r="W5" i="24"/>
  <c r="X5" i="24"/>
  <c r="Y5" i="24"/>
  <c r="Z5" i="24"/>
  <c r="W6" i="24"/>
  <c r="X6" i="24"/>
  <c r="Y6" i="24"/>
  <c r="Z6" i="24"/>
  <c r="R3" i="24"/>
  <c r="S3" i="24"/>
  <c r="T3" i="24"/>
  <c r="U3" i="24"/>
  <c r="R4" i="24"/>
  <c r="S4" i="24"/>
  <c r="T4" i="24"/>
  <c r="U4" i="24"/>
  <c r="R5" i="24"/>
  <c r="S5" i="24"/>
  <c r="T5" i="24"/>
  <c r="U5" i="24"/>
  <c r="R6" i="24"/>
  <c r="S6" i="24"/>
  <c r="T6" i="24"/>
  <c r="U6" i="24"/>
  <c r="AJ2" i="24"/>
  <c r="AI2" i="24"/>
  <c r="AH2" i="24"/>
  <c r="AG2" i="24"/>
  <c r="AE2" i="24"/>
  <c r="AD2" i="24"/>
  <c r="AC2" i="24"/>
  <c r="AB2" i="24"/>
  <c r="Z2" i="24"/>
  <c r="Y2" i="24"/>
  <c r="X2" i="24"/>
  <c r="W2" i="24"/>
  <c r="U2" i="24"/>
  <c r="T2" i="24"/>
  <c r="S2" i="24"/>
  <c r="R2" i="24"/>
  <c r="M3" i="24"/>
  <c r="N3" i="24"/>
  <c r="O3" i="24"/>
  <c r="P3" i="24"/>
  <c r="M4" i="24"/>
  <c r="N4" i="24"/>
  <c r="O4" i="24"/>
  <c r="P4" i="24"/>
  <c r="M5" i="24"/>
  <c r="N5" i="24"/>
  <c r="O5" i="24"/>
  <c r="P5" i="24"/>
  <c r="M6" i="24"/>
  <c r="N6" i="24"/>
  <c r="O6" i="24"/>
  <c r="P6" i="24"/>
  <c r="H3" i="24"/>
  <c r="I3" i="24"/>
  <c r="J3" i="24"/>
  <c r="K3" i="24"/>
  <c r="H4" i="24"/>
  <c r="I4" i="24"/>
  <c r="J4" i="24"/>
  <c r="K4" i="24"/>
  <c r="H5" i="24"/>
  <c r="I5" i="24"/>
  <c r="J5" i="24"/>
  <c r="K5" i="24"/>
  <c r="H6" i="24"/>
  <c r="I6" i="24"/>
  <c r="J6" i="24"/>
  <c r="K6" i="24"/>
  <c r="P2" i="24"/>
  <c r="O2" i="24"/>
  <c r="N2" i="24"/>
  <c r="M2" i="24"/>
  <c r="K2" i="24"/>
  <c r="J2" i="24"/>
  <c r="I2" i="24"/>
  <c r="H2" i="24"/>
  <c r="C5" i="24"/>
  <c r="D5" i="24"/>
  <c r="E5" i="24"/>
  <c r="F5" i="24"/>
  <c r="C6" i="24"/>
  <c r="D6" i="24"/>
  <c r="E6" i="24"/>
  <c r="F6" i="24"/>
  <c r="C2" i="24"/>
  <c r="D2" i="24"/>
  <c r="E2" i="24"/>
  <c r="F2" i="24"/>
  <c r="C3" i="24"/>
  <c r="D3" i="24"/>
  <c r="E3" i="24"/>
  <c r="F3" i="24"/>
  <c r="F4" i="24"/>
  <c r="E4" i="24"/>
  <c r="D4" i="24"/>
  <c r="C4" i="24"/>
  <c r="AG3" i="23"/>
  <c r="AH3" i="23"/>
  <c r="AI3" i="23"/>
  <c r="AJ3" i="23"/>
  <c r="AG4" i="23"/>
  <c r="AH4" i="23"/>
  <c r="AI4" i="23"/>
  <c r="AJ4" i="23"/>
  <c r="AG5" i="23"/>
  <c r="AH5" i="23"/>
  <c r="AI5" i="23"/>
  <c r="AJ5" i="23"/>
  <c r="AG7" i="23"/>
  <c r="AH7" i="23"/>
  <c r="AI7" i="23"/>
  <c r="AJ7" i="23"/>
  <c r="AJ2" i="23"/>
  <c r="AI2" i="23"/>
  <c r="AH2" i="23"/>
  <c r="AG2" i="23"/>
  <c r="AB3" i="23"/>
  <c r="AC3" i="23"/>
  <c r="AD3" i="23"/>
  <c r="AE3" i="23"/>
  <c r="AB4" i="23"/>
  <c r="AC4" i="23"/>
  <c r="AD4" i="23"/>
  <c r="AE4" i="23"/>
  <c r="AB5" i="23"/>
  <c r="AC5" i="23"/>
  <c r="AD5" i="23"/>
  <c r="AE5" i="23"/>
  <c r="AB7" i="23"/>
  <c r="AC7" i="23"/>
  <c r="AD7" i="23"/>
  <c r="AE7" i="23"/>
  <c r="W3" i="23"/>
  <c r="X3" i="23"/>
  <c r="Y3" i="23"/>
  <c r="Z3" i="23"/>
  <c r="W4" i="23"/>
  <c r="X4" i="23"/>
  <c r="Y4" i="23"/>
  <c r="Z4" i="23"/>
  <c r="W5" i="23"/>
  <c r="X5" i="23"/>
  <c r="Y5" i="23"/>
  <c r="Z5" i="23"/>
  <c r="W7" i="23"/>
  <c r="X7" i="23"/>
  <c r="Y7" i="23"/>
  <c r="Z7" i="23"/>
  <c r="R3" i="23"/>
  <c r="S3" i="23"/>
  <c r="T3" i="23"/>
  <c r="U3" i="23"/>
  <c r="R4" i="23"/>
  <c r="S4" i="23"/>
  <c r="T4" i="23"/>
  <c r="U4" i="23"/>
  <c r="R5" i="23"/>
  <c r="S5" i="23"/>
  <c r="T5" i="23"/>
  <c r="U5" i="23"/>
  <c r="R7" i="23"/>
  <c r="S7" i="23"/>
  <c r="T7" i="23"/>
  <c r="U7" i="23"/>
  <c r="AE2" i="23"/>
  <c r="AD2" i="23"/>
  <c r="AC2" i="23"/>
  <c r="AB2" i="23"/>
  <c r="Z2" i="23"/>
  <c r="Y2" i="23"/>
  <c r="X2" i="23"/>
  <c r="W2" i="23"/>
  <c r="U2" i="23"/>
  <c r="T2" i="23"/>
  <c r="S2" i="23"/>
  <c r="R2" i="23"/>
  <c r="M3" i="23"/>
  <c r="N3" i="23"/>
  <c r="O3" i="23"/>
  <c r="P3" i="23"/>
  <c r="M4" i="23"/>
  <c r="N4" i="23"/>
  <c r="O4" i="23"/>
  <c r="P4" i="23"/>
  <c r="M5" i="23"/>
  <c r="N5" i="23"/>
  <c r="O5" i="23"/>
  <c r="P5" i="23"/>
  <c r="M7" i="23"/>
  <c r="N7" i="23"/>
  <c r="O7" i="23"/>
  <c r="P7" i="23"/>
  <c r="H3" i="23"/>
  <c r="I3" i="23"/>
  <c r="J3" i="23"/>
  <c r="K3" i="23"/>
  <c r="H4" i="23"/>
  <c r="I4" i="23"/>
  <c r="J4" i="23"/>
  <c r="K4" i="23"/>
  <c r="H5" i="23"/>
  <c r="I5" i="23"/>
  <c r="J5" i="23"/>
  <c r="K5" i="23"/>
  <c r="H7" i="23"/>
  <c r="I7" i="23"/>
  <c r="J7" i="23"/>
  <c r="K7" i="23"/>
  <c r="C3" i="23"/>
  <c r="D3" i="23"/>
  <c r="E3" i="23"/>
  <c r="F3" i="23"/>
  <c r="C4" i="23"/>
  <c r="D4" i="23"/>
  <c r="E4" i="23"/>
  <c r="F4" i="23"/>
  <c r="C5" i="23"/>
  <c r="D5" i="23"/>
  <c r="E5" i="23"/>
  <c r="F5" i="23"/>
  <c r="C7" i="23"/>
  <c r="D7" i="23"/>
  <c r="E7" i="23"/>
  <c r="F7" i="23"/>
  <c r="P2" i="23"/>
  <c r="O2" i="23"/>
  <c r="N2" i="23"/>
  <c r="M2" i="23"/>
  <c r="K2" i="23"/>
  <c r="J2" i="23"/>
  <c r="I2" i="23"/>
  <c r="H2" i="23"/>
  <c r="F2" i="23"/>
  <c r="E2" i="23"/>
  <c r="D2" i="23"/>
  <c r="C2" i="23"/>
  <c r="M22" i="30"/>
  <c r="M21" i="30"/>
  <c r="M20" i="30"/>
  <c r="M19" i="30"/>
  <c r="M18" i="30"/>
  <c r="M24" i="30" l="1"/>
  <c r="M27" i="30"/>
  <c r="M26" i="30"/>
  <c r="M25" i="30"/>
  <c r="M23" i="30"/>
  <c r="L27" i="30"/>
  <c r="L26" i="30"/>
  <c r="L25" i="30"/>
  <c r="L24" i="30"/>
  <c r="L23" i="30"/>
  <c r="L22" i="30"/>
  <c r="L21" i="30"/>
  <c r="L20" i="30"/>
  <c r="L19" i="30"/>
  <c r="K27" i="30"/>
  <c r="K26" i="30"/>
  <c r="K25" i="30"/>
  <c r="K24" i="30"/>
  <c r="K23" i="30"/>
  <c r="K22" i="30"/>
  <c r="K21" i="30"/>
  <c r="K20" i="30"/>
  <c r="K19" i="30"/>
  <c r="J26" i="30"/>
  <c r="J27" i="30"/>
  <c r="J25" i="30"/>
  <c r="J24" i="30"/>
  <c r="J23" i="30"/>
  <c r="J22" i="30"/>
  <c r="J21" i="30"/>
  <c r="J20" i="30"/>
  <c r="J19" i="30"/>
  <c r="I27" i="30"/>
  <c r="I26" i="30"/>
  <c r="I25" i="30"/>
  <c r="I24" i="30"/>
  <c r="I23" i="30"/>
  <c r="I22" i="30"/>
  <c r="I21" i="30"/>
  <c r="I20" i="30"/>
  <c r="I19" i="30"/>
  <c r="H21" i="30"/>
  <c r="H27" i="30"/>
  <c r="H26" i="30"/>
  <c r="H25" i="30"/>
  <c r="H24" i="30"/>
  <c r="H23" i="30"/>
  <c r="H22" i="30"/>
  <c r="H20" i="30"/>
  <c r="H19" i="30"/>
  <c r="G27" i="30"/>
  <c r="G26" i="30"/>
  <c r="G25" i="30"/>
  <c r="G24" i="30"/>
  <c r="G23" i="30"/>
  <c r="G22" i="30"/>
  <c r="G21" i="30"/>
  <c r="G20" i="30"/>
  <c r="G19" i="30"/>
  <c r="F21" i="30"/>
  <c r="F22" i="30"/>
  <c r="F23" i="30"/>
  <c r="F24" i="30"/>
  <c r="F25" i="30"/>
  <c r="F26" i="30"/>
  <c r="F27" i="30"/>
  <c r="F19" i="30"/>
  <c r="F20" i="30"/>
  <c r="L18" i="30"/>
  <c r="K18" i="30"/>
  <c r="J18" i="30"/>
  <c r="I18" i="30"/>
  <c r="H18" i="30"/>
  <c r="G18" i="30"/>
  <c r="F18" i="30"/>
</calcChain>
</file>

<file path=xl/sharedStrings.xml><?xml version="1.0" encoding="utf-8"?>
<sst xmlns="http://schemas.openxmlformats.org/spreadsheetml/2006/main" count="179" uniqueCount="120">
  <si>
    <t>Sources:</t>
  </si>
  <si>
    <t>Notes</t>
  </si>
  <si>
    <t>aircraft</t>
  </si>
  <si>
    <t>HDVs</t>
  </si>
  <si>
    <t>LDVs</t>
  </si>
  <si>
    <t>rail</t>
  </si>
  <si>
    <t>ships</t>
  </si>
  <si>
    <t>motorbikes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</si>
  <si>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</si>
  <si>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</si>
  <si>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</si>
  <si>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</si>
  <si>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</si>
  <si>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Cargo Dist Transported Relative to Start Year (dimensionless)</t>
  </si>
  <si>
    <t>Passenger transport activity (Gpkm)</t>
  </si>
  <si>
    <t>Public road transport</t>
  </si>
  <si>
    <t>Private cars and motorcycles</t>
  </si>
  <si>
    <t>Rail</t>
  </si>
  <si>
    <t>Aviation</t>
  </si>
  <si>
    <t>Inland navigation</t>
  </si>
  <si>
    <t>Heavy goods and light commercial vehicles</t>
  </si>
  <si>
    <t>By transport activity</t>
  </si>
  <si>
    <t>'00-'10</t>
  </si>
  <si>
    <t>'20-'30</t>
  </si>
  <si>
    <t>SUMMARY ENERGY BALANCE AND INDICATORS (B)</t>
  </si>
  <si>
    <t>EU28: Reference scenario(REF2016)</t>
  </si>
  <si>
    <t>'10-'20</t>
  </si>
  <si>
    <t>'30-'50</t>
  </si>
  <si>
    <t>Annual % Change</t>
  </si>
  <si>
    <t>TRANSPORT</t>
  </si>
  <si>
    <r>
      <t xml:space="preserve">Aviation </t>
    </r>
    <r>
      <rPr>
        <vertAlign val="superscript"/>
        <sz val="8"/>
        <rFont val="Arial"/>
        <family val="2"/>
      </rPr>
      <t>(3)</t>
    </r>
  </si>
  <si>
    <t>Freight transport activity (Gtkm)</t>
  </si>
  <si>
    <r>
      <t xml:space="preserve">Energy demand in transport (ktoe) </t>
    </r>
    <r>
      <rPr>
        <vertAlign val="superscript"/>
        <sz val="8"/>
        <rFont val="Arial"/>
        <family val="2"/>
      </rPr>
      <t>(4)</t>
    </r>
  </si>
  <si>
    <t>Passenger transport</t>
  </si>
  <si>
    <t>Freight transport</t>
  </si>
  <si>
    <t>Other indicators</t>
  </si>
  <si>
    <t>Electricity in road transport (%)</t>
  </si>
  <si>
    <t>Biofuels in total fuels (excl.hydrogen and electricity) (%)</t>
  </si>
  <si>
    <t>ENERGY EFFICIENCY</t>
  </si>
  <si>
    <t>Primary energy consumption</t>
  </si>
  <si>
    <t>Final Energy Demand</t>
  </si>
  <si>
    <t>by sector</t>
  </si>
  <si>
    <t>Industry</t>
  </si>
  <si>
    <t xml:space="preserve"> Energy intensive industries</t>
  </si>
  <si>
    <t xml:space="preserve"> Other industrial sectors</t>
  </si>
  <si>
    <t>Residential</t>
  </si>
  <si>
    <t>Tertiary</t>
  </si>
  <si>
    <r>
      <t>Transport</t>
    </r>
    <r>
      <rPr>
        <vertAlign val="superscript"/>
        <sz val="8"/>
        <rFont val="Arial"/>
        <family val="2"/>
      </rPr>
      <t>(5)</t>
    </r>
  </si>
  <si>
    <r>
      <t>by fuel</t>
    </r>
    <r>
      <rPr>
        <b/>
        <sz val="8"/>
        <rFont val="Arial"/>
        <family val="2"/>
        <charset val="161"/>
      </rPr>
      <t/>
    </r>
  </si>
  <si>
    <t>Solids</t>
  </si>
  <si>
    <t>Oil</t>
  </si>
  <si>
    <t>Gas</t>
  </si>
  <si>
    <t>Electricity</t>
  </si>
  <si>
    <t>Heat (from CHP and District Heating)</t>
  </si>
  <si>
    <t>Renewable energy forms</t>
  </si>
  <si>
    <t>Other</t>
  </si>
  <si>
    <t>Energy intensity indicators</t>
  </si>
  <si>
    <t>Gross Inl. Cons./GDP (toe/M€13)</t>
  </si>
  <si>
    <r>
      <t>Industry</t>
    </r>
    <r>
      <rPr>
        <sz val="7"/>
        <rFont val="Arial"/>
        <family val="2"/>
        <charset val="161"/>
      </rPr>
      <t xml:space="preserve"> (Energy on Value added, index 2000=100)</t>
    </r>
  </si>
  <si>
    <r>
      <t xml:space="preserve">Residential </t>
    </r>
    <r>
      <rPr>
        <sz val="7"/>
        <rFont val="Arial"/>
        <family val="2"/>
        <charset val="161"/>
      </rPr>
      <t>(Energy on Private Income, index 2000=100)</t>
    </r>
  </si>
  <si>
    <r>
      <t>Tertiary</t>
    </r>
    <r>
      <rPr>
        <sz val="7"/>
        <rFont val="Arial"/>
        <family val="2"/>
        <charset val="161"/>
      </rPr>
      <t xml:space="preserve"> (Energy on Value added, index </t>
    </r>
    <r>
      <rPr>
        <sz val="7"/>
        <color indexed="63"/>
        <rFont val="Arial"/>
        <family val="2"/>
      </rPr>
      <t>2000=100)</t>
    </r>
  </si>
  <si>
    <r>
      <t xml:space="preserve">Passenger transport </t>
    </r>
    <r>
      <rPr>
        <sz val="7"/>
        <color indexed="63"/>
        <rFont val="Arial"/>
        <family val="2"/>
      </rPr>
      <t xml:space="preserve">(toe/Mpkm) </t>
    </r>
    <r>
      <rPr>
        <vertAlign val="superscript"/>
        <sz val="7"/>
        <color indexed="63"/>
        <rFont val="Arial"/>
        <family val="2"/>
      </rPr>
      <t>(6)</t>
    </r>
  </si>
  <si>
    <r>
      <t xml:space="preserve">Freight transport </t>
    </r>
    <r>
      <rPr>
        <sz val="7"/>
        <color indexed="63"/>
        <rFont val="Arial"/>
        <family val="2"/>
      </rPr>
      <t>(toe/Mtkm)</t>
    </r>
  </si>
  <si>
    <t>DECARBONISATION</t>
  </si>
  <si>
    <t>TOTAL GHG emissions (Mt of CO2 eq.)</t>
  </si>
  <si>
    <t>of which ETS sectors (2013 scope) GHG emissions</t>
  </si>
  <si>
    <t>of which ESD sectors (2013 scope) GHG emissions</t>
  </si>
  <si>
    <r>
      <t>CO</t>
    </r>
    <r>
      <rPr>
        <b/>
        <vertAlign val="subscript"/>
        <sz val="8"/>
        <rFont val="Arial"/>
        <family val="2"/>
      </rPr>
      <t>2</t>
    </r>
    <r>
      <rPr>
        <b/>
        <sz val="8"/>
        <rFont val="Arial"/>
        <family val="2"/>
      </rPr>
      <t xml:space="preserve"> Emissions (energy related)</t>
    </r>
  </si>
  <si>
    <t>Power generation/District heating</t>
  </si>
  <si>
    <t>Energy Branch</t>
  </si>
  <si>
    <t>Transport</t>
  </si>
  <si>
    <r>
      <t>CO</t>
    </r>
    <r>
      <rPr>
        <b/>
        <vertAlign val="subscript"/>
        <sz val="8"/>
        <rFont val="Arial"/>
        <family val="2"/>
      </rPr>
      <t>2</t>
    </r>
    <r>
      <rPr>
        <b/>
        <sz val="8"/>
        <rFont val="Arial"/>
        <family val="2"/>
      </rPr>
      <t xml:space="preserve"> Emissions (non energy and non land use related)</t>
    </r>
  </si>
  <si>
    <t>Non-CO2 GHG emissions</t>
  </si>
  <si>
    <t>TOTAL GHG emissions (excl. LULUCF) Index (1990=100)</t>
  </si>
  <si>
    <t>Carbon Intensity indicators</t>
  </si>
  <si>
    <r>
      <t>Electricity and Steam production (t of CO</t>
    </r>
    <r>
      <rPr>
        <vertAlign val="subscript"/>
        <sz val="8"/>
        <rFont val="Arial"/>
        <family val="2"/>
        <charset val="161"/>
      </rPr>
      <t>2</t>
    </r>
    <r>
      <rPr>
        <sz val="8"/>
        <rFont val="Arial"/>
        <family val="2"/>
        <charset val="161"/>
      </rPr>
      <t>/MWh)</t>
    </r>
  </si>
  <si>
    <r>
      <t>Final energy demand (t of CO</t>
    </r>
    <r>
      <rPr>
        <vertAlign val="subscript"/>
        <sz val="8"/>
        <rFont val="Arial"/>
        <family val="2"/>
        <charset val="161"/>
      </rPr>
      <t>2</t>
    </r>
    <r>
      <rPr>
        <sz val="8"/>
        <rFont val="Arial"/>
        <family val="2"/>
        <charset val="161"/>
      </rPr>
      <t>/toe)</t>
    </r>
  </si>
  <si>
    <r>
      <t xml:space="preserve">RES in Gross Final Energy Consumption </t>
    </r>
    <r>
      <rPr>
        <b/>
        <vertAlign val="superscript"/>
        <sz val="8"/>
        <rFont val="Arial"/>
        <family val="2"/>
      </rPr>
      <t xml:space="preserve">(7) </t>
    </r>
    <r>
      <rPr>
        <b/>
        <sz val="8"/>
        <rFont val="Arial"/>
        <family val="2"/>
      </rPr>
      <t xml:space="preserve"> (in%)</t>
    </r>
  </si>
  <si>
    <t>RES-H&amp;C share</t>
  </si>
  <si>
    <t>RES-E share</t>
  </si>
  <si>
    <t>RES-T share (based on ILUC formula)</t>
  </si>
  <si>
    <t>MARKETS AND COMPETITIVENESS</t>
  </si>
  <si>
    <t>Average Cost of Gross Electricity Generation (€'13/MWh)</t>
  </si>
  <si>
    <t>Average Price of Electricity in Final demand sectors (€'13/MWh)</t>
  </si>
  <si>
    <r>
      <t xml:space="preserve">Total energy-rel. and other mitigation costs </t>
    </r>
    <r>
      <rPr>
        <vertAlign val="superscript"/>
        <sz val="8"/>
        <rFont val="Arial"/>
        <family val="2"/>
      </rPr>
      <t>(8)</t>
    </r>
    <r>
      <rPr>
        <b/>
        <sz val="8"/>
        <rFont val="Arial"/>
        <family val="2"/>
      </rPr>
      <t xml:space="preserve"> (in 000 M€13)</t>
    </r>
  </si>
  <si>
    <t>as % of GDP</t>
  </si>
  <si>
    <t>Source: PRIMES</t>
  </si>
  <si>
    <t>PRIMES - REF16</t>
  </si>
  <si>
    <t>Aviation (3)</t>
  </si>
  <si>
    <t>Transport Activity:</t>
  </si>
  <si>
    <t>PRIMES</t>
  </si>
  <si>
    <t>POTENCIA</t>
  </si>
  <si>
    <r>
      <t xml:space="preserve">In the EU Reference Scenario 2016, the </t>
    </r>
    <r>
      <rPr>
        <b/>
        <sz val="8"/>
        <rFont val="Arial"/>
        <family val="2"/>
      </rPr>
      <t>activity of the
transport sector</t>
    </r>
    <r>
      <rPr>
        <sz val="11"/>
        <color theme="1"/>
        <rFont val="Calibri"/>
        <family val="2"/>
        <scheme val="minor"/>
      </rPr>
      <t xml:space="preserve"> shows significant growth; the highest
increase takes place during the period 2010 to 2030,
driven by developments in economic activity. These
developments concern both the passenger and freight
transport sectors; the latter, in particular, is growing at
higher rates than passenger transport, following
more closely the GDP developments.</t>
    </r>
  </si>
  <si>
    <r>
      <t xml:space="preserve">Both passenger and freight </t>
    </r>
    <r>
      <rPr>
        <b/>
        <sz val="8"/>
        <rFont val="Arial"/>
        <family val="2"/>
      </rPr>
      <t>transport activities</t>
    </r>
    <r>
      <rPr>
        <sz val="11"/>
        <color theme="1"/>
        <rFont val="Calibri"/>
        <family val="2"/>
        <scheme val="minor"/>
      </rPr>
      <t xml:space="preserve"> continue on a growing
pathway throughout the projection period, leaving behind the slump
of the economic downturn. During the first half of the projection
period, passenger and freight transport activities grow slightly faster
than household consumption expenditure and GDP, respectively. This
trend is reversed only afterwards.</t>
    </r>
  </si>
  <si>
    <r>
      <rPr>
        <b/>
        <sz val="8"/>
        <rFont val="Arial"/>
        <family val="2"/>
      </rPr>
      <t xml:space="preserve">Passenger transport activity </t>
    </r>
    <r>
      <rPr>
        <sz val="11"/>
        <color theme="1"/>
        <rFont val="Calibri"/>
        <family val="2"/>
        <scheme val="minor"/>
      </rPr>
      <t>continues to grow post-
2030, albeit at lower rates. The slower growth of the
overall passenger activity is a result of an almost stagnant
population after 2040 and saturation effects that
as far as passenger transport is concerned, road
transport and in particular passenger cars are expected
to maintain their dominant role throughout the
projection period, despite growing at lower pace relative
to other modes (0.8% and 0.5% p.a. for 2010-30
and 2030-50, respectively, compared to growth rates
of 1.0% and 0.7% for total transport activity). The
modal share of passenger cars is expected to gradually
decrease over time (from about 73% in 2010 to
70% in 2030 and 67% in 2050). Figure 27 presents the
evolution of passenger activity by mode and the respective
modal shares in total transport activity.</t>
    </r>
  </si>
  <si>
    <t>Aggregated over all modes, in 2050 every person in the EU travels on
average 22 000 km, up from 15 000 km per capita in 2015.34
Nonetheless, the related final energy consumption to satisfy the
demand for passenger transport shrinks by 13% on a per capita basis.</t>
  </si>
  <si>
    <r>
      <t xml:space="preserve">The </t>
    </r>
    <r>
      <rPr>
        <b/>
        <sz val="8"/>
        <rFont val="Arial"/>
        <family val="2"/>
      </rPr>
      <t>growth slowdown for passenger cars activity</t>
    </r>
    <r>
      <rPr>
        <sz val="11"/>
        <color theme="1"/>
        <rFont val="Calibri"/>
        <family val="2"/>
        <scheme val="minor"/>
      </rPr>
      <t xml:space="preserve"> could
be explained by the car ownership which is close to
saturation levels in many EU15 Member States (e.g.
Germany, Italy, France, Austria, and Luxembourg).
Other factors contributing to this outcome are the high
congestion levels, the increase in fossil fuel prices in
the long term, the </t>
    </r>
    <r>
      <rPr>
        <b/>
        <sz val="8"/>
        <rFont val="Arial"/>
        <family val="2"/>
      </rPr>
      <t xml:space="preserve">higher use of collective transport
modes (e.g. high speed rail) </t>
    </r>
    <r>
      <rPr>
        <sz val="11"/>
        <color theme="1"/>
        <rFont val="Calibri"/>
        <family val="2"/>
        <scheme val="minor"/>
      </rPr>
      <t xml:space="preserve">and the ageing of the EU
population. </t>
    </r>
    <r>
      <rPr>
        <b/>
        <sz val="8"/>
        <rFont val="Arial"/>
        <family val="2"/>
      </rPr>
      <t>Public road transport activity</t>
    </r>
    <r>
      <rPr>
        <sz val="11"/>
        <color theme="1"/>
        <rFont val="Calibri"/>
        <family val="2"/>
        <scheme val="minor"/>
      </rPr>
      <t xml:space="preserve"> grows at a
comparable, but marginally lower, rate relative to passenger
cars, while </t>
    </r>
    <r>
      <rPr>
        <b/>
        <sz val="8"/>
        <rFont val="Arial"/>
        <family val="2"/>
      </rPr>
      <t>powered two-wheelers activity</t>
    </r>
    <r>
      <rPr>
        <sz val="11"/>
        <color theme="1"/>
        <rFont val="Calibri"/>
        <family val="2"/>
        <scheme val="minor"/>
      </rPr>
      <t xml:space="preserve">
grows faster over the period 2010-50 (1.0% p.a. for
powered two-wheelers versus 0.6% p.a. for passenger
cars).</t>
    </r>
  </si>
  <si>
    <t>Road transport nevertheless remains the principal mode, serving close to
60% of the passenger transport demand by 2050, compared to 70%
in 2015.
Road transport remains the most important mode in terms of freight and passenger transport activity volumes, even though for passenger transport it reduces its dominance. Growing activity levels, combined with declining load factors,36 translate into a 35% rise of vehicle-km between 2015 and 2050. At the same time, road transport achieves the largest cuts in CO2 emissions across all transport modes, both in absolute and relative terms, resulting from significant improvements in energy and carbon-intensity, the latter almost halving over time. After rail, road becomes the transport mode with the second highest share of renewable-based fuels. In view of these pronounced trends, this section focuses into road transport to look into the underlying factors, concentrating - without exhaustiveness - on some main features.
Within passenger road transport, cars remain the mean of choice and satisfy 87% of activity demand. Motor coaches, buses and trolley buses keep shares around 10% that slowly grow to 10.7% by 2050. Powered two-wheelers grow half a percentage point to reach a market share of 2.8%.</t>
  </si>
  <si>
    <r>
      <t xml:space="preserve">The EU Reference Scenario 2016 distinguishes </t>
    </r>
    <r>
      <rPr>
        <b/>
        <sz val="8"/>
        <rFont val="Arial"/>
        <family val="2"/>
      </rPr>
      <t>aviation
activity</t>
    </r>
    <r>
      <rPr>
        <sz val="11"/>
        <color theme="1"/>
        <rFont val="Calibri"/>
        <family val="2"/>
        <scheme val="minor"/>
      </rPr>
      <t xml:space="preserve"> into flights within the EU and international
extra-EU destinations. Flights within the EU include
domestic transport activity (within the boundaries of
one single EU Member State) and international intra-
EU (both origin and destination of the flight is within the
EU28). The international extra-EU air transport activity
includes all remaining flights. Total </t>
    </r>
    <r>
      <rPr>
        <b/>
        <sz val="8"/>
        <rFont val="Arial"/>
        <family val="2"/>
      </rPr>
      <t>air transport activity
(i.e. both intra-EU and extra-EU) is projected to be the
highest growing of all passenger transport modes</t>
    </r>
    <r>
      <rPr>
        <sz val="11"/>
        <color theme="1"/>
        <rFont val="Calibri"/>
        <family val="2"/>
        <scheme val="minor"/>
      </rPr>
      <t>, going
up by 125% between 2010 and 2050 (2.0% p.a.).</t>
    </r>
  </si>
  <si>
    <r>
      <t xml:space="preserve">Air passenger transport and high speed rail are the fastest growing
passenger transport modes. The sustained rise in high speed rail is
supported by the assumed completion of the comprehensive TEN-T
network. Even though all modes increase in absolute terms, the share
of </t>
    </r>
    <r>
      <rPr>
        <b/>
        <sz val="8"/>
        <rFont val="Arial"/>
        <family val="2"/>
      </rPr>
      <t xml:space="preserve">aviation in passenger transport </t>
    </r>
    <r>
      <rPr>
        <sz val="11"/>
        <color theme="1"/>
        <rFont val="Calibri"/>
        <family val="2"/>
        <scheme val="minor"/>
      </rPr>
      <t>activity increases by 11
percentage points to reach 33% of the total passenger-km by 2050,
while that of rail increases from 6% up to 9%, mainly driven by high
speed rail has share doubles to account for almost 3% by 2050.</t>
    </r>
  </si>
  <si>
    <r>
      <t xml:space="preserve">The high growth of </t>
    </r>
    <r>
      <rPr>
        <b/>
        <sz val="8"/>
        <rFont val="Arial"/>
        <family val="2"/>
      </rPr>
      <t>total aviation activity</t>
    </r>
    <r>
      <rPr>
        <sz val="11"/>
        <color theme="1"/>
        <rFont val="Calibri"/>
        <family val="2"/>
        <scheme val="minor"/>
      </rPr>
      <t xml:space="preserve"> is expected to
take place during the period 2010-30 (2.4% p.a. on average)
and is driven, in particular, by the international
extra-EU flights to the emerging economies in Asia. International
extra-EU trips hold the largest share in total
aviation activity, representing a marginally increasing
share of approx. 70% of total activity throughout the
projection period. Aviation activity in EU15 would increase
at lower rates compared to EU13 due to
weaker growth of GDP per capita and the available capacity
at the airports. Post-2030 total aviation activity
grows at lower pace (1.7% p.a. on average for 2030-
50) and presents saturation effects especially beyond
2040, in the context of almost stagnant population.
</t>
    </r>
    <r>
      <rPr>
        <b/>
        <sz val="8"/>
        <rFont val="Arial"/>
        <family val="2"/>
      </rPr>
      <t/>
    </r>
  </si>
  <si>
    <r>
      <rPr>
        <b/>
        <sz val="8"/>
        <rFont val="Arial"/>
        <family val="2"/>
      </rPr>
      <t>Passenger rail activity</t>
    </r>
    <r>
      <rPr>
        <sz val="11"/>
        <color theme="1"/>
        <rFont val="Calibri"/>
        <family val="2"/>
        <scheme val="minor"/>
      </rPr>
      <t xml:space="preserve"> is projected to increase by 76%
during 2010-50 (1.4% p.a.) and increases its modal
share from 7.7% to 9.7% during the same period.
Such developments are driven in particular by the effective
implementation and completion of the TEN-T
core network by 2030 and of the TEN-T comprehensive
network by 2050. High-speed rail sees a significant
increase in terms of volume (2.5% p.a. during
2010-50) and share as a result of the infrastructure
build-up and the upgrade of existing railway lines.
About 32% of passenger rail traffic, expressed in passenger-
kilometres, would be carried by high-speed rail
by 2050, compared to 21% in 2010.</t>
    </r>
  </si>
  <si>
    <t>Air passenger transport and high speed rail are the fastest growing
passenger transport modes. The sustained rise in high speed rail is
supported by the assumed completion of the comprehensive TEN-T
network. Even though all modes increase in absolute terms, the share
of aviation in passenger transport activity increases by 11
percentage points to reach 33% of the total passenger-km by 2050,
while that of rail increases from 6% up to 9%, mainly driven by high
speed rail has share doubles to account for almost 3% by 2050.</t>
  </si>
  <si>
    <t>Passenger rail competes with both road and air
transport. In EU15 a significant share of additional demand
would be covered by rail (in most cases highspeed
rail where investments are foreseen). The high
congestion levels and the increase of fossil fuel prices
in the long term improve the competitiveness of railways
and shifts part of the passenger road traffic to
rail, supported by the completion of the core and comprehensive
TEN-T network. In addition, high-speed rail
presents an alternative transport service option for
longer distance trips and attracts demand from shortdistance
air travel.</t>
  </si>
  <si>
    <r>
      <rPr>
        <b/>
        <sz val="8"/>
        <rFont val="Arial"/>
        <family val="2"/>
      </rPr>
      <t>Inland navigation</t>
    </r>
    <r>
      <rPr>
        <sz val="11"/>
        <color theme="1"/>
        <rFont val="Calibri"/>
        <family val="2"/>
        <scheme val="minor"/>
      </rPr>
      <t xml:space="preserve">, which refers to </t>
    </r>
    <r>
      <rPr>
        <i/>
        <sz val="8"/>
        <rFont val="Arial"/>
        <family val="2"/>
      </rPr>
      <t>inland waterways
and national maritime</t>
    </r>
    <r>
      <rPr>
        <sz val="11"/>
        <color theme="1"/>
        <rFont val="Calibri"/>
        <family val="2"/>
        <scheme val="minor"/>
      </rPr>
      <t>, holds a small share of total passenger
transport activity. The growth of inland navigation
transport activity at EU level would be moderate
(0.6% p.a. between 2010 and 2050), according to the
projections.</t>
    </r>
  </si>
  <si>
    <r>
      <t xml:space="preserve">The recent economic crisis led to a significant reduction
of freight transport activity over the period 2008-
2009, which resulted in lower levels by 2010 compared
to 2005. </t>
    </r>
    <r>
      <rPr>
        <b/>
        <sz val="8"/>
        <rFont val="Arial"/>
        <family val="2"/>
      </rPr>
      <t>Total freight activity</t>
    </r>
    <r>
      <rPr>
        <sz val="11"/>
        <color theme="1"/>
        <rFont val="Calibri"/>
        <family val="2"/>
        <scheme val="minor"/>
      </rPr>
      <t xml:space="preserve"> shows some slight recovery
between 2010 and 2015. Its growth, though, is
stronger during 2015-20, driven in particular by higher
growth in GDP relative to 2010-15. The projections
show an increase in the total inland freight transport
activity by about 58% (1.2% p.a.) between 2010 and
2050, which is comparable to the growth of freight activity
in the Reference Scenario 2013.</t>
    </r>
  </si>
  <si>
    <r>
      <rPr>
        <i/>
        <sz val="8"/>
        <rFont val="Arial"/>
        <family val="2"/>
      </rPr>
      <t>Freight traffic shows strong correlation with GDP
growth until 2030</t>
    </r>
    <r>
      <rPr>
        <sz val="11"/>
        <color theme="1"/>
        <rFont val="Calibri"/>
        <family val="2"/>
        <scheme val="minor"/>
      </rPr>
      <t xml:space="preserve">. The completion of the TEN-T core
network by 2030 and of the comprehensive network by
2050 is expected to provide more adequate transport
infrastructure coverage and support a concentration of
trans-national traffic and long-distance flows. It is also
expected to provide support for logistic functions and
improve inter-modal integration (road, rail, and inland
navigation), through the innovative information management
systems which are part of the network, and
reduce the time lost caused by road congestion. Nonetheless,
</t>
    </r>
    <r>
      <rPr>
        <i/>
        <sz val="8"/>
        <rFont val="Arial"/>
        <family val="2"/>
      </rPr>
      <t>beyond 2030 weaker growth prospects together
with shifts in GDP composition towards services
and information activities and limits to distant
sourcing and off-shoring contribute to a certain weakening
in freight transport activity.</t>
    </r>
  </si>
  <si>
    <r>
      <rPr>
        <b/>
        <sz val="8"/>
        <rFont val="Arial"/>
        <family val="2"/>
      </rPr>
      <t xml:space="preserve">Road freight traffic </t>
    </r>
    <r>
      <rPr>
        <sz val="11"/>
        <color theme="1"/>
        <rFont val="Calibri"/>
        <family val="2"/>
        <scheme val="minor"/>
      </rPr>
      <t>is projected to increase by about
57% between 2010 and 2050 (1.1% p.a.), but growth
is unevenly distributed between the EU15 and EU13.
The highest growth in road freight transport activity
would take place in the EU13 (95% for 2010-50, equivalent
to 1.7% p.a.) where a strong correlation with
GDP growth can be observed. Overall, road freight in
the EU28 sees a marginal reduction in its modal share
(Figure 28).</t>
    </r>
  </si>
  <si>
    <r>
      <t xml:space="preserve">In freight transport, the predominance of road transport remains and its share even marginally expands in the decade 2020-30 before it gradually gets back to today's levels. Light commercial vehicles continuously experience higher growth rates; in terms of overall </t>
    </r>
    <r>
      <rPr>
        <b/>
        <sz val="8"/>
        <rFont val="Arial"/>
        <family val="2"/>
      </rPr>
      <t>road freight transport activity</t>
    </r>
    <r>
      <rPr>
        <sz val="11"/>
        <color theme="1"/>
        <rFont val="Calibri"/>
        <family val="2"/>
        <scheme val="minor"/>
      </rPr>
      <t>, their share however exhibits only a limited increase reaching 7.2% in 2050 (compared to 6.4% in 2015). Freight aviation, although it also undergoes a continuous increase, still contributes only modestly to the total freight transport activity (2.5% in 2050).</t>
    </r>
  </si>
  <si>
    <r>
      <t>As regards</t>
    </r>
    <r>
      <rPr>
        <b/>
        <sz val="8"/>
        <rFont val="Arial"/>
        <family val="2"/>
      </rPr>
      <t xml:space="preserve"> rail freight</t>
    </r>
    <r>
      <rPr>
        <sz val="11"/>
        <color theme="1"/>
        <rFont val="Calibri"/>
        <family val="2"/>
        <scheme val="minor"/>
      </rPr>
      <t xml:space="preserve">, it features the highest growth
among the inland freight transport modes (84%, equivalent
to 1.5% p.a.) and increases its modal share from
15% in 2010 to 18% in 2050. The significant increase
in rail freight transport activity is mainly driven by the
</t>
    </r>
    <r>
      <rPr>
        <i/>
        <sz val="8"/>
        <rFont val="Arial"/>
        <family val="2"/>
      </rPr>
      <t>completion of the TEN-T core and comprehensive network</t>
    </r>
    <r>
      <rPr>
        <sz val="11"/>
        <color theme="1"/>
        <rFont val="Calibri"/>
        <family val="2"/>
        <scheme val="minor"/>
      </rPr>
      <t xml:space="preserve">
which are expected to improve the competitiveness
of the mode.</t>
    </r>
  </si>
  <si>
    <r>
      <rPr>
        <b/>
        <sz val="8"/>
        <rFont val="Arial"/>
        <family val="2"/>
      </rPr>
      <t xml:space="preserve">Inland navigation </t>
    </r>
    <r>
      <rPr>
        <sz val="11"/>
        <color theme="1"/>
        <rFont val="Calibri"/>
        <family val="2"/>
        <scheme val="minor"/>
      </rPr>
      <t>traffic also benefits from the recovery
in GDP growth and the completion of the TEN-T core
and comprehensive network, including support for the
logistic functions and improved multi-modal integration.
This is projected to grow by 39% between 2010
and 2050 (0.8% p.a.). However, the relatively stronger
growth in road and rail traffic leads to a decrease in its
modal share, from about 14% in 2010 to 12% in 2050.</t>
    </r>
  </si>
  <si>
    <r>
      <rPr>
        <b/>
        <sz val="8"/>
        <rFont val="Arial"/>
        <family val="2"/>
      </rPr>
      <t>International maritime activity</t>
    </r>
    <r>
      <rPr>
        <sz val="11"/>
        <color theme="1"/>
        <rFont val="Calibri"/>
        <family val="2"/>
        <scheme val="minor"/>
      </rPr>
      <t xml:space="preserve"> is projected to experience
significant growth, following closely the developments
in economic activity and the increasing demand
for traded goods. International maritime activity (including
both intra-EU and extra-EU) is expected to
grow by more than 70% between 2010 and 2050
(1.4% p.a.).</t>
    </r>
  </si>
  <si>
    <t>is 2016, the start year is 2015.  The start year column does not have to be</t>
  </si>
  <si>
    <t>E3M Lab - National Technical University of Athens</t>
  </si>
  <si>
    <t>Summary Report - Results Sheet - PRIMES EU28-B; Passenger transport activity (Gpkm); Freight transport activity (Gtkm)</t>
  </si>
  <si>
    <t>https://ec.europa.eu/energy/data-analysis/energy-modelling/eu-reference-scenario-2016_en</t>
  </si>
  <si>
    <t>Inland Navigation</t>
  </si>
  <si>
    <t>(not included because passenger ships not included in the model, but data available and already calculated)</t>
  </si>
  <si>
    <t>No destinction is made between passenger and freight aviation activity, therefore the same development is assumed for both.</t>
  </si>
  <si>
    <t>Passenger ship transport is not considered in the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</si>
</sst>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_(&quot;$&quot;* #,##0.00_);_(&quot;$&quot;* \(#,##0.00\);_(&quot;$&quot;* &quot;-&quot;??_);_(@_)"/>
    <numFmt numFmtId="165" formatCode="_(* #,##0.00_);_(* \(#,##0.00\);_(* &quot;-&quot;??_);_(@_)"/>
    <numFmt numFmtId="166" formatCode="###0.00_)"/>
    <numFmt numFmtId="167" formatCode="#,##0_)"/>
    <numFmt numFmtId="168" formatCode="General_)"/>
    <numFmt numFmtId="169" formatCode="0.000_)"/>
    <numFmt numFmtId="170" formatCode="0.0"/>
    <numFmt numFmtId="171" formatCode="0_)"/>
    <numFmt numFmtId="172" formatCode="0.0_)"/>
    <numFmt numFmtId="173" formatCode="0.00_)"/>
  </numFmts>
  <fonts count="58">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u/>
      <sz val="11"/>
      <color theme="10"/>
      <name val="Calibri"/>
      <family val="2"/>
      <scheme val="minor"/>
    </font>
    <font>
      <b/>
      <sz val="8"/>
      <name val="Arial"/>
      <family val="2"/>
    </font>
    <font>
      <sz val="10"/>
      <name val="Courier"/>
      <family val="3"/>
    </font>
    <font>
      <b/>
      <sz val="10"/>
      <color indexed="9"/>
      <name val="Arial"/>
      <family val="2"/>
      <charset val="161"/>
    </font>
    <font>
      <sz val="9"/>
      <name val="Arial Narrow"/>
      <family val="2"/>
    </font>
    <font>
      <b/>
      <sz val="8"/>
      <name val="Arial"/>
      <family val="2"/>
      <charset val="161"/>
    </font>
    <font>
      <sz val="8"/>
      <name val="Arial"/>
      <family val="2"/>
      <charset val="161"/>
    </font>
    <font>
      <vertAlign val="superscript"/>
      <sz val="8"/>
      <name val="Arial"/>
      <family val="2"/>
    </font>
    <font>
      <i/>
      <sz val="8"/>
      <name val="Arial"/>
      <family val="2"/>
    </font>
    <font>
      <b/>
      <i/>
      <sz val="8"/>
      <name val="Arial"/>
      <family val="2"/>
    </font>
    <font>
      <sz val="7"/>
      <name val="Arial"/>
      <family val="2"/>
      <charset val="161"/>
    </font>
    <font>
      <sz val="7"/>
      <color indexed="63"/>
      <name val="Arial"/>
      <family val="2"/>
    </font>
    <font>
      <vertAlign val="superscript"/>
      <sz val="7"/>
      <color indexed="63"/>
      <name val="Arial"/>
      <family val="2"/>
    </font>
    <font>
      <b/>
      <vertAlign val="subscript"/>
      <sz val="8"/>
      <name val="Arial"/>
      <family val="2"/>
    </font>
    <font>
      <vertAlign val="subscript"/>
      <sz val="8"/>
      <name val="Arial"/>
      <family val="2"/>
      <charset val="161"/>
    </font>
    <font>
      <b/>
      <vertAlign val="superscript"/>
      <sz val="8"/>
      <name val="Arial"/>
      <family val="2"/>
    </font>
    <font>
      <i/>
      <sz val="8"/>
      <name val="Arial"/>
      <family val="2"/>
      <charset val="161"/>
    </font>
  </fonts>
  <fills count="30">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indexed="23"/>
        <bgColor indexed="64"/>
      </patternFill>
    </fill>
    <fill>
      <patternFill patternType="solid">
        <fgColor theme="0"/>
        <bgColor indexed="64"/>
      </patternFill>
    </fill>
  </fills>
  <borders count="23">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dashed">
        <color indexed="64"/>
      </top>
      <bottom style="dashed">
        <color indexed="64"/>
      </bottom>
      <diagonal/>
    </border>
    <border>
      <left/>
      <right/>
      <top/>
      <bottom style="dashed">
        <color indexed="64"/>
      </bottom>
      <diagonal/>
    </border>
    <border>
      <left/>
      <right/>
      <top style="dashed">
        <color indexed="64"/>
      </top>
      <bottom/>
      <diagonal/>
    </border>
    <border>
      <left/>
      <right/>
      <top style="medium">
        <color indexed="64"/>
      </top>
      <bottom/>
      <diagonal/>
    </border>
  </borders>
  <cellStyleXfs count="157">
    <xf numFmtId="0" fontId="0" fillId="0" borderId="0"/>
    <xf numFmtId="0" fontId="3" fillId="0" borderId="0"/>
    <xf numFmtId="0" fontId="3" fillId="0" borderId="2" applyNumberFormat="0" applyProtection="0">
      <alignment wrapText="1"/>
    </xf>
    <xf numFmtId="0" fontId="4" fillId="0" borderId="3" applyNumberFormat="0" applyProtection="0">
      <alignment wrapText="1"/>
    </xf>
    <xf numFmtId="0" fontId="3" fillId="0" borderId="4" applyNumberFormat="0" applyFont="0" applyProtection="0">
      <alignment wrapText="1"/>
    </xf>
    <xf numFmtId="0" fontId="4" fillId="0" borderId="5" applyNumberFormat="0" applyProtection="0">
      <alignment wrapText="1"/>
    </xf>
    <xf numFmtId="0" fontId="3" fillId="0" borderId="0" applyNumberFormat="0" applyFill="0" applyBorder="0" applyAlignment="0" applyProtection="0"/>
    <xf numFmtId="0" fontId="6" fillId="0" borderId="0" applyNumberFormat="0" applyProtection="0">
      <alignment horizontal="left"/>
    </xf>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0" borderId="0" applyNumberFormat="0" applyBorder="0" applyAlignment="0" applyProtection="0"/>
    <xf numFmtId="0" fontId="7" fillId="13" borderId="0" applyNumberFormat="0" applyBorder="0" applyAlignment="0" applyProtection="0"/>
    <xf numFmtId="0" fontId="8" fillId="14"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21" borderId="0" applyNumberFormat="0" applyBorder="0" applyAlignment="0" applyProtection="0"/>
    <xf numFmtId="0" fontId="9" fillId="5" borderId="0" applyNumberFormat="0" applyBorder="0" applyAlignment="0" applyProtection="0"/>
    <xf numFmtId="0" fontId="3" fillId="0" borderId="4" applyNumberFormat="0" applyFont="0" applyProtection="0">
      <alignment wrapText="1"/>
    </xf>
    <xf numFmtId="0" fontId="10" fillId="22" borderId="6" applyNumberFormat="0" applyAlignment="0" applyProtection="0"/>
    <xf numFmtId="0" fontId="11" fillId="23" borderId="7" applyNumberFormat="0" applyAlignment="0" applyProtection="0"/>
    <xf numFmtId="0" fontId="12" fillId="0" borderId="0">
      <alignment horizontal="center" vertical="center" wrapText="1"/>
    </xf>
    <xf numFmtId="165" fontId="13" fillId="0" borderId="0" applyFont="0" applyFill="0" applyBorder="0" applyAlignment="0" applyProtection="0"/>
    <xf numFmtId="165" fontId="1" fillId="0" borderId="0" applyFont="0" applyFill="0" applyBorder="0" applyAlignment="0" applyProtection="0"/>
    <xf numFmtId="165" fontId="7" fillId="0" borderId="0" applyFont="0" applyFill="0" applyBorder="0" applyAlignment="0" applyProtection="0"/>
    <xf numFmtId="165" fontId="13"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4" fillId="0" borderId="0">
      <alignment horizontal="left" vertical="center" wrapText="1"/>
    </xf>
    <xf numFmtId="164" fontId="1" fillId="0" borderId="0" applyFont="0" applyFill="0" applyBorder="0" applyAlignment="0" applyProtection="0"/>
    <xf numFmtId="164" fontId="1" fillId="0" borderId="0" applyFont="0" applyFill="0" applyBorder="0" applyAlignment="0" applyProtection="0"/>
    <xf numFmtId="164" fontId="13" fillId="0" borderId="0" applyFont="0" applyFill="0" applyBorder="0" applyAlignment="0" applyProtection="0"/>
    <xf numFmtId="166" fontId="15" fillId="0" borderId="8" applyNumberFormat="0" applyFill="0">
      <alignment horizontal="right"/>
    </xf>
    <xf numFmtId="166" fontId="16" fillId="0" borderId="8" applyNumberFormat="0" applyFill="0">
      <alignment horizontal="right"/>
    </xf>
    <xf numFmtId="167" fontId="17" fillId="0" borderId="8">
      <alignment horizontal="right" vertical="center"/>
    </xf>
    <xf numFmtId="49" fontId="18" fillId="0" borderId="8">
      <alignment horizontal="left" vertical="center"/>
    </xf>
    <xf numFmtId="166" fontId="15" fillId="0" borderId="8" applyNumberFormat="0" applyFill="0">
      <alignment horizontal="right"/>
    </xf>
    <xf numFmtId="0" fontId="19"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0" fillId="6" borderId="0" applyNumberFormat="0" applyBorder="0" applyAlignment="0" applyProtection="0"/>
    <xf numFmtId="0" fontId="4" fillId="0" borderId="5" applyNumberFormat="0" applyProtection="0">
      <alignment wrapText="1"/>
    </xf>
    <xf numFmtId="0" fontId="21" fillId="0" borderId="9" applyNumberFormat="0" applyFill="0" applyAlignment="0" applyProtection="0"/>
    <xf numFmtId="0" fontId="22" fillId="0" borderId="10" applyNumberFormat="0" applyFill="0" applyAlignment="0" applyProtection="0"/>
    <xf numFmtId="0" fontId="23" fillId="0" borderId="11" applyNumberFormat="0" applyFill="0" applyAlignment="0" applyProtection="0"/>
    <xf numFmtId="0" fontId="23" fillId="0" borderId="0" applyNumberFormat="0" applyFill="0" applyBorder="0" applyAlignment="0" applyProtection="0"/>
    <xf numFmtId="0" fontId="24" fillId="0" borderId="8">
      <alignment horizontal="left"/>
    </xf>
    <xf numFmtId="0" fontId="25" fillId="0" borderId="8">
      <alignment horizontal="left"/>
    </xf>
    <xf numFmtId="0" fontId="26" fillId="0" borderId="12">
      <alignment horizontal="right" vertical="center"/>
    </xf>
    <xf numFmtId="0" fontId="27" fillId="0" borderId="8">
      <alignment horizontal="left" vertical="center"/>
    </xf>
    <xf numFmtId="0" fontId="15" fillId="0" borderId="8">
      <alignment horizontal="left" vertical="center"/>
    </xf>
    <xf numFmtId="0" fontId="24" fillId="0" borderId="8">
      <alignment horizontal="left"/>
    </xf>
    <xf numFmtId="0" fontId="24" fillId="24" borderId="0">
      <alignment horizontal="centerContinuous" wrapText="1"/>
    </xf>
    <xf numFmtId="49" fontId="24" fillId="24" borderId="13">
      <alignment horizontal="left" vertical="center"/>
    </xf>
    <xf numFmtId="0" fontId="24" fillId="24" borderId="0">
      <alignment horizontal="centerContinuous" vertical="center" wrapText="1"/>
    </xf>
    <xf numFmtId="0" fontId="28" fillId="0" borderId="0" applyNumberFormat="0" applyFill="0" applyBorder="0" applyAlignment="0" applyProtection="0">
      <alignment vertical="top"/>
      <protection locked="0"/>
    </xf>
    <xf numFmtId="0" fontId="29" fillId="9" borderId="6" applyNumberFormat="0" applyAlignment="0" applyProtection="0"/>
    <xf numFmtId="0" fontId="30" fillId="0" borderId="14" applyNumberFormat="0" applyFill="0" applyAlignment="0" applyProtection="0"/>
    <xf numFmtId="0" fontId="31" fillId="25" borderId="0" applyNumberFormat="0" applyBorder="0" applyAlignment="0" applyProtection="0"/>
    <xf numFmtId="0" fontId="1" fillId="0" borderId="0"/>
    <xf numFmtId="0" fontId="1" fillId="0" borderId="0"/>
    <xf numFmtId="0" fontId="13" fillId="0" borderId="0"/>
    <xf numFmtId="0" fontId="32" fillId="0" borderId="0"/>
    <xf numFmtId="0" fontId="13"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3" fillId="0" borderId="0"/>
    <xf numFmtId="0" fontId="1" fillId="0" borderId="0"/>
    <xf numFmtId="0" fontId="1" fillId="0" borderId="0"/>
    <xf numFmtId="0" fontId="1" fillId="0" borderId="0"/>
    <xf numFmtId="0" fontId="13" fillId="0" borderId="0"/>
    <xf numFmtId="0" fontId="1" fillId="2" borderId="1" applyNumberFormat="0" applyFont="0" applyAlignment="0" applyProtection="0"/>
    <xf numFmtId="0" fontId="13" fillId="26" borderId="15" applyNumberFormat="0" applyFont="0" applyAlignment="0" applyProtection="0"/>
    <xf numFmtId="0" fontId="33" fillId="22" borderId="16" applyNumberFormat="0" applyAlignment="0" applyProtection="0"/>
    <xf numFmtId="0" fontId="4"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 fillId="0" borderId="0" applyFont="0" applyFill="0" applyBorder="0" applyAlignment="0" applyProtection="0"/>
    <xf numFmtId="3" fontId="17" fillId="0" borderId="0">
      <alignment horizontal="left" vertical="center"/>
    </xf>
    <xf numFmtId="0" fontId="12" fillId="0" borderId="0">
      <alignment horizontal="left" vertical="center"/>
    </xf>
    <xf numFmtId="0" fontId="34" fillId="0" borderId="0">
      <alignment horizontal="right"/>
    </xf>
    <xf numFmtId="49" fontId="34" fillId="0" borderId="0">
      <alignment horizontal="center"/>
    </xf>
    <xf numFmtId="0" fontId="18" fillId="0" borderId="0">
      <alignment horizontal="right"/>
    </xf>
    <xf numFmtId="0" fontId="35" fillId="0" borderId="0">
      <alignment horizontal="right"/>
    </xf>
    <xf numFmtId="0" fontId="34" fillId="0" borderId="0">
      <alignment horizontal="left"/>
    </xf>
    <xf numFmtId="0" fontId="36" fillId="0" borderId="0">
      <alignment horizontal="left"/>
    </xf>
    <xf numFmtId="49" fontId="17" fillId="0" borderId="0">
      <alignment horizontal="left" vertical="center"/>
    </xf>
    <xf numFmtId="49" fontId="18" fillId="0" borderId="8">
      <alignment horizontal="left"/>
    </xf>
    <xf numFmtId="166" fontId="17" fillId="0" borderId="0" applyNumberFormat="0">
      <alignment horizontal="right"/>
    </xf>
    <xf numFmtId="0" fontId="26" fillId="27" borderId="0">
      <alignment horizontal="centerContinuous" vertical="center" wrapText="1"/>
    </xf>
    <xf numFmtId="0" fontId="26" fillId="0" borderId="17">
      <alignment horizontal="left" vertical="center"/>
    </xf>
    <xf numFmtId="0" fontId="6" fillId="0" borderId="0" applyNumberFormat="0" applyProtection="0">
      <alignment horizontal="left"/>
    </xf>
    <xf numFmtId="0" fontId="37" fillId="0" borderId="0" applyNumberFormat="0" applyFill="0" applyBorder="0" applyAlignment="0" applyProtection="0"/>
    <xf numFmtId="0" fontId="24" fillId="0" borderId="0">
      <alignment horizontal="left"/>
    </xf>
    <xf numFmtId="0" fontId="14" fillId="0" borderId="0">
      <alignment horizontal="left"/>
    </xf>
    <xf numFmtId="0" fontId="15" fillId="0" borderId="0">
      <alignment horizontal="left"/>
    </xf>
    <xf numFmtId="0" fontId="38" fillId="0" borderId="0">
      <alignment horizontal="left" vertical="top"/>
    </xf>
    <xf numFmtId="0" fontId="14" fillId="0" borderId="0">
      <alignment horizontal="left"/>
    </xf>
    <xf numFmtId="0" fontId="15" fillId="0" borderId="0">
      <alignment horizontal="left"/>
    </xf>
    <xf numFmtId="0" fontId="39" fillId="0" borderId="18" applyNumberFormat="0" applyFill="0" applyAlignment="0" applyProtection="0"/>
    <xf numFmtId="0" fontId="40" fillId="0" borderId="0" applyNumberFormat="0" applyFill="0" applyBorder="0" applyAlignment="0" applyProtection="0"/>
    <xf numFmtId="49" fontId="17" fillId="0" borderId="8">
      <alignment horizontal="left"/>
    </xf>
    <xf numFmtId="0" fontId="26" fillId="0" borderId="12">
      <alignment horizontal="left"/>
    </xf>
    <xf numFmtId="0" fontId="24" fillId="0" borderId="0">
      <alignment horizontal="left" vertical="center"/>
    </xf>
    <xf numFmtId="49" fontId="34" fillId="0" borderId="8">
      <alignment horizontal="left"/>
    </xf>
    <xf numFmtId="0" fontId="41" fillId="0" borderId="0" applyNumberFormat="0" applyFill="0" applyBorder="0" applyAlignment="0" applyProtection="0"/>
    <xf numFmtId="168" fontId="43" fillId="0" borderId="0"/>
    <xf numFmtId="9" fontId="5" fillId="0" borderId="0" applyFont="0" applyFill="0" applyBorder="0" applyAlignment="0" applyProtection="0"/>
    <xf numFmtId="0" fontId="5" fillId="0" borderId="0"/>
  </cellStyleXfs>
  <cellXfs count="55">
    <xf numFmtId="0" fontId="0" fillId="0" borderId="0" xfId="0"/>
    <xf numFmtId="0" fontId="2" fillId="0" borderId="0" xfId="0" applyFont="1"/>
    <xf numFmtId="0" fontId="2" fillId="3" borderId="0" xfId="0" applyFont="1" applyFill="1"/>
    <xf numFmtId="0" fontId="0" fillId="0" borderId="0" xfId="0" applyAlignment="1">
      <alignment horizontal="left"/>
    </xf>
    <xf numFmtId="0" fontId="0" fillId="0" borderId="0" xfId="0" applyNumberFormat="1"/>
    <xf numFmtId="0" fontId="0" fillId="0" borderId="0" xfId="0" applyFont="1"/>
    <xf numFmtId="0" fontId="2" fillId="0" borderId="0" xfId="0" applyFont="1" applyAlignment="1">
      <alignment wrapText="1"/>
    </xf>
    <xf numFmtId="168" fontId="44" fillId="28" borderId="0" xfId="154" applyFont="1" applyFill="1" applyAlignment="1">
      <alignment horizontal="left" vertical="center" indent="1"/>
    </xf>
    <xf numFmtId="168" fontId="44" fillId="28" borderId="0" xfId="154" applyFont="1" applyFill="1" applyAlignment="1">
      <alignment horizontal="right" vertical="center"/>
    </xf>
    <xf numFmtId="168" fontId="45" fillId="0" borderId="0" xfId="154" applyFont="1"/>
    <xf numFmtId="168" fontId="46" fillId="29" borderId="0" xfId="154" applyFont="1" applyFill="1"/>
    <xf numFmtId="168" fontId="46" fillId="29" borderId="0" xfId="154" quotePrefix="1" applyFont="1" applyFill="1"/>
    <xf numFmtId="168" fontId="46" fillId="29" borderId="0" xfId="154" quotePrefix="1" applyFont="1" applyFill="1" applyAlignment="1">
      <alignment horizontal="center"/>
    </xf>
    <xf numFmtId="168" fontId="46" fillId="29" borderId="19" xfId="154" applyFont="1" applyFill="1" applyBorder="1"/>
    <xf numFmtId="168" fontId="47" fillId="29" borderId="19" xfId="154" applyFont="1" applyFill="1" applyBorder="1"/>
    <xf numFmtId="168" fontId="46" fillId="29" borderId="19" xfId="154" applyFont="1" applyFill="1" applyBorder="1" applyAlignment="1">
      <alignment horizontal="centerContinuous"/>
    </xf>
    <xf numFmtId="168" fontId="47" fillId="29" borderId="19" xfId="154" applyFont="1" applyFill="1" applyBorder="1" applyAlignment="1">
      <alignment horizontal="centerContinuous"/>
    </xf>
    <xf numFmtId="168" fontId="46" fillId="29" borderId="20" xfId="154" applyFont="1" applyFill="1" applyBorder="1" applyAlignment="1">
      <alignment horizontal="right" indent="1"/>
    </xf>
    <xf numFmtId="169" fontId="47" fillId="29" borderId="20" xfId="154" applyNumberFormat="1" applyFont="1" applyFill="1" applyBorder="1"/>
    <xf numFmtId="170" fontId="5" fillId="29" borderId="0" xfId="155" applyNumberFormat="1" applyFont="1" applyFill="1" applyAlignment="1">
      <alignment horizontal="right"/>
    </xf>
    <xf numFmtId="0" fontId="5" fillId="0" borderId="0" xfId="156"/>
    <xf numFmtId="168" fontId="45" fillId="0" borderId="20" xfId="154" applyFont="1" applyBorder="1"/>
    <xf numFmtId="168" fontId="42" fillId="29" borderId="0" xfId="154" applyFont="1" applyFill="1" applyAlignment="1">
      <alignment horizontal="left" indent="1"/>
    </xf>
    <xf numFmtId="1" fontId="42" fillId="29" borderId="0" xfId="154" applyNumberFormat="1" applyFont="1" applyFill="1"/>
    <xf numFmtId="0" fontId="42" fillId="0" borderId="0" xfId="156" applyFont="1"/>
    <xf numFmtId="168" fontId="5" fillId="29" borderId="0" xfId="154" applyFont="1" applyFill="1" applyAlignment="1">
      <alignment horizontal="left" indent="2"/>
    </xf>
    <xf numFmtId="1" fontId="5" fillId="29" borderId="0" xfId="154" applyNumberFormat="1" applyFont="1" applyFill="1"/>
    <xf numFmtId="168" fontId="47" fillId="29" borderId="0" xfId="154" applyFont="1" applyFill="1" applyAlignment="1">
      <alignment horizontal="left" indent="2"/>
    </xf>
    <xf numFmtId="1" fontId="47" fillId="29" borderId="0" xfId="154" applyNumberFormat="1" applyFont="1" applyFill="1"/>
    <xf numFmtId="168" fontId="49" fillId="29" borderId="0" xfId="154" applyFont="1" applyFill="1" applyAlignment="1">
      <alignment horizontal="left" indent="2"/>
    </xf>
    <xf numFmtId="168" fontId="47" fillId="29" borderId="0" xfId="154" applyFont="1" applyFill="1" applyAlignment="1">
      <alignment horizontal="left" indent="3"/>
    </xf>
    <xf numFmtId="168" fontId="49" fillId="29" borderId="21" xfId="154" applyFont="1" applyFill="1" applyBorder="1" applyAlignment="1">
      <alignment horizontal="left" indent="2"/>
    </xf>
    <xf numFmtId="171" fontId="47" fillId="29" borderId="21" xfId="154" applyNumberFormat="1" applyFont="1" applyFill="1" applyBorder="1"/>
    <xf numFmtId="172" fontId="47" fillId="29" borderId="0" xfId="154" applyNumberFormat="1" applyFont="1" applyFill="1"/>
    <xf numFmtId="168" fontId="49" fillId="29" borderId="20" xfId="154" applyFont="1" applyFill="1" applyBorder="1" applyAlignment="1">
      <alignment horizontal="left" indent="2"/>
    </xf>
    <xf numFmtId="0" fontId="5" fillId="0" borderId="20" xfId="156" applyBorder="1"/>
    <xf numFmtId="168" fontId="46" fillId="29" borderId="0" xfId="154" applyFont="1" applyFill="1" applyAlignment="1">
      <alignment horizontal="left" indent="1"/>
    </xf>
    <xf numFmtId="168" fontId="50" fillId="29" borderId="0" xfId="154" applyFont="1" applyFill="1" applyAlignment="1">
      <alignment horizontal="left" indent="1"/>
    </xf>
    <xf numFmtId="1" fontId="46" fillId="29" borderId="0" xfId="154" applyNumberFormat="1" applyFont="1" applyFill="1"/>
    <xf numFmtId="168" fontId="5" fillId="29" borderId="0" xfId="154" applyFont="1" applyFill="1" applyAlignment="1">
      <alignment horizontal="left" indent="3"/>
    </xf>
    <xf numFmtId="1" fontId="49" fillId="29" borderId="0" xfId="154" applyNumberFormat="1" applyFont="1" applyFill="1" applyAlignment="1">
      <alignment horizontal="left" indent="2"/>
    </xf>
    <xf numFmtId="1" fontId="49" fillId="29" borderId="20" xfId="154" applyNumberFormat="1" applyFont="1" applyFill="1" applyBorder="1" applyAlignment="1">
      <alignment horizontal="left" indent="2"/>
    </xf>
    <xf numFmtId="170" fontId="42" fillId="29" borderId="0" xfId="154" applyNumberFormat="1" applyFont="1" applyFill="1"/>
    <xf numFmtId="170" fontId="5" fillId="29" borderId="0" xfId="154" applyNumberFormat="1" applyFont="1" applyFill="1"/>
    <xf numFmtId="170" fontId="49" fillId="29" borderId="0" xfId="154" applyNumberFormat="1" applyFont="1" applyFill="1" applyAlignment="1">
      <alignment horizontal="left" indent="2"/>
    </xf>
    <xf numFmtId="172" fontId="42" fillId="29" borderId="0" xfId="154" applyNumberFormat="1" applyFont="1" applyFill="1"/>
    <xf numFmtId="168" fontId="50" fillId="29" borderId="0" xfId="154" applyFont="1" applyFill="1" applyAlignment="1">
      <alignment horizontal="left" indent="2"/>
    </xf>
    <xf numFmtId="173" fontId="47" fillId="29" borderId="0" xfId="154" applyNumberFormat="1" applyFont="1" applyFill="1"/>
    <xf numFmtId="172" fontId="42" fillId="29" borderId="0" xfId="154" applyNumberFormat="1" applyFont="1" applyFill="1" applyAlignment="1">
      <alignment horizontal="right"/>
    </xf>
    <xf numFmtId="170" fontId="47" fillId="29" borderId="0" xfId="154" applyNumberFormat="1" applyFont="1" applyFill="1" applyAlignment="1">
      <alignment horizontal="right"/>
    </xf>
    <xf numFmtId="168" fontId="47" fillId="29" borderId="0" xfId="154" applyFont="1" applyFill="1" applyAlignment="1">
      <alignment horizontal="left" indent="1"/>
    </xf>
    <xf numFmtId="168" fontId="42" fillId="29" borderId="0" xfId="154" applyFont="1" applyFill="1" applyAlignment="1">
      <alignment horizontal="left" indent="2"/>
    </xf>
    <xf numFmtId="168" fontId="57" fillId="0" borderId="22" xfId="154" applyFont="1" applyBorder="1"/>
    <xf numFmtId="0" fontId="5" fillId="0" borderId="0" xfId="156" applyAlignment="1">
      <alignment wrapText="1"/>
    </xf>
    <xf numFmtId="0" fontId="41" fillId="0" borderId="0" xfId="153"/>
  </cellXfs>
  <cellStyles count="157">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2" xfId="37" xr:uid="{00000000-0005-0000-0000-00001E000000}"/>
    <cellStyle name="Comma 2 2" xfId="38" xr:uid="{00000000-0005-0000-0000-00001F000000}"/>
    <cellStyle name="Comma 3" xfId="39" xr:uid="{00000000-0005-0000-0000-000020000000}"/>
    <cellStyle name="Comma 4" xfId="40" xr:uid="{00000000-0005-0000-0000-000021000000}"/>
    <cellStyle name="Comma 5" xfId="41" xr:uid="{00000000-0005-0000-0000-000022000000}"/>
    <cellStyle name="Comma 6" xfId="42" xr:uid="{00000000-0005-0000-0000-000023000000}"/>
    <cellStyle name="Comma 7" xfId="43" xr:uid="{00000000-0005-0000-0000-000024000000}"/>
    <cellStyle name="Comma 8" xfId="44" xr:uid="{00000000-0005-0000-0000-000025000000}"/>
    <cellStyle name="Corner heading" xfId="45" xr:uid="{00000000-0005-0000-0000-000026000000}"/>
    <cellStyle name="Currency 2" xfId="46" xr:uid="{00000000-0005-0000-0000-000027000000}"/>
    <cellStyle name="Currency 3" xfId="47" xr:uid="{00000000-0005-0000-0000-000028000000}"/>
    <cellStyle name="Currency 3 2" xfId="48" xr:uid="{00000000-0005-0000-0000-000029000000}"/>
    <cellStyle name="Data" xfId="49" xr:uid="{00000000-0005-0000-0000-00002A000000}"/>
    <cellStyle name="Data 2" xfId="50" xr:uid="{00000000-0005-0000-0000-00002B000000}"/>
    <cellStyle name="Data no deci" xfId="51" xr:uid="{00000000-0005-0000-0000-00002C000000}"/>
    <cellStyle name="Data Superscript" xfId="52" xr:uid="{00000000-0005-0000-0000-00002D000000}"/>
    <cellStyle name="Data_1-1A-Regular" xfId="53" xr:uid="{00000000-0005-0000-0000-00002E000000}"/>
    <cellStyle name="Explanatory Text 2" xfId="54" xr:uid="{00000000-0005-0000-0000-00002F000000}"/>
    <cellStyle name="Font: Calibri, 9pt regular" xfId="6" xr:uid="{00000000-0005-0000-0000-000030000000}"/>
    <cellStyle name="Font: Calibri, 9pt regular 2" xfId="55" xr:uid="{00000000-0005-0000-0000-000031000000}"/>
    <cellStyle name="Footnotes: top row" xfId="2" xr:uid="{00000000-0005-0000-0000-000032000000}"/>
    <cellStyle name="Footnotes: top row 2" xfId="56" xr:uid="{00000000-0005-0000-0000-000033000000}"/>
    <cellStyle name="Good 2" xfId="57" xr:uid="{00000000-0005-0000-0000-000034000000}"/>
    <cellStyle name="Header: bottom row" xfId="5" xr:uid="{00000000-0005-0000-0000-000035000000}"/>
    <cellStyle name="Header: bottom row 2" xfId="58" xr:uid="{00000000-0005-0000-0000-000036000000}"/>
    <cellStyle name="Heading 1 2" xfId="59" xr:uid="{00000000-0005-0000-0000-000037000000}"/>
    <cellStyle name="Heading 2 2" xfId="60" xr:uid="{00000000-0005-0000-0000-000038000000}"/>
    <cellStyle name="Heading 3 2" xfId="61" xr:uid="{00000000-0005-0000-0000-000039000000}"/>
    <cellStyle name="Heading 4 2" xfId="62" xr:uid="{00000000-0005-0000-0000-00003A000000}"/>
    <cellStyle name="Hed Side" xfId="63" xr:uid="{00000000-0005-0000-0000-00003B000000}"/>
    <cellStyle name="Hed Side 2" xfId="64" xr:uid="{00000000-0005-0000-0000-00003C000000}"/>
    <cellStyle name="Hed Side bold" xfId="65" xr:uid="{00000000-0005-0000-0000-00003D000000}"/>
    <cellStyle name="Hed Side Indent" xfId="66" xr:uid="{00000000-0005-0000-0000-00003E000000}"/>
    <cellStyle name="Hed Side Regular" xfId="67" xr:uid="{00000000-0005-0000-0000-00003F000000}"/>
    <cellStyle name="Hed Side_1-1A-Regular" xfId="68" xr:uid="{00000000-0005-0000-0000-000040000000}"/>
    <cellStyle name="Hed Top" xfId="69" xr:uid="{00000000-0005-0000-0000-000041000000}"/>
    <cellStyle name="Hed Top - SECTION" xfId="70" xr:uid="{00000000-0005-0000-0000-000042000000}"/>
    <cellStyle name="Hed Top_3-new4" xfId="71" xr:uid="{00000000-0005-0000-0000-000043000000}"/>
    <cellStyle name="Hyperlink 2" xfId="72" xr:uid="{00000000-0005-0000-0000-000044000000}"/>
    <cellStyle name="Input 2" xfId="73" xr:uid="{00000000-0005-0000-0000-000045000000}"/>
    <cellStyle name="Link" xfId="153" builtinId="8"/>
    <cellStyle name="Linked Cell 2" xfId="74" xr:uid="{00000000-0005-0000-0000-000046000000}"/>
    <cellStyle name="Neutral 2" xfId="75" xr:uid="{00000000-0005-0000-0000-000047000000}"/>
    <cellStyle name="Normal 10" xfId="76" xr:uid="{00000000-0005-0000-0000-000049000000}"/>
    <cellStyle name="Normal 11" xfId="77" xr:uid="{00000000-0005-0000-0000-00004A000000}"/>
    <cellStyle name="Normal 2" xfId="1" xr:uid="{00000000-0005-0000-0000-00004B000000}"/>
    <cellStyle name="Normal 2 2" xfId="78" xr:uid="{00000000-0005-0000-0000-00004C000000}"/>
    <cellStyle name="Normal 2 3" xfId="79" xr:uid="{00000000-0005-0000-0000-00004D000000}"/>
    <cellStyle name="Normal 3" xfId="80" xr:uid="{00000000-0005-0000-0000-00004E000000}"/>
    <cellStyle name="Normal 3 2" xfId="81" xr:uid="{00000000-0005-0000-0000-00004F000000}"/>
    <cellStyle name="Normal 3 2 2" xfId="82" xr:uid="{00000000-0005-0000-0000-000050000000}"/>
    <cellStyle name="Normal 3 2 2 2" xfId="83" xr:uid="{00000000-0005-0000-0000-000051000000}"/>
    <cellStyle name="Normal 3 2 3" xfId="84" xr:uid="{00000000-0005-0000-0000-000052000000}"/>
    <cellStyle name="Normal 3 3" xfId="85" xr:uid="{00000000-0005-0000-0000-000053000000}"/>
    <cellStyle name="Normal 3 3 2" xfId="86" xr:uid="{00000000-0005-0000-0000-000054000000}"/>
    <cellStyle name="Normal 3 3 2 2" xfId="87" xr:uid="{00000000-0005-0000-0000-000055000000}"/>
    <cellStyle name="Normal 3 3 3" xfId="88" xr:uid="{00000000-0005-0000-0000-000056000000}"/>
    <cellStyle name="Normal 3 4" xfId="89" xr:uid="{00000000-0005-0000-0000-000057000000}"/>
    <cellStyle name="Normal 3 4 2" xfId="90" xr:uid="{00000000-0005-0000-0000-000058000000}"/>
    <cellStyle name="Normal 3 5" xfId="91" xr:uid="{00000000-0005-0000-0000-000059000000}"/>
    <cellStyle name="Normal 3 6" xfId="92" xr:uid="{00000000-0005-0000-0000-00005A000000}"/>
    <cellStyle name="Normal 3 7" xfId="93" xr:uid="{00000000-0005-0000-0000-00005B000000}"/>
    <cellStyle name="Normal 4" xfId="94" xr:uid="{00000000-0005-0000-0000-00005C000000}"/>
    <cellStyle name="Normal 4 2" xfId="95" xr:uid="{00000000-0005-0000-0000-00005D000000}"/>
    <cellStyle name="Normal 4 2 2" xfId="96" xr:uid="{00000000-0005-0000-0000-00005E000000}"/>
    <cellStyle name="Normal 4 2 2 2" xfId="97" xr:uid="{00000000-0005-0000-0000-00005F000000}"/>
    <cellStyle name="Normal 4 2 3" xfId="98" xr:uid="{00000000-0005-0000-0000-000060000000}"/>
    <cellStyle name="Normal 4 3" xfId="99" xr:uid="{00000000-0005-0000-0000-000061000000}"/>
    <cellStyle name="Normal 4 3 2" xfId="100" xr:uid="{00000000-0005-0000-0000-000062000000}"/>
    <cellStyle name="Normal 4 3 2 2" xfId="101" xr:uid="{00000000-0005-0000-0000-000063000000}"/>
    <cellStyle name="Normal 4 3 3" xfId="102" xr:uid="{00000000-0005-0000-0000-000064000000}"/>
    <cellStyle name="Normal 4 4" xfId="103" xr:uid="{00000000-0005-0000-0000-000065000000}"/>
    <cellStyle name="Normal 4 4 2" xfId="104" xr:uid="{00000000-0005-0000-0000-000066000000}"/>
    <cellStyle name="Normal 4 5" xfId="105" xr:uid="{00000000-0005-0000-0000-000067000000}"/>
    <cellStyle name="Normal 4 6" xfId="106" xr:uid="{00000000-0005-0000-0000-000068000000}"/>
    <cellStyle name="Normal 4 7" xfId="107" xr:uid="{00000000-0005-0000-0000-000069000000}"/>
    <cellStyle name="Normal 5" xfId="108" xr:uid="{00000000-0005-0000-0000-00006A000000}"/>
    <cellStyle name="Normal 5 2" xfId="109" xr:uid="{00000000-0005-0000-0000-00006B000000}"/>
    <cellStyle name="Normal 5 3" xfId="110" xr:uid="{00000000-0005-0000-0000-00006C000000}"/>
    <cellStyle name="Normal 6" xfId="111" xr:uid="{00000000-0005-0000-0000-00006D000000}"/>
    <cellStyle name="Normal 6 2" xfId="112" xr:uid="{00000000-0005-0000-0000-00006E000000}"/>
    <cellStyle name="Normal 7" xfId="113" xr:uid="{00000000-0005-0000-0000-00006F000000}"/>
    <cellStyle name="Normal 7 2" xfId="114" xr:uid="{00000000-0005-0000-0000-000070000000}"/>
    <cellStyle name="Normal 8" xfId="115" xr:uid="{00000000-0005-0000-0000-000071000000}"/>
    <cellStyle name="Normal 9" xfId="116" xr:uid="{00000000-0005-0000-0000-000072000000}"/>
    <cellStyle name="Normal_AppendixAU" xfId="154" xr:uid="{719D4607-2EF0-4CEB-8C00-C74426CC5947}"/>
    <cellStyle name="Note 2" xfId="117" xr:uid="{00000000-0005-0000-0000-000073000000}"/>
    <cellStyle name="Note 2 2" xfId="118" xr:uid="{00000000-0005-0000-0000-000074000000}"/>
    <cellStyle name="Output 2" xfId="119" xr:uid="{00000000-0005-0000-0000-000075000000}"/>
    <cellStyle name="Parent row" xfId="3" xr:uid="{00000000-0005-0000-0000-000076000000}"/>
    <cellStyle name="Parent row 2" xfId="120" xr:uid="{00000000-0005-0000-0000-000077000000}"/>
    <cellStyle name="Percent 2" xfId="121" xr:uid="{00000000-0005-0000-0000-000078000000}"/>
    <cellStyle name="Percent 2 2" xfId="122" xr:uid="{00000000-0005-0000-0000-000079000000}"/>
    <cellStyle name="Percent 3" xfId="123" xr:uid="{00000000-0005-0000-0000-00007A000000}"/>
    <cellStyle name="Percent 3 2" xfId="124" xr:uid="{00000000-0005-0000-0000-00007B000000}"/>
    <cellStyle name="Percent 4" xfId="125" xr:uid="{00000000-0005-0000-0000-00007C000000}"/>
    <cellStyle name="Prozent 2" xfId="155" xr:uid="{B344EE7E-E875-41A3-8885-E064AA211AFF}"/>
    <cellStyle name="Reference" xfId="126" xr:uid="{00000000-0005-0000-0000-00007D000000}"/>
    <cellStyle name="Row heading" xfId="127" xr:uid="{00000000-0005-0000-0000-00007E000000}"/>
    <cellStyle name="Source Hed" xfId="128" xr:uid="{00000000-0005-0000-0000-00007F000000}"/>
    <cellStyle name="Source Letter" xfId="129" xr:uid="{00000000-0005-0000-0000-000080000000}"/>
    <cellStyle name="Source Superscript" xfId="130" xr:uid="{00000000-0005-0000-0000-000081000000}"/>
    <cellStyle name="Source Superscript 2" xfId="131" xr:uid="{00000000-0005-0000-0000-000082000000}"/>
    <cellStyle name="Source Text" xfId="132" xr:uid="{00000000-0005-0000-0000-000083000000}"/>
    <cellStyle name="Source Text 2" xfId="133" xr:uid="{00000000-0005-0000-0000-000084000000}"/>
    <cellStyle name="Standard" xfId="0" builtinId="0"/>
    <cellStyle name="Standard 2" xfId="156" xr:uid="{91BFAFAD-0D96-487D-803A-C3C2DA80FA51}"/>
    <cellStyle name="State" xfId="134" xr:uid="{00000000-0005-0000-0000-000085000000}"/>
    <cellStyle name="Superscript" xfId="135" xr:uid="{00000000-0005-0000-0000-000086000000}"/>
    <cellStyle name="Table Data" xfId="136" xr:uid="{00000000-0005-0000-0000-000087000000}"/>
    <cellStyle name="Table Head Top" xfId="137" xr:uid="{00000000-0005-0000-0000-000088000000}"/>
    <cellStyle name="Table Hed Side" xfId="138" xr:uid="{00000000-0005-0000-0000-000089000000}"/>
    <cellStyle name="Table title" xfId="7" xr:uid="{00000000-0005-0000-0000-00008A000000}"/>
    <cellStyle name="Table title 2" xfId="139" xr:uid="{00000000-0005-0000-0000-00008B000000}"/>
    <cellStyle name="Title 2" xfId="140" xr:uid="{00000000-0005-0000-0000-00008C000000}"/>
    <cellStyle name="Title Text" xfId="141" xr:uid="{00000000-0005-0000-0000-00008D000000}"/>
    <cellStyle name="Title Text 1" xfId="142" xr:uid="{00000000-0005-0000-0000-00008E000000}"/>
    <cellStyle name="Title Text 2" xfId="143" xr:uid="{00000000-0005-0000-0000-00008F000000}"/>
    <cellStyle name="Title-1" xfId="144" xr:uid="{00000000-0005-0000-0000-000090000000}"/>
    <cellStyle name="Title-2" xfId="145" xr:uid="{00000000-0005-0000-0000-000091000000}"/>
    <cellStyle name="Title-3" xfId="146" xr:uid="{00000000-0005-0000-0000-000092000000}"/>
    <cellStyle name="Total 2" xfId="147" xr:uid="{00000000-0005-0000-0000-000093000000}"/>
    <cellStyle name="Warning Text 2" xfId="148" xr:uid="{00000000-0005-0000-0000-000094000000}"/>
    <cellStyle name="Wrap" xfId="149" xr:uid="{00000000-0005-0000-0000-000095000000}"/>
    <cellStyle name="Wrap Bold" xfId="150" xr:uid="{00000000-0005-0000-0000-000096000000}"/>
    <cellStyle name="Wrap Title" xfId="151" xr:uid="{00000000-0005-0000-0000-000097000000}"/>
    <cellStyle name="Wrap_NTS99-~11" xfId="152" xr:uid="{00000000-0005-0000-0000-00009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171450</xdr:colOff>
      <xdr:row>3</xdr:row>
      <xdr:rowOff>38100</xdr:rowOff>
    </xdr:from>
    <xdr:to>
      <xdr:col>2</xdr:col>
      <xdr:colOff>3858139</xdr:colOff>
      <xdr:row>4</xdr:row>
      <xdr:rowOff>1791151</xdr:rowOff>
    </xdr:to>
    <xdr:pic>
      <xdr:nvPicPr>
        <xdr:cNvPr id="2" name="Grafik 1">
          <a:extLst>
            <a:ext uri="{FF2B5EF4-FFF2-40B4-BE49-F238E27FC236}">
              <a16:creationId xmlns:a16="http://schemas.microsoft.com/office/drawing/2014/main" id="{08D8B173-2912-4483-A953-66E4DC2E6F1C}"/>
            </a:ext>
          </a:extLst>
        </xdr:cNvPr>
        <xdr:cNvPicPr>
          <a:picLocks noChangeAspect="1"/>
        </xdr:cNvPicPr>
      </xdr:nvPicPr>
      <xdr:blipFill>
        <a:blip xmlns:r="http://schemas.openxmlformats.org/officeDocument/2006/relationships" r:embed="rId1"/>
        <a:stretch>
          <a:fillRect/>
        </a:stretch>
      </xdr:blipFill>
      <xdr:spPr>
        <a:xfrm>
          <a:off x="5191125" y="466725"/>
          <a:ext cx="3686689" cy="3229426"/>
        </a:xfrm>
        <a:prstGeom prst="rect">
          <a:avLst/>
        </a:prstGeom>
      </xdr:spPr>
    </xdr:pic>
    <xdr:clientData/>
  </xdr:twoCellAnchor>
  <xdr:twoCellAnchor editAs="oneCell">
    <xdr:from>
      <xdr:col>2</xdr:col>
      <xdr:colOff>247650</xdr:colOff>
      <xdr:row>5</xdr:row>
      <xdr:rowOff>95250</xdr:rowOff>
    </xdr:from>
    <xdr:to>
      <xdr:col>2</xdr:col>
      <xdr:colOff>3877182</xdr:colOff>
      <xdr:row>6</xdr:row>
      <xdr:rowOff>248044</xdr:rowOff>
    </xdr:to>
    <xdr:pic>
      <xdr:nvPicPr>
        <xdr:cNvPr id="3" name="Grafik 2">
          <a:extLst>
            <a:ext uri="{FF2B5EF4-FFF2-40B4-BE49-F238E27FC236}">
              <a16:creationId xmlns:a16="http://schemas.microsoft.com/office/drawing/2014/main" id="{3D3DFBB4-7650-49EE-ABE2-6E1F7AE71828}"/>
            </a:ext>
          </a:extLst>
        </xdr:cNvPr>
        <xdr:cNvPicPr>
          <a:picLocks noChangeAspect="1"/>
        </xdr:cNvPicPr>
      </xdr:nvPicPr>
      <xdr:blipFill>
        <a:blip xmlns:r="http://schemas.openxmlformats.org/officeDocument/2006/relationships" r:embed="rId2"/>
        <a:stretch>
          <a:fillRect/>
        </a:stretch>
      </xdr:blipFill>
      <xdr:spPr>
        <a:xfrm>
          <a:off x="5267325" y="3952875"/>
          <a:ext cx="3629532" cy="281979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c.europa.eu/energy/data-analysis/energy-modelling/eu-reference-scenario-2016_e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8"/>
  <sheetViews>
    <sheetView tabSelected="1" workbookViewId="0">
      <selection activeCell="B23" sqref="B23"/>
    </sheetView>
  </sheetViews>
  <sheetFormatPr baseColWidth="10" defaultColWidth="9.140625" defaultRowHeight="15"/>
  <cols>
    <col min="1" max="1" width="13.42578125" customWidth="1"/>
    <col min="2" max="2" width="107.42578125" customWidth="1"/>
  </cols>
  <sheetData>
    <row r="1" spans="1:2">
      <c r="A1" s="1" t="s">
        <v>12</v>
      </c>
    </row>
    <row r="3" spans="1:2">
      <c r="A3" s="1" t="s">
        <v>0</v>
      </c>
      <c r="B3" s="2"/>
    </row>
    <row r="4" spans="1:2">
      <c r="B4" t="s">
        <v>113</v>
      </c>
    </row>
    <row r="5" spans="1:2">
      <c r="B5" s="3">
        <v>2016</v>
      </c>
    </row>
    <row r="6" spans="1:2">
      <c r="B6" t="s">
        <v>25</v>
      </c>
    </row>
    <row r="7" spans="1:2">
      <c r="B7" s="54" t="s">
        <v>115</v>
      </c>
    </row>
    <row r="8" spans="1:2">
      <c r="B8" t="s">
        <v>114</v>
      </c>
    </row>
    <row r="10" spans="1:2">
      <c r="A10" s="1" t="s">
        <v>1</v>
      </c>
    </row>
    <row r="11" spans="1:2" s="5" customFormat="1">
      <c r="A11" s="5" t="s">
        <v>8</v>
      </c>
    </row>
    <row r="12" spans="1:2" s="5" customFormat="1">
      <c r="A12" s="5" t="s">
        <v>9</v>
      </c>
    </row>
    <row r="13" spans="1:2" s="5" customFormat="1">
      <c r="A13" s="5" t="s">
        <v>10</v>
      </c>
    </row>
    <row r="14" spans="1:2" s="5" customFormat="1">
      <c r="A14" s="5" t="s">
        <v>112</v>
      </c>
    </row>
    <row r="15" spans="1:2" s="5" customFormat="1">
      <c r="A15" s="5" t="s">
        <v>11</v>
      </c>
    </row>
    <row r="16" spans="1:2" s="5" customFormat="1"/>
    <row r="17" spans="1:1">
      <c r="A17" s="5" t="s">
        <v>118</v>
      </c>
    </row>
    <row r="18" spans="1:1">
      <c r="A18" s="5" t="s">
        <v>119</v>
      </c>
    </row>
  </sheetData>
  <hyperlinks>
    <hyperlink ref="B7" r:id="rId1" xr:uid="{BA4D7176-9A22-4756-B6E4-10B8C89F5359}"/>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A0D30-C358-41AE-A192-AD79CF601BB0}">
  <sheetPr>
    <pageSetUpPr fitToPage="1"/>
  </sheetPr>
  <dimension ref="A1:AY86"/>
  <sheetViews>
    <sheetView showGridLines="0" workbookViewId="0">
      <selection activeCell="A5" sqref="A5"/>
    </sheetView>
  </sheetViews>
  <sheetFormatPr baseColWidth="10" defaultRowHeight="13.5"/>
  <cols>
    <col min="1" max="1" width="47.7109375" style="20" customWidth="1"/>
    <col min="2" max="12" width="7.140625" style="20" customWidth="1"/>
    <col min="13" max="15" width="5.85546875" style="9" bestFit="1" customWidth="1"/>
    <col min="16" max="16" width="5.140625" style="9" customWidth="1"/>
    <col min="17" max="256" width="8" style="20" customWidth="1"/>
    <col min="257" max="16384" width="11.42578125" style="20"/>
  </cols>
  <sheetData>
    <row r="1" spans="1:41" s="9" customFormat="1" ht="18.75" customHeight="1">
      <c r="A1" s="7" t="s">
        <v>24</v>
      </c>
      <c r="B1" s="7"/>
      <c r="C1" s="7"/>
      <c r="D1" s="7"/>
      <c r="E1" s="7"/>
      <c r="F1" s="7"/>
      <c r="G1" s="7"/>
      <c r="H1" s="7"/>
      <c r="I1" s="7"/>
      <c r="J1" s="7"/>
      <c r="K1" s="7"/>
      <c r="L1" s="7"/>
      <c r="M1" s="7"/>
      <c r="N1" s="7"/>
      <c r="O1" s="7"/>
      <c r="P1" s="8" t="s">
        <v>25</v>
      </c>
    </row>
    <row r="2" spans="1:41" s="9" customFormat="1">
      <c r="A2" s="10"/>
      <c r="B2" s="11">
        <v>2000</v>
      </c>
      <c r="C2" s="11">
        <v>2005</v>
      </c>
      <c r="D2" s="11">
        <v>2010</v>
      </c>
      <c r="E2" s="11">
        <v>2015</v>
      </c>
      <c r="F2" s="11">
        <v>2020</v>
      </c>
      <c r="G2" s="11">
        <v>2025</v>
      </c>
      <c r="H2" s="11">
        <v>2030</v>
      </c>
      <c r="I2" s="11">
        <v>2035</v>
      </c>
      <c r="J2" s="11">
        <v>2040</v>
      </c>
      <c r="K2" s="11">
        <v>2045</v>
      </c>
      <c r="L2" s="11">
        <v>2050</v>
      </c>
      <c r="M2" s="12" t="s">
        <v>22</v>
      </c>
      <c r="N2" s="12" t="s">
        <v>26</v>
      </c>
      <c r="O2" s="12" t="s">
        <v>23</v>
      </c>
      <c r="P2" s="12" t="s">
        <v>27</v>
      </c>
    </row>
    <row r="3" spans="1:41" s="9" customFormat="1">
      <c r="A3" s="13"/>
      <c r="B3" s="14"/>
      <c r="C3" s="14"/>
      <c r="D3" s="14"/>
      <c r="E3" s="14"/>
      <c r="F3" s="14"/>
      <c r="G3" s="14"/>
      <c r="H3" s="14"/>
      <c r="I3" s="14"/>
      <c r="J3" s="14"/>
      <c r="K3" s="14"/>
      <c r="L3" s="14"/>
      <c r="M3" s="15" t="s">
        <v>28</v>
      </c>
      <c r="N3" s="15"/>
      <c r="O3" s="15"/>
      <c r="P3" s="16"/>
    </row>
    <row r="4" spans="1:41" s="21" customFormat="1" ht="15" customHeight="1">
      <c r="A4" s="17" t="s">
        <v>29</v>
      </c>
      <c r="B4" s="18"/>
      <c r="C4" s="18"/>
      <c r="D4" s="18"/>
      <c r="E4" s="18"/>
      <c r="F4" s="18"/>
      <c r="G4" s="18"/>
      <c r="H4" s="18"/>
      <c r="I4" s="18"/>
      <c r="J4" s="18"/>
      <c r="K4" s="18"/>
      <c r="L4" s="18"/>
      <c r="M4" s="19"/>
      <c r="N4" s="19"/>
      <c r="O4" s="19"/>
      <c r="P4" s="19"/>
      <c r="Q4" s="20"/>
      <c r="R4" s="20"/>
      <c r="S4" s="20"/>
      <c r="T4" s="20"/>
      <c r="U4" s="20"/>
      <c r="V4" s="20"/>
      <c r="W4" s="20"/>
      <c r="X4" s="20"/>
      <c r="Y4" s="20"/>
      <c r="Z4" s="20"/>
      <c r="AA4" s="20"/>
      <c r="AB4" s="20"/>
      <c r="AC4" s="20"/>
      <c r="AD4" s="20"/>
      <c r="AE4" s="20"/>
      <c r="AF4" s="20"/>
      <c r="AG4" s="20"/>
      <c r="AH4" s="20"/>
      <c r="AI4" s="20"/>
      <c r="AJ4" s="20"/>
      <c r="AK4" s="20"/>
      <c r="AL4" s="20"/>
      <c r="AM4" s="20"/>
      <c r="AN4" s="20"/>
      <c r="AO4" s="20"/>
    </row>
    <row r="5" spans="1:41" s="24" customFormat="1" ht="11.25">
      <c r="A5" s="22" t="s">
        <v>14</v>
      </c>
      <c r="B5" s="23">
        <v>5964.4956705225095</v>
      </c>
      <c r="C5" s="23">
        <v>6295.0307760966252</v>
      </c>
      <c r="D5" s="23">
        <v>6449.2605711204505</v>
      </c>
      <c r="E5" s="23">
        <v>6734.8643142890878</v>
      </c>
      <c r="F5" s="23">
        <v>7152.4189338241649</v>
      </c>
      <c r="G5" s="23">
        <v>7509.3596936942859</v>
      </c>
      <c r="H5" s="23">
        <v>7879.6972279158117</v>
      </c>
      <c r="I5" s="23">
        <v>8201.2137120976204</v>
      </c>
      <c r="J5" s="23">
        <v>8507.1637010786089</v>
      </c>
      <c r="K5" s="23">
        <v>8796.4803897912807</v>
      </c>
      <c r="L5" s="23">
        <v>9053.1673377675434</v>
      </c>
      <c r="M5" s="19">
        <v>0.78447077646253138</v>
      </c>
      <c r="N5" s="19">
        <v>1.0402243825361035</v>
      </c>
      <c r="O5" s="19">
        <v>0.97309273910650695</v>
      </c>
      <c r="P5" s="19">
        <v>0.69654062949269235</v>
      </c>
      <c r="Q5" s="20"/>
      <c r="R5" s="20"/>
      <c r="S5" s="20"/>
      <c r="T5" s="20"/>
      <c r="U5" s="20"/>
      <c r="V5" s="20"/>
      <c r="W5" s="20"/>
      <c r="X5" s="20"/>
      <c r="Y5" s="20"/>
      <c r="Z5" s="20"/>
      <c r="AA5" s="20"/>
      <c r="AB5" s="20"/>
      <c r="AC5" s="20"/>
      <c r="AD5" s="20"/>
      <c r="AE5" s="20"/>
      <c r="AF5" s="20"/>
      <c r="AG5" s="20"/>
      <c r="AH5" s="20"/>
      <c r="AI5" s="20"/>
      <c r="AJ5" s="20"/>
      <c r="AK5" s="20"/>
      <c r="AL5" s="20"/>
      <c r="AM5" s="20"/>
      <c r="AN5" s="20"/>
      <c r="AO5" s="20"/>
    </row>
    <row r="6" spans="1:41" ht="11.25">
      <c r="A6" s="25" t="s">
        <v>15</v>
      </c>
      <c r="B6" s="26">
        <v>548.79449429781573</v>
      </c>
      <c r="C6" s="26">
        <v>540.51316093313756</v>
      </c>
      <c r="D6" s="26">
        <v>527.54144019140278</v>
      </c>
      <c r="E6" s="26">
        <v>545.92295759340675</v>
      </c>
      <c r="F6" s="26">
        <v>570.45932965699569</v>
      </c>
      <c r="G6" s="26">
        <v>587.16109554991283</v>
      </c>
      <c r="H6" s="26">
        <v>604.02827875709818</v>
      </c>
      <c r="I6" s="26">
        <v>621.66803652945225</v>
      </c>
      <c r="J6" s="26">
        <v>636.09297584538911</v>
      </c>
      <c r="K6" s="26">
        <v>652.5298587332336</v>
      </c>
      <c r="L6" s="26">
        <v>666.79391131483283</v>
      </c>
      <c r="M6" s="19">
        <v>-0.39418725666442445</v>
      </c>
      <c r="N6" s="19">
        <v>0.78521130026452113</v>
      </c>
      <c r="O6" s="19">
        <v>0.57342922869114688</v>
      </c>
      <c r="P6" s="19">
        <v>0.49552369622476444</v>
      </c>
    </row>
    <row r="7" spans="1:41" ht="11.25">
      <c r="A7" s="25" t="s">
        <v>16</v>
      </c>
      <c r="B7" s="26">
        <v>4466.0983826660731</v>
      </c>
      <c r="C7" s="26">
        <v>4720.6429055242024</v>
      </c>
      <c r="D7" s="26">
        <v>4842.7850775165998</v>
      </c>
      <c r="E7" s="26">
        <v>5000.8666851094222</v>
      </c>
      <c r="F7" s="26">
        <v>5255.2997534946071</v>
      </c>
      <c r="G7" s="26">
        <v>5457.2715045344075</v>
      </c>
      <c r="H7" s="26">
        <v>5676.4611949264527</v>
      </c>
      <c r="I7" s="26">
        <v>5848.506782993335</v>
      </c>
      <c r="J7" s="26">
        <v>6002.7102745674147</v>
      </c>
      <c r="K7" s="26">
        <v>6156.1083790287876</v>
      </c>
      <c r="L7" s="26">
        <v>6279.2327169454975</v>
      </c>
      <c r="M7" s="19">
        <v>0.81303534669479038</v>
      </c>
      <c r="N7" s="19">
        <v>0.82082101231082394</v>
      </c>
      <c r="O7" s="19">
        <v>0.77388881135114218</v>
      </c>
      <c r="P7" s="19">
        <v>0.5058741678105827</v>
      </c>
    </row>
    <row r="8" spans="1:41" ht="11.25">
      <c r="A8" s="25" t="s">
        <v>17</v>
      </c>
      <c r="B8" s="26">
        <v>450.34856040147986</v>
      </c>
      <c r="C8" s="26">
        <v>463.76243656396349</v>
      </c>
      <c r="D8" s="26">
        <v>498.97943007685114</v>
      </c>
      <c r="E8" s="26">
        <v>539.93695590362267</v>
      </c>
      <c r="F8" s="26">
        <v>590.80150868813905</v>
      </c>
      <c r="G8" s="26">
        <v>644.49119694601575</v>
      </c>
      <c r="H8" s="26">
        <v>692.73880616109159</v>
      </c>
      <c r="I8" s="26">
        <v>739.22475199390465</v>
      </c>
      <c r="J8" s="26">
        <v>788.09420820496405</v>
      </c>
      <c r="K8" s="26">
        <v>833.17484690517563</v>
      </c>
      <c r="L8" s="26">
        <v>878.24694560622345</v>
      </c>
      <c r="M8" s="19">
        <v>1.0307056615771248</v>
      </c>
      <c r="N8" s="19">
        <v>1.7034991607158156</v>
      </c>
      <c r="O8" s="19">
        <v>1.6044646988158551</v>
      </c>
      <c r="P8" s="19">
        <v>1.1934392697238616</v>
      </c>
    </row>
    <row r="9" spans="1:41" ht="11.25">
      <c r="A9" s="25" t="s">
        <v>30</v>
      </c>
      <c r="B9" s="26">
        <v>457.55423275402705</v>
      </c>
      <c r="C9" s="26">
        <v>528.39571129238323</v>
      </c>
      <c r="D9" s="26">
        <v>539.47842135848998</v>
      </c>
      <c r="E9" s="26">
        <v>607.7236634767437</v>
      </c>
      <c r="F9" s="26">
        <v>693.11944000467031</v>
      </c>
      <c r="G9" s="26">
        <v>776.06930940109748</v>
      </c>
      <c r="H9" s="26">
        <v>860.41623083426475</v>
      </c>
      <c r="I9" s="26">
        <v>944.02869228972418</v>
      </c>
      <c r="J9" s="26">
        <v>1030.8387838388969</v>
      </c>
      <c r="K9" s="26">
        <v>1103.9311837104754</v>
      </c>
      <c r="L9" s="26">
        <v>1176.9814063567669</v>
      </c>
      <c r="M9" s="19">
        <v>1.6607127090477958</v>
      </c>
      <c r="N9" s="19">
        <v>2.5376595137547309</v>
      </c>
      <c r="O9" s="19">
        <v>2.1856828570439246</v>
      </c>
      <c r="P9" s="19">
        <v>1.578793543753565</v>
      </c>
    </row>
    <row r="10" spans="1:41" ht="11.25">
      <c r="A10" s="25" t="s">
        <v>19</v>
      </c>
      <c r="B10" s="26">
        <v>41.700000403114664</v>
      </c>
      <c r="C10" s="26">
        <v>41.716561782938761</v>
      </c>
      <c r="D10" s="26">
        <v>40.476201977107372</v>
      </c>
      <c r="E10" s="26">
        <v>40.41405220589219</v>
      </c>
      <c r="F10" s="26">
        <v>42.738901979753166</v>
      </c>
      <c r="G10" s="26">
        <v>44.36658726285247</v>
      </c>
      <c r="H10" s="26">
        <v>46.052717236905181</v>
      </c>
      <c r="I10" s="26">
        <v>47.785448291204411</v>
      </c>
      <c r="J10" s="26">
        <v>49.427458621943735</v>
      </c>
      <c r="K10" s="26">
        <v>50.736121413609695</v>
      </c>
      <c r="L10" s="26">
        <v>51.912357544222537</v>
      </c>
      <c r="M10" s="19">
        <v>-0.29742623488442366</v>
      </c>
      <c r="N10" s="19">
        <v>0.54543574353627111</v>
      </c>
      <c r="O10" s="19">
        <v>0.74956737978877364</v>
      </c>
      <c r="P10" s="19">
        <v>0.60064718230150582</v>
      </c>
    </row>
    <row r="11" spans="1:41" s="24" customFormat="1" ht="11.25">
      <c r="A11" s="22" t="s">
        <v>31</v>
      </c>
      <c r="B11" s="23">
        <v>2294.539736291345</v>
      </c>
      <c r="C11" s="23">
        <v>2612.3537956282839</v>
      </c>
      <c r="D11" s="23">
        <v>2556.4140904898281</v>
      </c>
      <c r="E11" s="23">
        <v>2703.8360734563012</v>
      </c>
      <c r="F11" s="23">
        <v>2980.8138442853196</v>
      </c>
      <c r="G11" s="23">
        <v>3220.2620494720472</v>
      </c>
      <c r="H11" s="23">
        <v>3457.4633704623184</v>
      </c>
      <c r="I11" s="23">
        <v>3631.0257716667429</v>
      </c>
      <c r="J11" s="23">
        <v>3802.0016630098385</v>
      </c>
      <c r="K11" s="23">
        <v>3937.3141739254488</v>
      </c>
      <c r="L11" s="23">
        <v>4050.6183383680714</v>
      </c>
      <c r="M11" s="19">
        <v>1.0865935880843169</v>
      </c>
      <c r="N11" s="19">
        <v>1.54776403914203</v>
      </c>
      <c r="O11" s="19">
        <v>1.4944450569706946</v>
      </c>
      <c r="P11" s="19">
        <v>0.79481378365069411</v>
      </c>
    </row>
    <row r="12" spans="1:41" ht="11.25">
      <c r="A12" s="25" t="s">
        <v>20</v>
      </c>
      <c r="B12" s="26">
        <v>1588.9601250322237</v>
      </c>
      <c r="C12" s="26">
        <v>1853.1726308141372</v>
      </c>
      <c r="D12" s="26">
        <v>1808.810191451978</v>
      </c>
      <c r="E12" s="26">
        <v>1914.9712994152469</v>
      </c>
      <c r="F12" s="26">
        <v>2109.4994065918859</v>
      </c>
      <c r="G12" s="26">
        <v>2276.6337698310963</v>
      </c>
      <c r="H12" s="26">
        <v>2445.6267482534231</v>
      </c>
      <c r="I12" s="26">
        <v>2563.5691592441353</v>
      </c>
      <c r="J12" s="26">
        <v>2672.0509265182677</v>
      </c>
      <c r="K12" s="26">
        <v>2762.9039842636557</v>
      </c>
      <c r="L12" s="26">
        <v>2834.5293646890791</v>
      </c>
      <c r="M12" s="19">
        <v>1.3043279405686503</v>
      </c>
      <c r="N12" s="19">
        <v>1.5496991540898897</v>
      </c>
      <c r="O12" s="19">
        <v>1.489491565052492</v>
      </c>
      <c r="P12" s="19">
        <v>0.74060141481411268</v>
      </c>
    </row>
    <row r="13" spans="1:41" ht="11.25">
      <c r="A13" s="25" t="s">
        <v>17</v>
      </c>
      <c r="B13" s="26">
        <v>405.46375367310941</v>
      </c>
      <c r="C13" s="26">
        <v>416.02418027937091</v>
      </c>
      <c r="D13" s="26">
        <v>393.82900000000001</v>
      </c>
      <c r="E13" s="26">
        <v>427.5188829845589</v>
      </c>
      <c r="F13" s="26">
        <v>482.15570136359372</v>
      </c>
      <c r="G13" s="26">
        <v>533.04973829359881</v>
      </c>
      <c r="H13" s="26">
        <v>580.32736820689411</v>
      </c>
      <c r="I13" s="26">
        <v>618.90001982750937</v>
      </c>
      <c r="J13" s="26">
        <v>662.45432159361144</v>
      </c>
      <c r="K13" s="26">
        <v>694.6737172192594</v>
      </c>
      <c r="L13" s="26">
        <v>723.61418279749876</v>
      </c>
      <c r="M13" s="19">
        <v>-0.29072335753982381</v>
      </c>
      <c r="N13" s="19">
        <v>2.0441144987143778</v>
      </c>
      <c r="O13" s="19">
        <v>1.8705320923726676</v>
      </c>
      <c r="P13" s="19">
        <v>1.1094390387216269</v>
      </c>
    </row>
    <row r="14" spans="1:41" ht="11.25">
      <c r="A14" s="25" t="s">
        <v>19</v>
      </c>
      <c r="B14" s="26">
        <v>300.11585758601183</v>
      </c>
      <c r="C14" s="26">
        <v>343.15698453477586</v>
      </c>
      <c r="D14" s="26">
        <v>353.77489903785005</v>
      </c>
      <c r="E14" s="26">
        <v>361.34589105649525</v>
      </c>
      <c r="F14" s="26">
        <v>389.15873632983994</v>
      </c>
      <c r="G14" s="26">
        <v>410.5785413473522</v>
      </c>
      <c r="H14" s="26">
        <v>431.50925400200151</v>
      </c>
      <c r="I14" s="26">
        <v>448.55659259509844</v>
      </c>
      <c r="J14" s="26">
        <v>467.4964148979592</v>
      </c>
      <c r="K14" s="26">
        <v>479.73647244253402</v>
      </c>
      <c r="L14" s="26">
        <v>492.4747908814935</v>
      </c>
      <c r="M14" s="19">
        <v>1.6585257382836671</v>
      </c>
      <c r="N14" s="19">
        <v>0.95782294653414812</v>
      </c>
      <c r="O14" s="19">
        <v>1.0383703687560253</v>
      </c>
      <c r="P14" s="19">
        <v>0.66295949610308824</v>
      </c>
    </row>
    <row r="15" spans="1:41" s="24" customFormat="1" ht="11.25">
      <c r="A15" s="22" t="s">
        <v>32</v>
      </c>
      <c r="B15" s="23">
        <v>341524.69225987513</v>
      </c>
      <c r="C15" s="23">
        <v>364525.57813518064</v>
      </c>
      <c r="D15" s="23">
        <v>359401.63971333049</v>
      </c>
      <c r="E15" s="23">
        <v>358062.33944511716</v>
      </c>
      <c r="F15" s="23">
        <v>350944.88860547513</v>
      </c>
      <c r="G15" s="23">
        <v>344898.09185206814</v>
      </c>
      <c r="H15" s="23">
        <v>341462.57768869423</v>
      </c>
      <c r="I15" s="23">
        <v>343371.73731916916</v>
      </c>
      <c r="J15" s="23">
        <v>347353.51390171121</v>
      </c>
      <c r="K15" s="23">
        <v>351232.85051160632</v>
      </c>
      <c r="L15" s="23">
        <v>355024.6324698563</v>
      </c>
      <c r="M15" s="19">
        <v>0.51150931492223162</v>
      </c>
      <c r="N15" s="19">
        <v>-0.23783011580602587</v>
      </c>
      <c r="O15" s="19">
        <v>-0.27353628371168393</v>
      </c>
      <c r="P15" s="19">
        <v>0.19493516940431999</v>
      </c>
    </row>
    <row r="16" spans="1:41" ht="11.25">
      <c r="A16" s="27" t="s">
        <v>15</v>
      </c>
      <c r="B16" s="28">
        <v>8774.8073832181672</v>
      </c>
      <c r="C16" s="28">
        <v>8725.4982753651675</v>
      </c>
      <c r="D16" s="28">
        <v>8834.1572074574105</v>
      </c>
      <c r="E16" s="28">
        <v>9040.1782220910845</v>
      </c>
      <c r="F16" s="28">
        <v>9280.7703853534949</v>
      </c>
      <c r="G16" s="28">
        <v>9297.7089568528427</v>
      </c>
      <c r="H16" s="28">
        <v>9280.616349557984</v>
      </c>
      <c r="I16" s="28">
        <v>9360.6529512573507</v>
      </c>
      <c r="J16" s="28">
        <v>9430.9018273925849</v>
      </c>
      <c r="K16" s="28">
        <v>9541.9328092629039</v>
      </c>
      <c r="L16" s="28">
        <v>9649.4603960268778</v>
      </c>
      <c r="M16" s="19">
        <v>6.743162753635179E-2</v>
      </c>
      <c r="N16" s="19">
        <v>0.49440667902813651</v>
      </c>
      <c r="O16" s="19">
        <v>-1.6597430987363992E-4</v>
      </c>
      <c r="P16" s="19">
        <v>0.19506016884962563</v>
      </c>
    </row>
    <row r="17" spans="1:51" ht="11.25">
      <c r="A17" s="27" t="s">
        <v>16</v>
      </c>
      <c r="B17" s="28">
        <v>206270.21154964753</v>
      </c>
      <c r="C17" s="28">
        <v>212102.05654981919</v>
      </c>
      <c r="D17" s="28">
        <v>211618.37007275628</v>
      </c>
      <c r="E17" s="28">
        <v>204765.42555994427</v>
      </c>
      <c r="F17" s="28">
        <v>190035.31638610616</v>
      </c>
      <c r="G17" s="28">
        <v>179668.15512970614</v>
      </c>
      <c r="H17" s="28">
        <v>174379.51850633448</v>
      </c>
      <c r="I17" s="28">
        <v>172933.08397885272</v>
      </c>
      <c r="J17" s="28">
        <v>172583.59206400049</v>
      </c>
      <c r="K17" s="28">
        <v>172412.82383575907</v>
      </c>
      <c r="L17" s="28">
        <v>172418.9544784512</v>
      </c>
      <c r="M17" s="19">
        <v>0.25630285059297098</v>
      </c>
      <c r="N17" s="19">
        <v>-1.0699803541906361</v>
      </c>
      <c r="O17" s="19">
        <v>-0.85607330236557866</v>
      </c>
      <c r="P17" s="19">
        <v>-5.6517861957705584E-2</v>
      </c>
    </row>
    <row r="18" spans="1:51" ht="11.25">
      <c r="A18" s="27" t="s">
        <v>20</v>
      </c>
      <c r="B18" s="28">
        <v>67279.497540492754</v>
      </c>
      <c r="C18" s="28">
        <v>79272.72488748192</v>
      </c>
      <c r="D18" s="28">
        <v>76917.847884656279</v>
      </c>
      <c r="E18" s="28">
        <v>78507.207526696264</v>
      </c>
      <c r="F18" s="28">
        <v>81943.136834690798</v>
      </c>
      <c r="G18" s="28">
        <v>83784.813223778518</v>
      </c>
      <c r="H18" s="28">
        <v>85822.130619229632</v>
      </c>
      <c r="I18" s="28">
        <v>87786.117313314506</v>
      </c>
      <c r="J18" s="28">
        <v>89517.162356425324</v>
      </c>
      <c r="K18" s="28">
        <v>90948.449835226726</v>
      </c>
      <c r="L18" s="28">
        <v>92229.726165078391</v>
      </c>
      <c r="M18" s="19">
        <v>1.3478263208054342</v>
      </c>
      <c r="N18" s="19">
        <v>0.63488301006517922</v>
      </c>
      <c r="O18" s="19">
        <v>0.46358476852437214</v>
      </c>
      <c r="P18" s="19">
        <v>0.36067679066353886</v>
      </c>
    </row>
    <row r="19" spans="1:51" ht="11.25">
      <c r="A19" s="27" t="s">
        <v>17</v>
      </c>
      <c r="B19" s="28">
        <v>8168.412645101771</v>
      </c>
      <c r="C19" s="28">
        <v>7667.8063292728402</v>
      </c>
      <c r="D19" s="28">
        <v>7128.7758791112501</v>
      </c>
      <c r="E19" s="28">
        <v>7395.4413973784995</v>
      </c>
      <c r="F19" s="28">
        <v>7862.7102844675828</v>
      </c>
      <c r="G19" s="28">
        <v>8317.1455024042461</v>
      </c>
      <c r="H19" s="28">
        <v>8637.270252061171</v>
      </c>
      <c r="I19" s="28">
        <v>8863.8653482915597</v>
      </c>
      <c r="J19" s="28">
        <v>9044.0713855748181</v>
      </c>
      <c r="K19" s="28">
        <v>9041.5071361821938</v>
      </c>
      <c r="L19" s="28">
        <v>9018.4568158867114</v>
      </c>
      <c r="M19" s="19">
        <v>-1.3521261843628118</v>
      </c>
      <c r="N19" s="19">
        <v>0.9847352526307418</v>
      </c>
      <c r="O19" s="19">
        <v>0.94397987713998877</v>
      </c>
      <c r="P19" s="19">
        <v>0.21616652807188164</v>
      </c>
    </row>
    <row r="20" spans="1:51" ht="11.25">
      <c r="A20" s="27" t="s">
        <v>18</v>
      </c>
      <c r="B20" s="28">
        <v>44875.600000000006</v>
      </c>
      <c r="C20" s="28">
        <v>49959.399996249696</v>
      </c>
      <c r="D20" s="28">
        <v>49229.700000000004</v>
      </c>
      <c r="E20" s="28">
        <v>53302.972820363677</v>
      </c>
      <c r="F20" s="28">
        <v>56489.091030770564</v>
      </c>
      <c r="G20" s="28">
        <v>58293.826192456632</v>
      </c>
      <c r="H20" s="28">
        <v>57605.72784322832</v>
      </c>
      <c r="I20" s="28">
        <v>58516.11697875055</v>
      </c>
      <c r="J20" s="28">
        <v>60691.943892984476</v>
      </c>
      <c r="K20" s="28">
        <v>63133.596539867984</v>
      </c>
      <c r="L20" s="28">
        <v>65483.318291947449</v>
      </c>
      <c r="M20" s="19">
        <v>0.93032973972633215</v>
      </c>
      <c r="N20" s="19">
        <v>1.3850079909544899</v>
      </c>
      <c r="O20" s="19">
        <v>0.1959363456028429</v>
      </c>
      <c r="P20" s="19">
        <v>0.64292506297649599</v>
      </c>
    </row>
    <row r="21" spans="1:51" ht="11.25">
      <c r="A21" s="27" t="s">
        <v>19</v>
      </c>
      <c r="B21" s="28">
        <v>6156.1631414148615</v>
      </c>
      <c r="C21" s="28">
        <v>6798.0920969917661</v>
      </c>
      <c r="D21" s="28">
        <v>5672.7886693492837</v>
      </c>
      <c r="E21" s="28">
        <v>5051.1139186433475</v>
      </c>
      <c r="F21" s="28">
        <v>5333.863684086542</v>
      </c>
      <c r="G21" s="28">
        <v>5536.4428468697442</v>
      </c>
      <c r="H21" s="28">
        <v>5737.3141182825611</v>
      </c>
      <c r="I21" s="28">
        <v>5911.9007487024346</v>
      </c>
      <c r="J21" s="28">
        <v>6085.842375333531</v>
      </c>
      <c r="K21" s="28">
        <v>6154.5403553074184</v>
      </c>
      <c r="L21" s="28">
        <v>6224.7163224657097</v>
      </c>
      <c r="M21" s="19">
        <v>-0.81439460374774786</v>
      </c>
      <c r="N21" s="19">
        <v>-0.61415586784677734</v>
      </c>
      <c r="O21" s="19">
        <v>0.73181787175509161</v>
      </c>
      <c r="P21" s="19">
        <v>0.40851562675825459</v>
      </c>
    </row>
    <row r="22" spans="1:51" ht="11.25">
      <c r="A22" s="29" t="s">
        <v>21</v>
      </c>
      <c r="B22" s="28"/>
      <c r="C22" s="28"/>
      <c r="D22" s="28"/>
      <c r="E22" s="28"/>
      <c r="F22" s="28"/>
      <c r="G22" s="28"/>
      <c r="H22" s="28"/>
      <c r="I22" s="28"/>
      <c r="J22" s="28"/>
      <c r="K22" s="28"/>
      <c r="L22" s="28"/>
      <c r="M22" s="19"/>
      <c r="N22" s="19"/>
      <c r="O22" s="19"/>
      <c r="P22" s="19"/>
    </row>
    <row r="23" spans="1:51" ht="11.25">
      <c r="A23" s="30" t="s">
        <v>33</v>
      </c>
      <c r="B23" s="28">
        <v>266293.85514308006</v>
      </c>
      <c r="C23" s="28">
        <v>275041.49881702359</v>
      </c>
      <c r="D23" s="28">
        <v>273896.88164779864</v>
      </c>
      <c r="E23" s="28">
        <v>271237.10145174607</v>
      </c>
      <c r="F23" s="28">
        <v>260066.39197540309</v>
      </c>
      <c r="G23" s="28">
        <v>251682.83248714649</v>
      </c>
      <c r="H23" s="28">
        <v>245767.73473388923</v>
      </c>
      <c r="I23" s="28">
        <v>245422.15244777515</v>
      </c>
      <c r="J23" s="28">
        <v>247427.1226950089</v>
      </c>
      <c r="K23" s="28">
        <v>249871.36679344799</v>
      </c>
      <c r="L23" s="28">
        <v>252398.76523595394</v>
      </c>
      <c r="M23" s="19">
        <v>0.28190935508787263</v>
      </c>
      <c r="N23" s="19">
        <v>-0.51680732223587933</v>
      </c>
      <c r="O23" s="19">
        <v>-0.56390435675592876</v>
      </c>
      <c r="P23" s="19">
        <v>0.13320522137969526</v>
      </c>
    </row>
    <row r="24" spans="1:51" ht="11.25">
      <c r="A24" s="30" t="s">
        <v>34</v>
      </c>
      <c r="B24" s="28">
        <v>75230.83711679501</v>
      </c>
      <c r="C24" s="28">
        <v>89484.079318157048</v>
      </c>
      <c r="D24" s="28">
        <v>85504.758065531889</v>
      </c>
      <c r="E24" s="28">
        <v>86825.237993371105</v>
      </c>
      <c r="F24" s="28">
        <v>90878.496630072099</v>
      </c>
      <c r="G24" s="28">
        <v>93215.259364921614</v>
      </c>
      <c r="H24" s="28">
        <v>95694.842954804917</v>
      </c>
      <c r="I24" s="28">
        <v>97949.584871393992</v>
      </c>
      <c r="J24" s="28">
        <v>99926.391206702305</v>
      </c>
      <c r="K24" s="28">
        <v>101361.48371815844</v>
      </c>
      <c r="L24" s="28">
        <v>102625.86723390245</v>
      </c>
      <c r="M24" s="19">
        <v>1.2883365506182187</v>
      </c>
      <c r="N24" s="19">
        <v>0.61137519749525637</v>
      </c>
      <c r="O24" s="19">
        <v>0.5177456636519473</v>
      </c>
      <c r="P24" s="19">
        <v>0.3502399560905145</v>
      </c>
    </row>
    <row r="25" spans="1:51" ht="11.25">
      <c r="A25" s="31" t="s">
        <v>35</v>
      </c>
      <c r="B25" s="32"/>
      <c r="C25" s="32"/>
      <c r="D25" s="32"/>
      <c r="E25" s="32"/>
      <c r="F25" s="32"/>
      <c r="G25" s="32"/>
      <c r="H25" s="32"/>
      <c r="I25" s="32"/>
      <c r="J25" s="32"/>
      <c r="K25" s="32"/>
      <c r="L25" s="32"/>
      <c r="M25" s="19"/>
      <c r="N25" s="19"/>
      <c r="O25" s="19"/>
      <c r="P25" s="19"/>
    </row>
    <row r="26" spans="1:51" ht="11.25">
      <c r="A26" s="30" t="s">
        <v>36</v>
      </c>
      <c r="B26" s="33">
        <v>0</v>
      </c>
      <c r="C26" s="33">
        <v>0</v>
      </c>
      <c r="D26" s="33">
        <v>0</v>
      </c>
      <c r="E26" s="33">
        <v>5.7699224829832075E-3</v>
      </c>
      <c r="F26" s="33">
        <v>0.21748910569488303</v>
      </c>
      <c r="G26" s="33">
        <v>0.4142593128877019</v>
      </c>
      <c r="H26" s="33">
        <v>0.86850578926911182</v>
      </c>
      <c r="I26" s="33">
        <v>1.2149337049403173</v>
      </c>
      <c r="J26" s="33">
        <v>1.5458634652601229</v>
      </c>
      <c r="K26" s="33">
        <v>1.9245885419894699</v>
      </c>
      <c r="L26" s="33">
        <v>2.2697065150312912</v>
      </c>
      <c r="M26" s="19"/>
      <c r="N26" s="19"/>
      <c r="O26" s="19"/>
      <c r="P26" s="19"/>
    </row>
    <row r="27" spans="1:51" ht="11.25">
      <c r="A27" s="30" t="s">
        <v>37</v>
      </c>
      <c r="B27" s="33">
        <v>0.21042765370543046</v>
      </c>
      <c r="C27" s="33">
        <v>0.91090990622556889</v>
      </c>
      <c r="D27" s="33">
        <v>3.6928139303911642</v>
      </c>
      <c r="E27" s="33">
        <v>4.601606463435485</v>
      </c>
      <c r="F27" s="33">
        <v>6.1427490749439473</v>
      </c>
      <c r="G27" s="33">
        <v>6.1781669399567072</v>
      </c>
      <c r="H27" s="33">
        <v>6.2408674049487844</v>
      </c>
      <c r="I27" s="33">
        <v>6.2880601907395102</v>
      </c>
      <c r="J27" s="33">
        <v>6.3000346454554377</v>
      </c>
      <c r="K27" s="33">
        <v>6.508425575546835</v>
      </c>
      <c r="L27" s="33">
        <v>6.574758359478607</v>
      </c>
      <c r="M27" s="19"/>
      <c r="N27" s="19"/>
      <c r="O27" s="19"/>
      <c r="P27" s="19"/>
    </row>
    <row r="28" spans="1:51" ht="11.25">
      <c r="A28" s="29"/>
      <c r="B28" s="29"/>
      <c r="C28" s="29"/>
      <c r="D28" s="29"/>
      <c r="E28" s="29"/>
      <c r="F28" s="29"/>
      <c r="G28" s="29"/>
      <c r="H28" s="29"/>
      <c r="I28" s="29"/>
      <c r="J28" s="29"/>
      <c r="K28" s="29"/>
      <c r="L28" s="29"/>
      <c r="M28" s="19"/>
      <c r="N28" s="19"/>
      <c r="O28" s="19"/>
      <c r="P28" s="19"/>
    </row>
    <row r="29" spans="1:51" s="35" customFormat="1" ht="11.25">
      <c r="A29" s="17" t="s">
        <v>38</v>
      </c>
      <c r="B29" s="34"/>
      <c r="C29" s="34"/>
      <c r="D29" s="34"/>
      <c r="E29" s="34"/>
      <c r="F29" s="34"/>
      <c r="G29" s="34"/>
      <c r="H29" s="34"/>
      <c r="I29" s="34"/>
      <c r="J29" s="34"/>
      <c r="K29" s="34"/>
      <c r="L29" s="34"/>
      <c r="M29" s="19"/>
      <c r="N29" s="19"/>
      <c r="O29" s="19"/>
      <c r="P29" s="19"/>
      <c r="Q29" s="20"/>
      <c r="R29" s="20"/>
      <c r="S29" s="20"/>
      <c r="T29" s="20"/>
      <c r="U29" s="20"/>
      <c r="V29" s="20"/>
      <c r="W29" s="20"/>
      <c r="X29" s="20"/>
      <c r="Y29" s="20"/>
      <c r="Z29" s="20"/>
      <c r="AA29" s="20"/>
      <c r="AB29" s="20"/>
      <c r="AC29" s="20"/>
      <c r="AD29" s="20"/>
      <c r="AE29" s="20"/>
      <c r="AF29" s="20"/>
      <c r="AG29" s="20"/>
      <c r="AH29" s="20"/>
      <c r="AI29" s="20"/>
      <c r="AJ29" s="20"/>
      <c r="AK29" s="20"/>
      <c r="AL29" s="20"/>
      <c r="AM29" s="20"/>
      <c r="AN29" s="20"/>
      <c r="AO29" s="20"/>
      <c r="AP29" s="20"/>
      <c r="AQ29" s="20"/>
      <c r="AR29" s="20"/>
      <c r="AS29" s="20"/>
      <c r="AT29" s="20"/>
      <c r="AU29" s="20"/>
      <c r="AV29" s="20"/>
      <c r="AW29" s="20"/>
      <c r="AX29" s="20"/>
      <c r="AY29" s="20"/>
    </row>
    <row r="30" spans="1:51" ht="11.25">
      <c r="A30" s="36" t="s">
        <v>39</v>
      </c>
      <c r="B30" s="23">
        <v>1613782.0010006584</v>
      </c>
      <c r="C30" s="23">
        <v>1708641.8009951189</v>
      </c>
      <c r="D30" s="23">
        <v>1650084.801944219</v>
      </c>
      <c r="E30" s="23">
        <v>1559891.8786987176</v>
      </c>
      <c r="F30" s="23">
        <v>1526913.966429234</v>
      </c>
      <c r="G30" s="23">
        <v>1477945.3165000875</v>
      </c>
      <c r="H30" s="23">
        <v>1436069.0340094343</v>
      </c>
      <c r="I30" s="23">
        <v>1399738.4189589128</v>
      </c>
      <c r="J30" s="23">
        <v>1378644.9211434308</v>
      </c>
      <c r="K30" s="23">
        <v>1364868.5714741182</v>
      </c>
      <c r="L30" s="23">
        <v>1367462.3502437035</v>
      </c>
      <c r="M30" s="19">
        <v>0.22270951522389559</v>
      </c>
      <c r="N30" s="19">
        <v>-0.77277857977583464</v>
      </c>
      <c r="O30" s="19">
        <v>-0.61151399344210322</v>
      </c>
      <c r="P30" s="19">
        <v>-0.24446479778360564</v>
      </c>
    </row>
    <row r="31" spans="1:51" s="24" customFormat="1" ht="11.25">
      <c r="A31" s="22" t="s">
        <v>40</v>
      </c>
      <c r="B31" s="23">
        <v>1129426.7014193791</v>
      </c>
      <c r="C31" s="23">
        <v>1186369.6402879511</v>
      </c>
      <c r="D31" s="23">
        <v>1155878.5528533191</v>
      </c>
      <c r="E31" s="23">
        <v>1133457.27350207</v>
      </c>
      <c r="F31" s="23">
        <v>1133797.4372148283</v>
      </c>
      <c r="G31" s="23">
        <v>1106322.1489975161</v>
      </c>
      <c r="H31" s="23">
        <v>1081367.5312394865</v>
      </c>
      <c r="I31" s="23">
        <v>1065406.7488910917</v>
      </c>
      <c r="J31" s="23">
        <v>1067768.660097739</v>
      </c>
      <c r="K31" s="23">
        <v>1077082.6982751819</v>
      </c>
      <c r="L31" s="23">
        <v>1085865.0598533</v>
      </c>
      <c r="M31" s="19">
        <v>0.23177364622062324</v>
      </c>
      <c r="N31" s="19">
        <v>-0.19269554419431012</v>
      </c>
      <c r="O31" s="19">
        <v>-0.47234183855401346</v>
      </c>
      <c r="P31" s="19">
        <v>2.07545871863557E-2</v>
      </c>
    </row>
    <row r="32" spans="1:51" ht="11.25">
      <c r="A32" s="37" t="s">
        <v>41</v>
      </c>
      <c r="B32" s="38"/>
      <c r="C32" s="38"/>
      <c r="D32" s="38"/>
      <c r="E32" s="38"/>
      <c r="F32" s="38"/>
      <c r="G32" s="38"/>
      <c r="H32" s="38"/>
      <c r="I32" s="38"/>
      <c r="J32" s="38"/>
      <c r="K32" s="38"/>
      <c r="L32" s="38"/>
      <c r="M32" s="19"/>
      <c r="N32" s="19"/>
      <c r="O32" s="19"/>
      <c r="P32" s="19"/>
    </row>
    <row r="33" spans="1:16" ht="11.25">
      <c r="A33" s="25" t="s">
        <v>42</v>
      </c>
      <c r="B33" s="26">
        <v>330627.33845780924</v>
      </c>
      <c r="C33" s="26">
        <v>327575.74028795119</v>
      </c>
      <c r="D33" s="26">
        <v>283437.45090910001</v>
      </c>
      <c r="E33" s="26">
        <v>284538.99955525593</v>
      </c>
      <c r="F33" s="26">
        <v>295323.03023950488</v>
      </c>
      <c r="G33" s="26">
        <v>283440.84450559894</v>
      </c>
      <c r="H33" s="26">
        <v>269764.76236109296</v>
      </c>
      <c r="I33" s="26">
        <v>254647.8303894829</v>
      </c>
      <c r="J33" s="26">
        <v>249034.54998453555</v>
      </c>
      <c r="K33" s="26">
        <v>249928.59123402924</v>
      </c>
      <c r="L33" s="26">
        <v>251838.88600672971</v>
      </c>
      <c r="M33" s="19">
        <v>-1.5282066582007703</v>
      </c>
      <c r="N33" s="19">
        <v>0.41162794910578615</v>
      </c>
      <c r="O33" s="19">
        <v>-0.90110991140747165</v>
      </c>
      <c r="P33" s="19">
        <v>-0.34321360560159997</v>
      </c>
    </row>
    <row r="34" spans="1:16" ht="11.25">
      <c r="A34" s="39" t="s">
        <v>43</v>
      </c>
      <c r="B34" s="26">
        <v>215899.45590490403</v>
      </c>
      <c r="C34" s="26">
        <v>215114.72799255498</v>
      </c>
      <c r="D34" s="26">
        <v>182720.97101512831</v>
      </c>
      <c r="E34" s="26">
        <v>182407.91763640588</v>
      </c>
      <c r="F34" s="26">
        <v>188942.30326302361</v>
      </c>
      <c r="G34" s="26">
        <v>178705.08581338509</v>
      </c>
      <c r="H34" s="26">
        <v>166614.41345233042</v>
      </c>
      <c r="I34" s="26">
        <v>153613.69468723398</v>
      </c>
      <c r="J34" s="26">
        <v>146961.24988038398</v>
      </c>
      <c r="K34" s="26">
        <v>144792.52552854453</v>
      </c>
      <c r="L34" s="26">
        <v>143582.9322904791</v>
      </c>
      <c r="M34" s="19">
        <v>-1.6546829730871182</v>
      </c>
      <c r="N34" s="19">
        <v>0.33537567030899051</v>
      </c>
      <c r="O34" s="19">
        <v>-1.2497198590287861</v>
      </c>
      <c r="P34" s="19">
        <v>-0.74108754169327495</v>
      </c>
    </row>
    <row r="35" spans="1:16" ht="11.25">
      <c r="A35" s="39" t="s">
        <v>44</v>
      </c>
      <c r="B35" s="26">
        <v>114727.88255290523</v>
      </c>
      <c r="C35" s="26">
        <v>112461.01229539621</v>
      </c>
      <c r="D35" s="26">
        <v>100716.47989397163</v>
      </c>
      <c r="E35" s="26">
        <v>102131.08191884997</v>
      </c>
      <c r="F35" s="26">
        <v>106380.72697648132</v>
      </c>
      <c r="G35" s="26">
        <v>104735.75869221389</v>
      </c>
      <c r="H35" s="26">
        <v>103150.34890876242</v>
      </c>
      <c r="I35" s="26">
        <v>101034.13570224891</v>
      </c>
      <c r="J35" s="26">
        <v>102073.30010415157</v>
      </c>
      <c r="K35" s="26">
        <v>105136.06570548465</v>
      </c>
      <c r="L35" s="26">
        <v>108255.95371625062</v>
      </c>
      <c r="M35" s="19">
        <v>-1.2940901658918036</v>
      </c>
      <c r="N35" s="19">
        <v>0.54864943207311168</v>
      </c>
      <c r="O35" s="19">
        <v>-0.30789304430995923</v>
      </c>
      <c r="P35" s="19">
        <v>0.24184569107776888</v>
      </c>
    </row>
    <row r="36" spans="1:16" ht="11.25">
      <c r="A36" s="25" t="s">
        <v>45</v>
      </c>
      <c r="B36" s="26">
        <v>288564.49577135389</v>
      </c>
      <c r="C36" s="26">
        <v>307594.42070920934</v>
      </c>
      <c r="D36" s="26">
        <v>313829.23177025461</v>
      </c>
      <c r="E36" s="26">
        <v>299747.49481554539</v>
      </c>
      <c r="F36" s="26">
        <v>298154.86523685948</v>
      </c>
      <c r="G36" s="26">
        <v>292956.39767126879</v>
      </c>
      <c r="H36" s="26">
        <v>288051.1542637372</v>
      </c>
      <c r="I36" s="26">
        <v>286692.55458386161</v>
      </c>
      <c r="J36" s="26">
        <v>287594.06767380919</v>
      </c>
      <c r="K36" s="26">
        <v>289786.11316329869</v>
      </c>
      <c r="L36" s="26">
        <v>291562.02827850729</v>
      </c>
      <c r="M36" s="19">
        <v>0.8428357644468365</v>
      </c>
      <c r="N36" s="19">
        <v>-0.5110492430221103</v>
      </c>
      <c r="O36" s="19">
        <v>-0.34415592307561749</v>
      </c>
      <c r="P36" s="19">
        <v>6.0591798402498398E-2</v>
      </c>
    </row>
    <row r="37" spans="1:16" ht="11.25">
      <c r="A37" s="25" t="s">
        <v>46</v>
      </c>
      <c r="B37" s="26">
        <v>166677.28757544266</v>
      </c>
      <c r="C37" s="26">
        <v>183368.40996982381</v>
      </c>
      <c r="D37" s="26">
        <v>196770.16297868465</v>
      </c>
      <c r="E37" s="26">
        <v>188332.55909493944</v>
      </c>
      <c r="F37" s="26">
        <v>186486.52537979675</v>
      </c>
      <c r="G37" s="26">
        <v>182048.16851210513</v>
      </c>
      <c r="H37" s="26">
        <v>179074.95623878203</v>
      </c>
      <c r="I37" s="26">
        <v>177598.70228978255</v>
      </c>
      <c r="J37" s="26">
        <v>180628.86118277838</v>
      </c>
      <c r="K37" s="26">
        <v>182925.09886097763</v>
      </c>
      <c r="L37" s="26">
        <v>184234.30277678612</v>
      </c>
      <c r="M37" s="19">
        <v>1.6736189681749281</v>
      </c>
      <c r="N37" s="19">
        <v>-0.53533570129276065</v>
      </c>
      <c r="O37" s="19">
        <v>-0.40472395976596243</v>
      </c>
      <c r="P37" s="19">
        <v>0.14212021555470855</v>
      </c>
    </row>
    <row r="38" spans="1:16" ht="11.25">
      <c r="A38" s="25" t="s">
        <v>47</v>
      </c>
      <c r="B38" s="26">
        <v>343557.57961477333</v>
      </c>
      <c r="C38" s="26">
        <v>367831.0693209669</v>
      </c>
      <c r="D38" s="26">
        <v>361841.70719527971</v>
      </c>
      <c r="E38" s="26">
        <v>360838.22003632906</v>
      </c>
      <c r="F38" s="26">
        <v>353833.01635866717</v>
      </c>
      <c r="G38" s="26">
        <v>347876.73830854334</v>
      </c>
      <c r="H38" s="26">
        <v>344476.65837587474</v>
      </c>
      <c r="I38" s="26">
        <v>346467.66162796452</v>
      </c>
      <c r="J38" s="26">
        <v>350511.18125661602</v>
      </c>
      <c r="K38" s="26">
        <v>354442.89501687646</v>
      </c>
      <c r="L38" s="26">
        <v>358229.84279127727</v>
      </c>
      <c r="M38" s="19">
        <v>0.51986784163084998</v>
      </c>
      <c r="N38" s="19">
        <v>-0.22356718155593924</v>
      </c>
      <c r="O38" s="19">
        <v>-0.26762886932466534</v>
      </c>
      <c r="P38" s="19">
        <v>0.1959340317796876</v>
      </c>
    </row>
    <row r="39" spans="1:16" ht="11.25">
      <c r="A39" s="37" t="s">
        <v>48</v>
      </c>
      <c r="B39" s="40"/>
      <c r="C39" s="40"/>
      <c r="D39" s="40"/>
      <c r="E39" s="40"/>
      <c r="F39" s="40"/>
      <c r="G39" s="40"/>
      <c r="H39" s="40"/>
      <c r="I39" s="40"/>
      <c r="J39" s="40"/>
      <c r="K39" s="40"/>
      <c r="L39" s="40"/>
      <c r="M39" s="19"/>
      <c r="N39" s="19"/>
      <c r="O39" s="19"/>
      <c r="P39" s="19"/>
    </row>
    <row r="40" spans="1:16" ht="11.25">
      <c r="A40" s="27" t="s">
        <v>49</v>
      </c>
      <c r="B40" s="28">
        <v>61976.600000000013</v>
      </c>
      <c r="C40" s="28">
        <v>53987.600000000006</v>
      </c>
      <c r="D40" s="28">
        <v>50511.600000000013</v>
      </c>
      <c r="E40" s="28">
        <v>47693.97577268345</v>
      </c>
      <c r="F40" s="28">
        <v>45711.287080824775</v>
      </c>
      <c r="G40" s="28">
        <v>42313.49043204404</v>
      </c>
      <c r="H40" s="28">
        <v>34285.433577308679</v>
      </c>
      <c r="I40" s="28">
        <v>25558.05971183952</v>
      </c>
      <c r="J40" s="28">
        <v>18468.614467612257</v>
      </c>
      <c r="K40" s="28">
        <v>15207.777076108567</v>
      </c>
      <c r="L40" s="28">
        <v>13391.855306536892</v>
      </c>
      <c r="M40" s="19">
        <v>-2.0247595940558916</v>
      </c>
      <c r="N40" s="19">
        <v>-0.99360840178570609</v>
      </c>
      <c r="O40" s="19">
        <v>-2.8352763936222991</v>
      </c>
      <c r="P40" s="19">
        <v>-4.5916126692531538</v>
      </c>
    </row>
    <row r="41" spans="1:16" ht="11.25">
      <c r="A41" s="27" t="s">
        <v>50</v>
      </c>
      <c r="B41" s="28">
        <v>487065.41849320999</v>
      </c>
      <c r="C41" s="28">
        <v>502509.24028795119</v>
      </c>
      <c r="D41" s="28">
        <v>455206.59999999992</v>
      </c>
      <c r="E41" s="28">
        <v>437597.82907286694</v>
      </c>
      <c r="F41" s="28">
        <v>405293.37683350575</v>
      </c>
      <c r="G41" s="28">
        <v>390260.26762979111</v>
      </c>
      <c r="H41" s="28">
        <v>373317.98099796282</v>
      </c>
      <c r="I41" s="28">
        <v>365300.06084679067</v>
      </c>
      <c r="J41" s="28">
        <v>358888.86329055351</v>
      </c>
      <c r="K41" s="28">
        <v>355261.30177151156</v>
      </c>
      <c r="L41" s="28">
        <v>352635.18776944239</v>
      </c>
      <c r="M41" s="19">
        <v>-0.6741877060364998</v>
      </c>
      <c r="N41" s="19">
        <v>-1.1546836591031062</v>
      </c>
      <c r="O41" s="19">
        <v>-0.81843879918404028</v>
      </c>
      <c r="P41" s="19">
        <v>-0.28457677203234111</v>
      </c>
    </row>
    <row r="42" spans="1:16" ht="11.25">
      <c r="A42" s="27" t="s">
        <v>51</v>
      </c>
      <c r="B42" s="28">
        <v>267588.3</v>
      </c>
      <c r="C42" s="28">
        <v>281191.10000000009</v>
      </c>
      <c r="D42" s="28">
        <v>273365.95090910001</v>
      </c>
      <c r="E42" s="28">
        <v>265878.62988241826</v>
      </c>
      <c r="F42" s="28">
        <v>264622.73826415587</v>
      </c>
      <c r="G42" s="28">
        <v>251207.80613939898</v>
      </c>
      <c r="H42" s="28">
        <v>241000.49574795904</v>
      </c>
      <c r="I42" s="28">
        <v>233979.84999528577</v>
      </c>
      <c r="J42" s="28">
        <v>234094.6415394014</v>
      </c>
      <c r="K42" s="28">
        <v>235977.60664651767</v>
      </c>
      <c r="L42" s="28">
        <v>236648.9479269904</v>
      </c>
      <c r="M42" s="19">
        <v>0.21384604259544471</v>
      </c>
      <c r="N42" s="19">
        <v>-0.32453419158788854</v>
      </c>
      <c r="O42" s="19">
        <v>-0.93070380966262523</v>
      </c>
      <c r="P42" s="19">
        <v>-9.106441059414383E-2</v>
      </c>
    </row>
    <row r="43" spans="1:16" ht="11.25">
      <c r="A43" s="27" t="s">
        <v>52</v>
      </c>
      <c r="B43" s="28">
        <v>217643.70000000007</v>
      </c>
      <c r="C43" s="28">
        <v>239548.1</v>
      </c>
      <c r="D43" s="28">
        <v>244471</v>
      </c>
      <c r="E43" s="28">
        <v>241009.85550043991</v>
      </c>
      <c r="F43" s="28">
        <v>250682.13502770365</v>
      </c>
      <c r="G43" s="28">
        <v>257237.49869077053</v>
      </c>
      <c r="H43" s="28">
        <v>265171.77763093583</v>
      </c>
      <c r="I43" s="28">
        <v>274371.88215528871</v>
      </c>
      <c r="J43" s="28">
        <v>285234.98971383017</v>
      </c>
      <c r="K43" s="28">
        <v>296767.32632533362</v>
      </c>
      <c r="L43" s="28">
        <v>307339.93870688975</v>
      </c>
      <c r="M43" s="19">
        <v>1.1691555188348524</v>
      </c>
      <c r="N43" s="19">
        <v>0.25120549150039473</v>
      </c>
      <c r="O43" s="19">
        <v>0.56350264881515066</v>
      </c>
      <c r="P43" s="19">
        <v>0.74061203336714954</v>
      </c>
    </row>
    <row r="44" spans="1:16" ht="11.25">
      <c r="A44" s="27" t="s">
        <v>53</v>
      </c>
      <c r="B44" s="28">
        <v>46043.781925510673</v>
      </c>
      <c r="C44" s="28">
        <v>52425.200000000004</v>
      </c>
      <c r="D44" s="28">
        <v>52875.100000000013</v>
      </c>
      <c r="E44" s="28">
        <v>49061.972596222695</v>
      </c>
      <c r="F44" s="28">
        <v>50934.90517492767</v>
      </c>
      <c r="G44" s="28">
        <v>52356.67132363448</v>
      </c>
      <c r="H44" s="28">
        <v>54346.122368435485</v>
      </c>
      <c r="I44" s="28">
        <v>54510.020500156323</v>
      </c>
      <c r="J44" s="28">
        <v>56136.046367562063</v>
      </c>
      <c r="K44" s="28">
        <v>56252.952691764222</v>
      </c>
      <c r="L44" s="28">
        <v>56700.25057421661</v>
      </c>
      <c r="M44" s="19">
        <v>1.3930112672016826</v>
      </c>
      <c r="N44" s="19">
        <v>-0.37314288789090932</v>
      </c>
      <c r="O44" s="19">
        <v>0.6503538470254755</v>
      </c>
      <c r="P44" s="19">
        <v>0.21225175865096091</v>
      </c>
    </row>
    <row r="45" spans="1:16" ht="11.25">
      <c r="A45" s="27" t="s">
        <v>54</v>
      </c>
      <c r="B45" s="28">
        <v>49108.901000658319</v>
      </c>
      <c r="C45" s="28">
        <v>56708.4</v>
      </c>
      <c r="D45" s="28">
        <v>79448.301944218983</v>
      </c>
      <c r="E45" s="28">
        <v>92103.835762205912</v>
      </c>
      <c r="F45" s="28">
        <v>116178.47409150326</v>
      </c>
      <c r="G45" s="28">
        <v>112396.38254144043</v>
      </c>
      <c r="H45" s="28">
        <v>112458.37946196813</v>
      </c>
      <c r="I45" s="28">
        <v>110597.60340863715</v>
      </c>
      <c r="J45" s="28">
        <v>113098.36365710657</v>
      </c>
      <c r="K45" s="28">
        <v>115085.64061514994</v>
      </c>
      <c r="L45" s="28">
        <v>115911.98089873594</v>
      </c>
      <c r="M45" s="19">
        <v>4.9282525819251299</v>
      </c>
      <c r="N45" s="19">
        <v>3.873342027787352</v>
      </c>
      <c r="O45" s="19">
        <v>-0.32491486170479478</v>
      </c>
      <c r="P45" s="19">
        <v>0.15135404916342132</v>
      </c>
    </row>
    <row r="46" spans="1:16" ht="11.25">
      <c r="A46" s="27" t="s">
        <v>55</v>
      </c>
      <c r="B46" s="28">
        <v>0</v>
      </c>
      <c r="C46" s="28">
        <v>0</v>
      </c>
      <c r="D46" s="28">
        <v>0</v>
      </c>
      <c r="E46" s="28">
        <v>111.17491523292847</v>
      </c>
      <c r="F46" s="28">
        <v>374.52074220753275</v>
      </c>
      <c r="G46" s="28">
        <v>550.03224043664522</v>
      </c>
      <c r="H46" s="28">
        <v>787.34145491640083</v>
      </c>
      <c r="I46" s="28">
        <v>1089.272273093462</v>
      </c>
      <c r="J46" s="28">
        <v>1847.1410616729409</v>
      </c>
      <c r="K46" s="28">
        <v>2530.0931487963535</v>
      </c>
      <c r="L46" s="28">
        <v>3236.8986704880372</v>
      </c>
      <c r="M46" s="19">
        <v>0</v>
      </c>
      <c r="N46" s="19">
        <v>0</v>
      </c>
      <c r="O46" s="19">
        <v>7.7131493977881771</v>
      </c>
      <c r="P46" s="19">
        <v>7.3243580058772739</v>
      </c>
    </row>
    <row r="47" spans="1:16" ht="11.25">
      <c r="A47" s="22" t="s">
        <v>56</v>
      </c>
      <c r="B47" s="40"/>
      <c r="C47" s="40"/>
      <c r="D47" s="40"/>
      <c r="E47" s="40"/>
      <c r="F47" s="40"/>
      <c r="G47" s="40"/>
      <c r="H47" s="40"/>
      <c r="I47" s="40"/>
      <c r="J47" s="40"/>
      <c r="K47" s="40"/>
      <c r="L47" s="40"/>
      <c r="M47" s="19"/>
      <c r="N47" s="19"/>
      <c r="O47" s="19"/>
      <c r="P47" s="19"/>
    </row>
    <row r="48" spans="1:16" ht="11.25">
      <c r="A48" s="27" t="s">
        <v>57</v>
      </c>
      <c r="B48" s="28">
        <v>153.76166052998866</v>
      </c>
      <c r="C48" s="28">
        <v>147.73772037072948</v>
      </c>
      <c r="D48" s="28">
        <v>136.51185364193603</v>
      </c>
      <c r="E48" s="28">
        <v>124.12578052447182</v>
      </c>
      <c r="F48" s="28">
        <v>112.67624157859197</v>
      </c>
      <c r="G48" s="28">
        <v>102.26436929935318</v>
      </c>
      <c r="H48" s="28">
        <v>93.175705251776478</v>
      </c>
      <c r="I48" s="28">
        <v>84.565548876179392</v>
      </c>
      <c r="J48" s="28">
        <v>77.284952426353712</v>
      </c>
      <c r="K48" s="28">
        <v>71.133031482544538</v>
      </c>
      <c r="L48" s="28">
        <v>66.217601577226972</v>
      </c>
      <c r="M48" s="19">
        <v>-1.1828713535237734</v>
      </c>
      <c r="N48" s="19">
        <v>-1.9006344001055497</v>
      </c>
      <c r="O48" s="19">
        <v>-1.8823735647873763</v>
      </c>
      <c r="P48" s="19">
        <v>-1.6932049019642292</v>
      </c>
    </row>
    <row r="49" spans="1:38" ht="11.25">
      <c r="A49" s="27" t="s">
        <v>58</v>
      </c>
      <c r="B49" s="28">
        <v>100</v>
      </c>
      <c r="C49" s="28">
        <v>92.947398291062726</v>
      </c>
      <c r="D49" s="28">
        <v>79.940815451309462</v>
      </c>
      <c r="E49" s="28">
        <v>77.487246023871819</v>
      </c>
      <c r="F49" s="28">
        <v>75.184741811611175</v>
      </c>
      <c r="G49" s="28">
        <v>68.342394845043259</v>
      </c>
      <c r="H49" s="28">
        <v>61.726858518649351</v>
      </c>
      <c r="I49" s="28">
        <v>55.308074829842113</v>
      </c>
      <c r="J49" s="28">
        <v>51.272029375791071</v>
      </c>
      <c r="K49" s="28">
        <v>48.906484399713932</v>
      </c>
      <c r="L49" s="28">
        <v>46.786382899756532</v>
      </c>
      <c r="M49" s="19">
        <v>-2.2139603690949139</v>
      </c>
      <c r="N49" s="19">
        <v>-0.61150510120954182</v>
      </c>
      <c r="O49" s="19">
        <v>-1.9529692133267385</v>
      </c>
      <c r="P49" s="19">
        <v>-1.3760790062851136</v>
      </c>
    </row>
    <row r="50" spans="1:38" ht="11.25">
      <c r="A50" s="27" t="s">
        <v>59</v>
      </c>
      <c r="B50" s="28">
        <v>100</v>
      </c>
      <c r="C50" s="28">
        <v>96.512125286270347</v>
      </c>
      <c r="D50" s="28">
        <v>94.20212235138861</v>
      </c>
      <c r="E50" s="28">
        <v>86.577695779805481</v>
      </c>
      <c r="F50" s="28">
        <v>79.225579139297793</v>
      </c>
      <c r="G50" s="28">
        <v>72.186191548652516</v>
      </c>
      <c r="H50" s="28">
        <v>65.847383226998687</v>
      </c>
      <c r="I50" s="28">
        <v>60.392332886662992</v>
      </c>
      <c r="J50" s="28">
        <v>55.661103890930988</v>
      </c>
      <c r="K50" s="28">
        <v>51.729941645516817</v>
      </c>
      <c r="L50" s="28">
        <v>48.020207774864986</v>
      </c>
      <c r="M50" s="19">
        <v>-0.59549460417370748</v>
      </c>
      <c r="N50" s="19">
        <v>-1.7165317618238696</v>
      </c>
      <c r="O50" s="19">
        <v>-1.8325952247438715</v>
      </c>
      <c r="P50" s="19">
        <v>-1.5661944476570211</v>
      </c>
    </row>
    <row r="51" spans="1:38" ht="11.25">
      <c r="A51" s="27" t="s">
        <v>60</v>
      </c>
      <c r="B51" s="28">
        <v>100</v>
      </c>
      <c r="C51" s="28">
        <v>99.116104747702764</v>
      </c>
      <c r="D51" s="28">
        <v>99.796867899802649</v>
      </c>
      <c r="E51" s="28">
        <v>91.00025415801133</v>
      </c>
      <c r="F51" s="28">
        <v>82.766083344346512</v>
      </c>
      <c r="G51" s="28">
        <v>75.037072812606681</v>
      </c>
      <c r="H51" s="28">
        <v>68.598096010284948</v>
      </c>
      <c r="I51" s="28">
        <v>62.718925886755983</v>
      </c>
      <c r="J51" s="28">
        <v>58.624811970640977</v>
      </c>
      <c r="K51" s="28">
        <v>54.781171927614182</v>
      </c>
      <c r="L51" s="28">
        <v>50.944735468655637</v>
      </c>
      <c r="M51" s="19">
        <v>-2.0331802135575838E-2</v>
      </c>
      <c r="N51" s="19">
        <v>-1.8537864594506348</v>
      </c>
      <c r="O51" s="19">
        <v>-1.8600198573556104</v>
      </c>
      <c r="P51" s="19">
        <v>-1.476606409097847</v>
      </c>
    </row>
    <row r="52" spans="1:38" ht="11.25">
      <c r="A52" s="27" t="s">
        <v>61</v>
      </c>
      <c r="B52" s="28">
        <v>38.566676058170479</v>
      </c>
      <c r="C52" s="28">
        <v>37.378096543029201</v>
      </c>
      <c r="D52" s="28">
        <v>35.589757948620374</v>
      </c>
      <c r="E52" s="28">
        <v>33.351180445779647</v>
      </c>
      <c r="F52" s="28">
        <v>29.715157758083041</v>
      </c>
      <c r="G52" s="28">
        <v>27.038719010802083</v>
      </c>
      <c r="H52" s="28">
        <v>24.859187913315186</v>
      </c>
      <c r="I52" s="28">
        <v>23.583937654443865</v>
      </c>
      <c r="J52" s="28">
        <v>22.649026792322712</v>
      </c>
      <c r="K52" s="28">
        <v>21.86931395012952</v>
      </c>
      <c r="L52" s="28">
        <v>21.232272706621114</v>
      </c>
      <c r="M52" s="19">
        <v>-0.80008901886418071</v>
      </c>
      <c r="N52" s="19">
        <v>-1.7878314242772309</v>
      </c>
      <c r="O52" s="19">
        <v>-1.7684742373577866</v>
      </c>
      <c r="P52" s="19">
        <v>-0.78542478063433618</v>
      </c>
    </row>
    <row r="53" spans="1:38" ht="11.25">
      <c r="A53" s="27" t="s">
        <v>62</v>
      </c>
      <c r="B53" s="28">
        <v>32.786896616743846</v>
      </c>
      <c r="C53" s="28">
        <v>34.254196145983997</v>
      </c>
      <c r="D53" s="28">
        <v>33.447147073559023</v>
      </c>
      <c r="E53" s="28">
        <v>32.111872034602598</v>
      </c>
      <c r="F53" s="28">
        <v>30.487813522572115</v>
      </c>
      <c r="G53" s="28">
        <v>28.946482594546612</v>
      </c>
      <c r="H53" s="28">
        <v>27.677760456507453</v>
      </c>
      <c r="I53" s="28">
        <v>26.975733864436979</v>
      </c>
      <c r="J53" s="28">
        <v>26.282574302609859</v>
      </c>
      <c r="K53" s="28">
        <v>25.743813991125432</v>
      </c>
      <c r="L53" s="28">
        <v>25.335852124554581</v>
      </c>
      <c r="M53" s="19">
        <v>0.19957439990112569</v>
      </c>
      <c r="N53" s="19">
        <v>-0.92211665171262336</v>
      </c>
      <c r="O53" s="19">
        <v>-0.96231807836428818</v>
      </c>
      <c r="P53" s="19">
        <v>-0.44106815705263758</v>
      </c>
    </row>
    <row r="54" spans="1:38" ht="11.25">
      <c r="A54" s="29"/>
      <c r="B54" s="40"/>
      <c r="C54" s="40"/>
      <c r="D54" s="40"/>
      <c r="E54" s="40"/>
      <c r="F54" s="40"/>
      <c r="G54" s="40"/>
      <c r="H54" s="40"/>
      <c r="I54" s="40"/>
      <c r="J54" s="40"/>
      <c r="K54" s="40"/>
      <c r="L54" s="40"/>
      <c r="M54" s="19"/>
      <c r="N54" s="19"/>
      <c r="O54" s="19"/>
      <c r="P54" s="19"/>
    </row>
    <row r="55" spans="1:38" s="35" customFormat="1" ht="11.25">
      <c r="A55" s="17" t="s">
        <v>63</v>
      </c>
      <c r="B55" s="41"/>
      <c r="C55" s="41"/>
      <c r="D55" s="41"/>
      <c r="E55" s="41"/>
      <c r="F55" s="41"/>
      <c r="G55" s="41"/>
      <c r="H55" s="41"/>
      <c r="I55" s="41"/>
      <c r="J55" s="41"/>
      <c r="K55" s="41"/>
      <c r="L55" s="41"/>
      <c r="M55" s="19"/>
      <c r="N55" s="19"/>
      <c r="O55" s="19"/>
      <c r="P55" s="19"/>
      <c r="Q55" s="20"/>
      <c r="R55" s="20"/>
      <c r="S55" s="20"/>
      <c r="T55" s="20"/>
      <c r="U55" s="20"/>
      <c r="V55" s="20"/>
      <c r="W55" s="20"/>
      <c r="X55" s="20"/>
      <c r="Y55" s="20"/>
      <c r="Z55" s="20"/>
      <c r="AA55" s="20"/>
      <c r="AB55" s="20"/>
      <c r="AC55" s="20"/>
      <c r="AD55" s="20"/>
      <c r="AE55" s="20"/>
      <c r="AF55" s="20"/>
      <c r="AG55" s="20"/>
      <c r="AH55" s="20"/>
      <c r="AI55" s="20"/>
      <c r="AJ55" s="20"/>
      <c r="AK55" s="20"/>
      <c r="AL55" s="20"/>
    </row>
    <row r="56" spans="1:38" s="24" customFormat="1" ht="11.25">
      <c r="A56" s="22" t="s">
        <v>64</v>
      </c>
      <c r="B56" s="42">
        <v>5326.4292290959002</v>
      </c>
      <c r="C56" s="42">
        <v>5349.1765998085421</v>
      </c>
      <c r="D56" s="42">
        <v>4875.0255220434137</v>
      </c>
      <c r="E56" s="42">
        <v>4583.3777313720748</v>
      </c>
      <c r="F56" s="42">
        <v>4275.3271930575929</v>
      </c>
      <c r="G56" s="42">
        <v>4050.9259457999178</v>
      </c>
      <c r="H56" s="42">
        <v>3731.6446485992346</v>
      </c>
      <c r="I56" s="42">
        <v>3514.5914841845411</v>
      </c>
      <c r="J56" s="42">
        <v>3358.5067368739651</v>
      </c>
      <c r="K56" s="42">
        <v>3194.6111546494708</v>
      </c>
      <c r="L56" s="42">
        <v>3008.8356093273433</v>
      </c>
      <c r="M56" s="19">
        <v>-0.8816478465271782</v>
      </c>
      <c r="N56" s="19">
        <v>-1.3040693999440078</v>
      </c>
      <c r="O56" s="19">
        <v>-1.3509079666584767</v>
      </c>
      <c r="P56" s="19">
        <v>-1.070706183620751</v>
      </c>
      <c r="Q56" s="20"/>
      <c r="R56" s="20"/>
      <c r="S56" s="20"/>
      <c r="T56" s="20"/>
      <c r="U56" s="20"/>
      <c r="V56" s="20"/>
      <c r="W56" s="20"/>
      <c r="X56" s="20"/>
      <c r="Y56" s="20"/>
      <c r="Z56" s="20"/>
      <c r="AA56" s="20"/>
      <c r="AB56" s="20"/>
      <c r="AC56" s="20"/>
      <c r="AD56" s="20"/>
      <c r="AE56" s="20"/>
      <c r="AF56" s="20"/>
      <c r="AG56" s="20"/>
      <c r="AH56" s="20"/>
      <c r="AI56" s="20"/>
      <c r="AJ56" s="20"/>
      <c r="AK56" s="20"/>
      <c r="AL56" s="20"/>
    </row>
    <row r="57" spans="1:38" ht="11.25">
      <c r="A57" s="27" t="s">
        <v>65</v>
      </c>
      <c r="B57" s="43"/>
      <c r="C57" s="43">
        <v>2501.2492701057886</v>
      </c>
      <c r="D57" s="43">
        <v>2175.1401184851866</v>
      </c>
      <c r="E57" s="43">
        <v>2016.691953772269</v>
      </c>
      <c r="F57" s="43">
        <v>1887.0203270983989</v>
      </c>
      <c r="G57" s="43">
        <v>1768.71499204721</v>
      </c>
      <c r="H57" s="43">
        <v>1558.8310668739989</v>
      </c>
      <c r="I57" s="43">
        <v>1394.9031111179995</v>
      </c>
      <c r="J57" s="43">
        <v>1269.0074967236103</v>
      </c>
      <c r="K57" s="43">
        <v>1124.0215160601158</v>
      </c>
      <c r="L57" s="43">
        <v>955.15638778446703</v>
      </c>
      <c r="M57" s="19"/>
      <c r="N57" s="19">
        <v>-1.4108927504984492</v>
      </c>
      <c r="O57" s="19">
        <v>-1.8924913354477546</v>
      </c>
      <c r="P57" s="19">
        <v>-2.4193354161449188</v>
      </c>
    </row>
    <row r="58" spans="1:38" ht="11.25">
      <c r="A58" s="27" t="s">
        <v>66</v>
      </c>
      <c r="B58" s="44"/>
      <c r="C58" s="43">
        <v>2847.9273297027535</v>
      </c>
      <c r="D58" s="43">
        <v>2699.8854035582272</v>
      </c>
      <c r="E58" s="43">
        <v>2566.685777599806</v>
      </c>
      <c r="F58" s="43">
        <v>2388.3068659591941</v>
      </c>
      <c r="G58" s="43">
        <v>2282.2109537527076</v>
      </c>
      <c r="H58" s="43">
        <v>2172.813581725236</v>
      </c>
      <c r="I58" s="43">
        <v>2119.6883730665413</v>
      </c>
      <c r="J58" s="43">
        <v>2089.499240150355</v>
      </c>
      <c r="K58" s="43">
        <v>2070.5896385893548</v>
      </c>
      <c r="L58" s="43">
        <v>2053.6792215428763</v>
      </c>
      <c r="M58" s="19"/>
      <c r="N58" s="19">
        <v>-1.2187586201795719</v>
      </c>
      <c r="O58" s="19">
        <v>-0.94116090874729608</v>
      </c>
      <c r="P58" s="19">
        <v>-0.28155280661465998</v>
      </c>
    </row>
    <row r="59" spans="1:38" s="24" customFormat="1" ht="11.25">
      <c r="A59" s="22" t="s">
        <v>67</v>
      </c>
      <c r="B59" s="42">
        <v>3992.1512082457616</v>
      </c>
      <c r="C59" s="42">
        <v>4127.1337144571989</v>
      </c>
      <c r="D59" s="42">
        <v>3782.3308397559053</v>
      </c>
      <c r="E59" s="42">
        <v>3524.0732326933917</v>
      </c>
      <c r="F59" s="42">
        <v>3281.2982372911883</v>
      </c>
      <c r="G59" s="42">
        <v>3099.3836259949931</v>
      </c>
      <c r="H59" s="42">
        <v>2844.278545516856</v>
      </c>
      <c r="I59" s="42">
        <v>2647.1901344261905</v>
      </c>
      <c r="J59" s="42">
        <v>2498.8298187472055</v>
      </c>
      <c r="K59" s="42">
        <v>2341.5908968117592</v>
      </c>
      <c r="L59" s="42">
        <v>2175.4882451996104</v>
      </c>
      <c r="M59" s="19">
        <v>-0.53844308735306878</v>
      </c>
      <c r="N59" s="19">
        <v>-1.41096422245236</v>
      </c>
      <c r="O59" s="19">
        <v>-1.4191310373582677</v>
      </c>
      <c r="P59" s="19">
        <v>-1.3313398620427908</v>
      </c>
      <c r="Q59" s="20"/>
      <c r="R59" s="20"/>
      <c r="S59" s="20"/>
      <c r="T59" s="20"/>
      <c r="U59" s="20"/>
      <c r="V59" s="20"/>
      <c r="W59" s="20"/>
      <c r="X59" s="20"/>
      <c r="Y59" s="20"/>
      <c r="Z59" s="20"/>
      <c r="AA59" s="20"/>
      <c r="AB59" s="20"/>
      <c r="AC59" s="20"/>
      <c r="AD59" s="20"/>
      <c r="AE59" s="20"/>
      <c r="AF59" s="20"/>
      <c r="AG59" s="20"/>
      <c r="AH59" s="20"/>
      <c r="AI59" s="20"/>
      <c r="AJ59" s="20"/>
      <c r="AK59" s="20"/>
      <c r="AL59" s="20"/>
    </row>
    <row r="60" spans="1:38" ht="11.25">
      <c r="A60" s="25" t="s">
        <v>68</v>
      </c>
      <c r="B60" s="43">
        <v>1406.3340420146455</v>
      </c>
      <c r="C60" s="43">
        <v>1486.7809594066173</v>
      </c>
      <c r="D60" s="43">
        <v>1343.9896836146245</v>
      </c>
      <c r="E60" s="43">
        <v>1177.9302966462585</v>
      </c>
      <c r="F60" s="43">
        <v>1058.6869216384951</v>
      </c>
      <c r="G60" s="43">
        <v>994.33321543375075</v>
      </c>
      <c r="H60" s="43">
        <v>865.4423801625835</v>
      </c>
      <c r="I60" s="43">
        <v>758.54323146266393</v>
      </c>
      <c r="J60" s="43">
        <v>670.9756466010565</v>
      </c>
      <c r="K60" s="43">
        <v>541.36136754241068</v>
      </c>
      <c r="L60" s="43">
        <v>393.38413527484772</v>
      </c>
      <c r="M60" s="19">
        <v>-0.45241134482973955</v>
      </c>
      <c r="N60" s="19">
        <v>-2.3578887513184155</v>
      </c>
      <c r="O60" s="19">
        <v>-1.9952644718592483</v>
      </c>
      <c r="P60" s="19">
        <v>-3.8655747565094156</v>
      </c>
    </row>
    <row r="61" spans="1:38" ht="11.25">
      <c r="A61" s="25" t="s">
        <v>69</v>
      </c>
      <c r="B61" s="43">
        <v>167.25444672388528</v>
      </c>
      <c r="C61" s="43">
        <v>170.7151513502198</v>
      </c>
      <c r="D61" s="43">
        <v>155.22045300397738</v>
      </c>
      <c r="E61" s="43">
        <v>148.55971446413602</v>
      </c>
      <c r="F61" s="43">
        <v>132.66024427690908</v>
      </c>
      <c r="G61" s="43">
        <v>121.68953468123783</v>
      </c>
      <c r="H61" s="43">
        <v>112.09220784970695</v>
      </c>
      <c r="I61" s="43">
        <v>104.7844841043685</v>
      </c>
      <c r="J61" s="43">
        <v>98.675522229637934</v>
      </c>
      <c r="K61" s="43">
        <v>93.969701109956233</v>
      </c>
      <c r="L61" s="43">
        <v>91.287419295695685</v>
      </c>
      <c r="M61" s="19">
        <v>-0.74391814931770162</v>
      </c>
      <c r="N61" s="19">
        <v>-1.5582819487195532</v>
      </c>
      <c r="O61" s="19">
        <v>-1.6705832579694713</v>
      </c>
      <c r="P61" s="19">
        <v>-1.0212931889545307</v>
      </c>
    </row>
    <row r="62" spans="1:38" ht="11.25">
      <c r="A62" s="25" t="s">
        <v>42</v>
      </c>
      <c r="B62" s="43">
        <v>690.990589292001</v>
      </c>
      <c r="C62" s="43">
        <v>634.05199197331478</v>
      </c>
      <c r="D62" s="43">
        <v>511.78140631827245</v>
      </c>
      <c r="E62" s="43">
        <v>505.58997244731347</v>
      </c>
      <c r="F62" s="43">
        <v>501.50570232498058</v>
      </c>
      <c r="G62" s="43">
        <v>441.87615051521243</v>
      </c>
      <c r="H62" s="43">
        <v>375.82894552119978</v>
      </c>
      <c r="I62" s="43">
        <v>316.42107739074675</v>
      </c>
      <c r="J62" s="43">
        <v>275.60074013895604</v>
      </c>
      <c r="K62" s="43">
        <v>260.91993783430576</v>
      </c>
      <c r="L62" s="43">
        <v>252.74676672735899</v>
      </c>
      <c r="M62" s="19">
        <v>-2.9576651710028656</v>
      </c>
      <c r="N62" s="19">
        <v>-0.2026205988956975</v>
      </c>
      <c r="O62" s="19">
        <v>-2.8435953546477877</v>
      </c>
      <c r="P62" s="19">
        <v>-1.9641837468686862</v>
      </c>
    </row>
    <row r="63" spans="1:38" ht="11.25">
      <c r="A63" s="25" t="s">
        <v>45</v>
      </c>
      <c r="B63" s="43">
        <v>468.0245967007728</v>
      </c>
      <c r="C63" s="43">
        <v>484.16422198502914</v>
      </c>
      <c r="D63" s="43">
        <v>466.85336688344427</v>
      </c>
      <c r="E63" s="43">
        <v>422.74848267800922</v>
      </c>
      <c r="F63" s="43">
        <v>383.99368152563312</v>
      </c>
      <c r="G63" s="43">
        <v>376.70261450093273</v>
      </c>
      <c r="H63" s="43">
        <v>360.77344089860145</v>
      </c>
      <c r="I63" s="43">
        <v>350.95885326340419</v>
      </c>
      <c r="J63" s="43">
        <v>338.69228658054692</v>
      </c>
      <c r="K63" s="43">
        <v>332.55142196386311</v>
      </c>
      <c r="L63" s="43">
        <v>326.16796349193828</v>
      </c>
      <c r="M63" s="19">
        <v>-2.5053188850310271E-2</v>
      </c>
      <c r="N63" s="19">
        <v>-1.9349264706659874</v>
      </c>
      <c r="O63" s="19">
        <v>-0.62181790368971424</v>
      </c>
      <c r="P63" s="19">
        <v>-0.50291960152966109</v>
      </c>
    </row>
    <row r="64" spans="1:38" ht="11.25">
      <c r="A64" s="25" t="s">
        <v>46</v>
      </c>
      <c r="B64" s="43">
        <v>257.87971475140256</v>
      </c>
      <c r="C64" s="43">
        <v>271.60025716491782</v>
      </c>
      <c r="D64" s="43">
        <v>267.91459141975469</v>
      </c>
      <c r="E64" s="43">
        <v>245.83624792311016</v>
      </c>
      <c r="F64" s="43">
        <v>220.71015708128846</v>
      </c>
      <c r="G64" s="43">
        <v>201.70258544676449</v>
      </c>
      <c r="H64" s="43">
        <v>183.23710299186959</v>
      </c>
      <c r="I64" s="43">
        <v>169.99324746551397</v>
      </c>
      <c r="J64" s="43">
        <v>163.98336291831944</v>
      </c>
      <c r="K64" s="43">
        <v>159.79350887544132</v>
      </c>
      <c r="L64" s="43">
        <v>155.44906531357987</v>
      </c>
      <c r="M64" s="19">
        <v>0.38247945965443897</v>
      </c>
      <c r="N64" s="19">
        <v>-1.9195171378644238</v>
      </c>
      <c r="O64" s="19">
        <v>-1.8434897172244114</v>
      </c>
      <c r="P64" s="19">
        <v>-0.81894242181598242</v>
      </c>
    </row>
    <row r="65" spans="1:38" ht="11.25">
      <c r="A65" s="25" t="s">
        <v>70</v>
      </c>
      <c r="B65" s="43">
        <v>1001.6678187630532</v>
      </c>
      <c r="C65" s="43">
        <v>1079.8211325770999</v>
      </c>
      <c r="D65" s="43">
        <v>1036.5713385158328</v>
      </c>
      <c r="E65" s="43">
        <v>1023.4085185345638</v>
      </c>
      <c r="F65" s="43">
        <v>983.74153044388186</v>
      </c>
      <c r="G65" s="43">
        <v>963.07952541709483</v>
      </c>
      <c r="H65" s="43">
        <v>946.90446809289415</v>
      </c>
      <c r="I65" s="43">
        <v>946.48924073949354</v>
      </c>
      <c r="J65" s="43">
        <v>950.90226027868925</v>
      </c>
      <c r="K65" s="43">
        <v>952.99495948578158</v>
      </c>
      <c r="L65" s="43">
        <v>956.4528950961901</v>
      </c>
      <c r="M65" s="19">
        <v>0.34310774550574408</v>
      </c>
      <c r="N65" s="19">
        <v>-0.52173984121778316</v>
      </c>
      <c r="O65" s="19">
        <v>-0.38092244877119263</v>
      </c>
      <c r="P65" s="19">
        <v>5.0179239974879053E-2</v>
      </c>
    </row>
    <row r="66" spans="1:38" s="24" customFormat="1" ht="11.25">
      <c r="A66" s="22" t="s">
        <v>71</v>
      </c>
      <c r="B66" s="42">
        <v>277.27802085013838</v>
      </c>
      <c r="C66" s="42">
        <v>282.4447732336958</v>
      </c>
      <c r="D66" s="42">
        <v>237.28355399197523</v>
      </c>
      <c r="E66" s="42">
        <v>238.76919623133412</v>
      </c>
      <c r="F66" s="42">
        <v>247.90453825657443</v>
      </c>
      <c r="G66" s="42">
        <v>244.61046514588475</v>
      </c>
      <c r="H66" s="42">
        <v>223.78706527912777</v>
      </c>
      <c r="I66" s="42">
        <v>215.01060217905354</v>
      </c>
      <c r="J66" s="42">
        <v>207.40948180081298</v>
      </c>
      <c r="K66" s="42">
        <v>200.35127240162541</v>
      </c>
      <c r="L66" s="42">
        <v>177.06827992723379</v>
      </c>
      <c r="M66" s="19">
        <v>-1.5455797207617028</v>
      </c>
      <c r="N66" s="19">
        <v>0.43883898394407872</v>
      </c>
      <c r="O66" s="19">
        <v>-1.0182676637934374</v>
      </c>
      <c r="P66" s="19">
        <v>-1.1639707207391603</v>
      </c>
      <c r="Q66" s="20"/>
      <c r="R66" s="20"/>
      <c r="S66" s="20"/>
      <c r="T66" s="20"/>
      <c r="U66" s="20"/>
      <c r="V66" s="20"/>
      <c r="W66" s="20"/>
      <c r="X66" s="20"/>
      <c r="Y66" s="20"/>
      <c r="Z66" s="20"/>
      <c r="AA66" s="20"/>
      <c r="AB66" s="20"/>
      <c r="AC66" s="20"/>
      <c r="AD66" s="20"/>
      <c r="AE66" s="20"/>
      <c r="AF66" s="20"/>
      <c r="AG66" s="20"/>
      <c r="AH66" s="20"/>
      <c r="AI66" s="20"/>
      <c r="AJ66" s="20"/>
      <c r="AK66" s="20"/>
      <c r="AL66" s="20"/>
    </row>
    <row r="67" spans="1:38" s="24" customFormat="1" ht="11.25">
      <c r="A67" s="22" t="s">
        <v>72</v>
      </c>
      <c r="B67" s="42">
        <v>1057</v>
      </c>
      <c r="C67" s="42">
        <v>939.59811211764702</v>
      </c>
      <c r="D67" s="42">
        <v>855.4111282955331</v>
      </c>
      <c r="E67" s="42">
        <v>820.5353024473493</v>
      </c>
      <c r="F67" s="42">
        <v>746.12441750983021</v>
      </c>
      <c r="G67" s="42">
        <v>706.93185465904003</v>
      </c>
      <c r="H67" s="42">
        <v>663.57903780325069</v>
      </c>
      <c r="I67" s="42">
        <v>652.390747579297</v>
      </c>
      <c r="J67" s="42">
        <v>652.26743632594651</v>
      </c>
      <c r="K67" s="42">
        <v>652.66898543608602</v>
      </c>
      <c r="L67" s="42">
        <v>656.2790842004988</v>
      </c>
      <c r="M67" s="19">
        <v>-2.0938459710052371</v>
      </c>
      <c r="N67" s="19">
        <v>-1.3575987580261906</v>
      </c>
      <c r="O67" s="19">
        <v>-1.1655976242299748</v>
      </c>
      <c r="P67" s="19">
        <v>-5.5293894834240742E-2</v>
      </c>
      <c r="Q67" s="20"/>
      <c r="R67" s="20"/>
      <c r="S67" s="20"/>
      <c r="T67" s="20"/>
      <c r="U67" s="20"/>
      <c r="V67" s="20"/>
      <c r="W67" s="20"/>
      <c r="X67" s="20"/>
      <c r="Y67" s="20"/>
      <c r="Z67" s="20"/>
      <c r="AA67" s="20"/>
      <c r="AB67" s="20"/>
      <c r="AC67" s="20"/>
      <c r="AD67" s="20"/>
      <c r="AE67" s="20"/>
      <c r="AF67" s="20"/>
      <c r="AG67" s="20"/>
      <c r="AH67" s="20"/>
      <c r="AI67" s="20"/>
      <c r="AJ67" s="20"/>
      <c r="AK67" s="20"/>
      <c r="AL67" s="20"/>
    </row>
    <row r="68" spans="1:38" s="24" customFormat="1" ht="11.25">
      <c r="A68" s="22" t="s">
        <v>73</v>
      </c>
      <c r="B68" s="45">
        <v>92.509048046607759</v>
      </c>
      <c r="C68" s="45">
        <v>92.904122780482894</v>
      </c>
      <c r="D68" s="45">
        <v>84.669100226401127</v>
      </c>
      <c r="E68" s="45">
        <v>79.603781920373152</v>
      </c>
      <c r="F68" s="45">
        <v>74.253581847489642</v>
      </c>
      <c r="G68" s="45">
        <v>70.356196775539175</v>
      </c>
      <c r="H68" s="45">
        <v>64.810941672593842</v>
      </c>
      <c r="I68" s="45">
        <v>61.04117758639844</v>
      </c>
      <c r="J68" s="45">
        <v>58.330308678308661</v>
      </c>
      <c r="K68" s="45">
        <v>55.483781739058202</v>
      </c>
      <c r="L68" s="45">
        <v>52.257245140353305</v>
      </c>
      <c r="M68" s="19">
        <v>-0.8816478465271782</v>
      </c>
      <c r="N68" s="19">
        <v>-1.3040693999440078</v>
      </c>
      <c r="O68" s="19">
        <v>-1.3509079666584767</v>
      </c>
      <c r="P68" s="19">
        <v>-1.070706183620751</v>
      </c>
      <c r="Q68" s="20"/>
      <c r="R68" s="20"/>
      <c r="S68" s="20"/>
      <c r="T68" s="20"/>
      <c r="U68" s="20"/>
      <c r="V68" s="20"/>
      <c r="W68" s="20"/>
      <c r="X68" s="20"/>
      <c r="Y68" s="20"/>
      <c r="Z68" s="20"/>
      <c r="AA68" s="20"/>
      <c r="AB68" s="20"/>
      <c r="AC68" s="20"/>
      <c r="AD68" s="20"/>
      <c r="AE68" s="20"/>
      <c r="AF68" s="20"/>
      <c r="AG68" s="20"/>
      <c r="AH68" s="20"/>
      <c r="AI68" s="20"/>
      <c r="AJ68" s="20"/>
      <c r="AK68" s="20"/>
      <c r="AL68" s="20"/>
    </row>
    <row r="69" spans="1:38" s="24" customFormat="1" ht="11.25">
      <c r="A69" s="22" t="s">
        <v>74</v>
      </c>
      <c r="B69" s="46"/>
      <c r="C69" s="46"/>
      <c r="D69" s="46"/>
      <c r="E69" s="46"/>
      <c r="F69" s="46"/>
      <c r="G69" s="46"/>
      <c r="H69" s="46"/>
      <c r="I69" s="46"/>
      <c r="J69" s="46"/>
      <c r="K69" s="46"/>
      <c r="L69" s="46"/>
      <c r="M69" s="19"/>
      <c r="N69" s="19"/>
      <c r="O69" s="19"/>
      <c r="P69" s="19"/>
      <c r="Q69" s="20"/>
      <c r="R69" s="20"/>
      <c r="S69" s="20"/>
      <c r="T69" s="20"/>
      <c r="U69" s="20"/>
      <c r="V69" s="20"/>
      <c r="W69" s="20"/>
      <c r="X69" s="20"/>
      <c r="Y69" s="20"/>
      <c r="Z69" s="20"/>
      <c r="AA69" s="20"/>
      <c r="AB69" s="20"/>
      <c r="AC69" s="20"/>
      <c r="AD69" s="20"/>
      <c r="AE69" s="20"/>
      <c r="AF69" s="20"/>
      <c r="AG69" s="20"/>
      <c r="AH69" s="20"/>
      <c r="AI69" s="20"/>
      <c r="AJ69" s="20"/>
      <c r="AK69" s="20"/>
      <c r="AL69" s="20"/>
    </row>
    <row r="70" spans="1:38" ht="11.25">
      <c r="A70" s="27" t="s">
        <v>75</v>
      </c>
      <c r="B70" s="47">
        <v>0.38836623233053152</v>
      </c>
      <c r="C70" s="47">
        <v>0.37203592353927339</v>
      </c>
      <c r="D70" s="47">
        <v>0.33123026995244687</v>
      </c>
      <c r="E70" s="47">
        <v>0.30038730023939236</v>
      </c>
      <c r="F70" s="47">
        <v>0.26158894488628703</v>
      </c>
      <c r="G70" s="47">
        <v>0.24048128368214211</v>
      </c>
      <c r="H70" s="47">
        <v>0.20337300743607223</v>
      </c>
      <c r="I70" s="47">
        <v>0.17377796703778839</v>
      </c>
      <c r="J70" s="47">
        <v>0.14868075091849864</v>
      </c>
      <c r="K70" s="47">
        <v>0.1164113157314955</v>
      </c>
      <c r="L70" s="47">
        <v>8.1691587149098341E-2</v>
      </c>
      <c r="M70" s="19">
        <v>-1.5787547189939799</v>
      </c>
      <c r="N70" s="19">
        <v>-2.3327551219681664</v>
      </c>
      <c r="O70" s="19">
        <v>-2.4859054658817659</v>
      </c>
      <c r="P70" s="19">
        <v>-4.4580279546825636</v>
      </c>
    </row>
    <row r="71" spans="1:38" ht="11.25">
      <c r="A71" s="27" t="s">
        <v>76</v>
      </c>
      <c r="B71" s="47">
        <v>2.1414074206566571</v>
      </c>
      <c r="C71" s="47">
        <v>2.0816763341153441</v>
      </c>
      <c r="D71" s="47">
        <v>1.9752254226893957</v>
      </c>
      <c r="E71" s="47">
        <v>1.9388319903696691</v>
      </c>
      <c r="F71" s="47">
        <v>1.8433196290421556</v>
      </c>
      <c r="G71" s="47">
        <v>1.7927516661193208</v>
      </c>
      <c r="H71" s="47">
        <v>1.7262807543008649</v>
      </c>
      <c r="I71" s="47">
        <v>1.67434871302989</v>
      </c>
      <c r="J71" s="47">
        <v>1.6194319186688155</v>
      </c>
      <c r="K71" s="47">
        <v>1.5841493238093614</v>
      </c>
      <c r="L71" s="47">
        <v>1.5571149244432785</v>
      </c>
      <c r="M71" s="19">
        <v>-0.80455356417643564</v>
      </c>
      <c r="N71" s="19">
        <v>-0.68876146608044531</v>
      </c>
      <c r="O71" s="19">
        <v>-0.65384160311848794</v>
      </c>
      <c r="P71" s="19">
        <v>-0.51434538916977912</v>
      </c>
    </row>
    <row r="72" spans="1:38" ht="11.25">
      <c r="A72" s="30" t="s">
        <v>42</v>
      </c>
      <c r="B72" s="47">
        <v>2.0899378512227202</v>
      </c>
      <c r="C72" s="47">
        <v>1.9355889768148264</v>
      </c>
      <c r="D72" s="47">
        <v>1.805623796985119</v>
      </c>
      <c r="E72" s="47">
        <v>1.7768740778507257</v>
      </c>
      <c r="F72" s="47">
        <v>1.6981598147569563</v>
      </c>
      <c r="G72" s="47">
        <v>1.5589713306350377</v>
      </c>
      <c r="H72" s="47">
        <v>1.3931728600569961</v>
      </c>
      <c r="I72" s="47">
        <v>1.2425830485450511</v>
      </c>
      <c r="J72" s="47">
        <v>1.1066767248001139</v>
      </c>
      <c r="K72" s="47">
        <v>1.0439779480451052</v>
      </c>
      <c r="L72" s="47">
        <v>1.0036050061014208</v>
      </c>
      <c r="M72" s="19">
        <v>-1.4516426118496573</v>
      </c>
      <c r="N72" s="19">
        <v>-0.6117304943136892</v>
      </c>
      <c r="O72" s="19">
        <v>-1.9601485359763138</v>
      </c>
      <c r="P72" s="19">
        <v>-1.6265526914062689</v>
      </c>
    </row>
    <row r="73" spans="1:38" ht="11.25">
      <c r="A73" s="30" t="s">
        <v>45</v>
      </c>
      <c r="B73" s="47">
        <v>1.6219063798881737</v>
      </c>
      <c r="C73" s="47">
        <v>1.5740344732804619</v>
      </c>
      <c r="D73" s="47">
        <v>1.4876031918696926</v>
      </c>
      <c r="E73" s="47">
        <v>1.4103486767692739</v>
      </c>
      <c r="F73" s="47">
        <v>1.2879001025879011</v>
      </c>
      <c r="G73" s="47">
        <v>1.2858658062953006</v>
      </c>
      <c r="H73" s="47">
        <v>1.2524630974687236</v>
      </c>
      <c r="I73" s="47">
        <v>1.2241645192803352</v>
      </c>
      <c r="J73" s="47">
        <v>1.177674801570294</v>
      </c>
      <c r="K73" s="47">
        <v>1.1475754249702972</v>
      </c>
      <c r="L73" s="47">
        <v>1.1186915025175177</v>
      </c>
      <c r="M73" s="19">
        <v>-0.86063521192957237</v>
      </c>
      <c r="N73" s="19">
        <v>-1.431191320051195</v>
      </c>
      <c r="O73" s="19">
        <v>-0.27862087084403742</v>
      </c>
      <c r="P73" s="19">
        <v>-0.5631701650011256</v>
      </c>
    </row>
    <row r="74" spans="1:38" ht="11.25">
      <c r="A74" s="30" t="s">
        <v>46</v>
      </c>
      <c r="B74" s="47">
        <v>1.547179693782089</v>
      </c>
      <c r="C74" s="47">
        <v>1.4811725597097884</v>
      </c>
      <c r="D74" s="47">
        <v>1.3615610586691278</v>
      </c>
      <c r="E74" s="47">
        <v>1.3053305764256238</v>
      </c>
      <c r="F74" s="47">
        <v>1.1835179867917651</v>
      </c>
      <c r="G74" s="47">
        <v>1.1079627281905473</v>
      </c>
      <c r="H74" s="47">
        <v>1.0232424837090992</v>
      </c>
      <c r="I74" s="47">
        <v>0.95717618019607498</v>
      </c>
      <c r="J74" s="47">
        <v>0.90784696224367301</v>
      </c>
      <c r="K74" s="47">
        <v>0.87354611188092768</v>
      </c>
      <c r="L74" s="47">
        <v>0.8437574489150278</v>
      </c>
      <c r="M74" s="19">
        <v>-1.269886448051627</v>
      </c>
      <c r="N74" s="19">
        <v>-1.3916313359433552</v>
      </c>
      <c r="O74" s="19">
        <v>-1.4446124501700464</v>
      </c>
      <c r="P74" s="19">
        <v>-0.95969871149322872</v>
      </c>
    </row>
    <row r="75" spans="1:38" ht="11.25">
      <c r="A75" s="30" t="s">
        <v>70</v>
      </c>
      <c r="B75" s="47">
        <v>2.9155747921096964</v>
      </c>
      <c r="C75" s="47">
        <v>2.935644165596178</v>
      </c>
      <c r="D75" s="47">
        <v>2.8647093961349603</v>
      </c>
      <c r="E75" s="47">
        <v>2.8361976689485036</v>
      </c>
      <c r="F75" s="47">
        <v>2.7802423317294398</v>
      </c>
      <c r="G75" s="47">
        <v>2.7684504865137254</v>
      </c>
      <c r="H75" s="47">
        <v>2.7488204064604052</v>
      </c>
      <c r="I75" s="47">
        <v>2.731825637902765</v>
      </c>
      <c r="J75" s="47">
        <v>2.7129013598642246</v>
      </c>
      <c r="K75" s="47">
        <v>2.688712266161819</v>
      </c>
      <c r="L75" s="47">
        <v>2.6699419781547005</v>
      </c>
      <c r="M75" s="19">
        <v>-0.17584592968584722</v>
      </c>
      <c r="N75" s="19">
        <v>-0.29884076954765915</v>
      </c>
      <c r="O75" s="19">
        <v>-0.11359759941743652</v>
      </c>
      <c r="P75" s="19">
        <v>-0.14546976702525249</v>
      </c>
    </row>
    <row r="76" spans="1:38" s="24" customFormat="1" ht="11.25">
      <c r="A76" s="22" t="s">
        <v>77</v>
      </c>
      <c r="B76" s="48">
        <v>7.4807676311021378</v>
      </c>
      <c r="C76" s="48">
        <v>8.6884200957330364</v>
      </c>
      <c r="D76" s="48">
        <v>12.436480408340115</v>
      </c>
      <c r="E76" s="48">
        <v>16.098847304777479</v>
      </c>
      <c r="F76" s="48">
        <v>20.996847016150447</v>
      </c>
      <c r="G76" s="48">
        <v>22.411546796949125</v>
      </c>
      <c r="H76" s="48">
        <v>24.254365857700467</v>
      </c>
      <c r="I76" s="48">
        <v>25.3291888996661</v>
      </c>
      <c r="J76" s="48">
        <v>27.158617796334667</v>
      </c>
      <c r="K76" s="48">
        <v>29.18297599499126</v>
      </c>
      <c r="L76" s="48">
        <v>31.161841056033072</v>
      </c>
      <c r="M76" s="19"/>
      <c r="N76" s="19"/>
      <c r="O76" s="19"/>
      <c r="P76" s="19"/>
      <c r="Q76" s="20"/>
      <c r="R76" s="20"/>
      <c r="S76" s="20"/>
      <c r="T76" s="20"/>
      <c r="U76" s="20"/>
      <c r="V76" s="20"/>
      <c r="W76" s="20"/>
      <c r="X76" s="20"/>
      <c r="Y76" s="20"/>
      <c r="Z76" s="20"/>
      <c r="AA76" s="20"/>
      <c r="AB76" s="20"/>
      <c r="AC76" s="20"/>
      <c r="AD76" s="20"/>
      <c r="AE76" s="20"/>
      <c r="AF76" s="20"/>
      <c r="AG76" s="20"/>
      <c r="AH76" s="20"/>
      <c r="AI76" s="20"/>
      <c r="AJ76" s="20"/>
      <c r="AK76" s="20"/>
      <c r="AL76" s="20"/>
    </row>
    <row r="77" spans="1:38" ht="11.25">
      <c r="A77" s="27" t="s">
        <v>78</v>
      </c>
      <c r="B77" s="49">
        <v>8.9661956005627186</v>
      </c>
      <c r="C77" s="49">
        <v>10.291469940055068</v>
      </c>
      <c r="D77" s="49">
        <v>13.980956533342805</v>
      </c>
      <c r="E77" s="49">
        <v>17.372400683962962</v>
      </c>
      <c r="F77" s="49">
        <v>22.23111053537059</v>
      </c>
      <c r="G77" s="49">
        <v>23.073151210716599</v>
      </c>
      <c r="H77" s="49">
        <v>24.664207596165202</v>
      </c>
      <c r="I77" s="49">
        <v>26.188517703001928</v>
      </c>
      <c r="J77" s="49">
        <v>28.120928198998275</v>
      </c>
      <c r="K77" s="49">
        <v>29.518119169801771</v>
      </c>
      <c r="L77" s="49">
        <v>30.446836880441307</v>
      </c>
      <c r="M77" s="19"/>
      <c r="N77" s="19"/>
      <c r="O77" s="19"/>
      <c r="P77" s="19"/>
    </row>
    <row r="78" spans="1:38" ht="11.25">
      <c r="A78" s="27" t="s">
        <v>79</v>
      </c>
      <c r="B78" s="49">
        <v>13.274889078353707</v>
      </c>
      <c r="C78" s="49">
        <v>14.839778797614725</v>
      </c>
      <c r="D78" s="49">
        <v>19.692365157623673</v>
      </c>
      <c r="E78" s="49">
        <v>28.243219203835103</v>
      </c>
      <c r="F78" s="49">
        <v>35.536338462203709</v>
      </c>
      <c r="G78" s="49">
        <v>38.928400942324437</v>
      </c>
      <c r="H78" s="49">
        <v>42.452111727787397</v>
      </c>
      <c r="I78" s="49">
        <v>43.385117847252069</v>
      </c>
      <c r="J78" s="49">
        <v>46.374931470809024</v>
      </c>
      <c r="K78" s="49">
        <v>50.419375694222268</v>
      </c>
      <c r="L78" s="49">
        <v>54.762512989484179</v>
      </c>
      <c r="M78" s="19"/>
      <c r="N78" s="19"/>
      <c r="O78" s="19"/>
      <c r="P78" s="19"/>
    </row>
    <row r="79" spans="1:38" ht="11.25">
      <c r="A79" s="27" t="s">
        <v>80</v>
      </c>
      <c r="B79" s="49">
        <v>0.88986301868887174</v>
      </c>
      <c r="C79" s="49">
        <v>1.687366739187611</v>
      </c>
      <c r="D79" s="49">
        <v>5.1551829339366533</v>
      </c>
      <c r="E79" s="49">
        <v>6.909979341986709</v>
      </c>
      <c r="F79" s="49">
        <v>11.21710606919781</v>
      </c>
      <c r="G79" s="49">
        <v>12.51932867615619</v>
      </c>
      <c r="H79" s="49">
        <v>14.132843385997759</v>
      </c>
      <c r="I79" s="49">
        <v>15.300662217700694</v>
      </c>
      <c r="J79" s="49">
        <v>16.791745610579213</v>
      </c>
      <c r="K79" s="49">
        <v>19.030514841626957</v>
      </c>
      <c r="L79" s="49">
        <v>21.139057807544518</v>
      </c>
      <c r="M79" s="19"/>
      <c r="N79" s="19"/>
      <c r="O79" s="19"/>
      <c r="P79" s="19"/>
    </row>
    <row r="80" spans="1:38" ht="11.25">
      <c r="A80" s="30"/>
      <c r="B80" s="29"/>
      <c r="C80" s="29"/>
      <c r="D80" s="29"/>
      <c r="E80" s="29"/>
      <c r="F80" s="29"/>
      <c r="G80" s="29"/>
      <c r="H80" s="29"/>
      <c r="I80" s="29"/>
      <c r="J80" s="29"/>
      <c r="K80" s="29"/>
      <c r="L80" s="29"/>
      <c r="M80" s="19"/>
      <c r="N80" s="19"/>
      <c r="O80" s="19"/>
      <c r="P80" s="19"/>
    </row>
    <row r="81" spans="1:38" s="35" customFormat="1" ht="11.25">
      <c r="A81" s="17" t="s">
        <v>81</v>
      </c>
      <c r="B81" s="34"/>
      <c r="C81" s="34"/>
      <c r="D81" s="34"/>
      <c r="E81" s="34"/>
      <c r="F81" s="34"/>
      <c r="G81" s="34"/>
      <c r="H81" s="34"/>
      <c r="I81" s="34"/>
      <c r="J81" s="34"/>
      <c r="K81" s="34"/>
      <c r="L81" s="34"/>
      <c r="M81" s="19"/>
      <c r="N81" s="19"/>
      <c r="O81" s="19"/>
      <c r="P81" s="19"/>
      <c r="Q81" s="20"/>
      <c r="R81" s="20"/>
      <c r="S81" s="20"/>
      <c r="T81" s="20"/>
      <c r="U81" s="20"/>
      <c r="V81" s="20"/>
      <c r="W81" s="20"/>
      <c r="X81" s="20"/>
      <c r="Y81" s="20"/>
      <c r="Z81" s="20"/>
      <c r="AA81" s="20"/>
      <c r="AB81" s="20"/>
      <c r="AC81" s="20"/>
      <c r="AD81" s="20"/>
      <c r="AE81" s="20"/>
      <c r="AF81" s="20"/>
      <c r="AG81" s="20"/>
      <c r="AH81" s="20"/>
      <c r="AI81" s="20"/>
      <c r="AJ81" s="20"/>
      <c r="AK81" s="20"/>
      <c r="AL81" s="20"/>
    </row>
    <row r="82" spans="1:38" ht="11.25">
      <c r="A82" s="50" t="s">
        <v>82</v>
      </c>
      <c r="B82" s="26">
        <v>52.590876830700637</v>
      </c>
      <c r="C82" s="26">
        <v>57.452733372079805</v>
      </c>
      <c r="D82" s="26">
        <v>64.961730370139577</v>
      </c>
      <c r="E82" s="26">
        <v>84.580515107613778</v>
      </c>
      <c r="F82" s="26">
        <v>94.021365916462457</v>
      </c>
      <c r="G82" s="26">
        <v>92.286188146451238</v>
      </c>
      <c r="H82" s="26">
        <v>90.70877141955674</v>
      </c>
      <c r="I82" s="26">
        <v>86.498199710634069</v>
      </c>
      <c r="J82" s="26">
        <v>83.736392412837617</v>
      </c>
      <c r="K82" s="26">
        <v>82.913935485968111</v>
      </c>
      <c r="L82" s="26">
        <v>79.32982763007503</v>
      </c>
      <c r="M82" s="19">
        <v>2.135029173879488</v>
      </c>
      <c r="N82" s="19">
        <v>3.7664351898687443</v>
      </c>
      <c r="O82" s="19">
        <v>-0.35803744129755399</v>
      </c>
      <c r="P82" s="19">
        <v>-0.66795850308072335</v>
      </c>
    </row>
    <row r="83" spans="1:38" ht="11.25">
      <c r="A83" s="50" t="s">
        <v>83</v>
      </c>
      <c r="B83" s="26">
        <v>0</v>
      </c>
      <c r="C83" s="26">
        <v>117.41018588715465</v>
      </c>
      <c r="D83" s="26">
        <v>136.06331252968292</v>
      </c>
      <c r="E83" s="26">
        <v>144.05787627290931</v>
      </c>
      <c r="F83" s="26">
        <v>153.13416846287032</v>
      </c>
      <c r="G83" s="26">
        <v>157.40486896272108</v>
      </c>
      <c r="H83" s="26">
        <v>160.87090747841393</v>
      </c>
      <c r="I83" s="26">
        <v>165.30650768373613</v>
      </c>
      <c r="J83" s="26">
        <v>165.06322068401764</v>
      </c>
      <c r="K83" s="26">
        <v>163.41383723273398</v>
      </c>
      <c r="L83" s="26">
        <v>162.5333428436337</v>
      </c>
      <c r="M83" s="19">
        <v>0</v>
      </c>
      <c r="N83" s="19">
        <v>1.1889539733223264</v>
      </c>
      <c r="O83" s="19">
        <v>0.49409435293354953</v>
      </c>
      <c r="P83" s="19">
        <v>5.1417919476848262E-2</v>
      </c>
    </row>
    <row r="84" spans="1:38" s="24" customFormat="1" ht="11.25">
      <c r="A84" s="22" t="s">
        <v>84</v>
      </c>
      <c r="B84" s="23">
        <v>1055.7504789597901</v>
      </c>
      <c r="C84" s="23">
        <v>1282.4578192581105</v>
      </c>
      <c r="D84" s="23">
        <v>1467.9176816144652</v>
      </c>
      <c r="E84" s="23">
        <v>1505.8552539470884</v>
      </c>
      <c r="F84" s="23">
        <v>1791.3343639432553</v>
      </c>
      <c r="G84" s="23">
        <v>1920.5270127572958</v>
      </c>
      <c r="H84" s="23">
        <v>2032.4521607541885</v>
      </c>
      <c r="I84" s="23">
        <v>2134.2825877392993</v>
      </c>
      <c r="J84" s="23">
        <v>2233.5242679142361</v>
      </c>
      <c r="K84" s="23">
        <v>2309.0830608047031</v>
      </c>
      <c r="L84" s="23">
        <v>2388.2701458020397</v>
      </c>
      <c r="M84" s="19">
        <v>3.3508473032461072</v>
      </c>
      <c r="N84" s="19">
        <v>2.0111152443690772</v>
      </c>
      <c r="O84" s="19">
        <v>1.2708295525648561</v>
      </c>
      <c r="P84" s="19">
        <v>0.80989348895399438</v>
      </c>
    </row>
    <row r="85" spans="1:38" s="24" customFormat="1" ht="12" thickBot="1">
      <c r="A85" s="51" t="s">
        <v>85</v>
      </c>
      <c r="B85" s="45">
        <v>9.4003743876700838</v>
      </c>
      <c r="C85" s="45">
        <v>10.383356729709156</v>
      </c>
      <c r="D85" s="45">
        <v>11.383654985440145</v>
      </c>
      <c r="E85" s="45">
        <v>11.215367847582144</v>
      </c>
      <c r="F85" s="45">
        <v>12.31165149018007</v>
      </c>
      <c r="G85" s="45">
        <v>12.323254913128865</v>
      </c>
      <c r="H85" s="45">
        <v>12.183269444657673</v>
      </c>
      <c r="I85" s="45">
        <v>11.871999207415291</v>
      </c>
      <c r="J85" s="45">
        <v>11.494566864594624</v>
      </c>
      <c r="K85" s="45">
        <v>11.035684651311966</v>
      </c>
      <c r="L85" s="45">
        <v>10.60226097719325</v>
      </c>
      <c r="M85" s="19"/>
      <c r="N85" s="19"/>
      <c r="O85" s="19"/>
      <c r="P85" s="19"/>
    </row>
    <row r="86" spans="1:38" ht="11.25">
      <c r="A86" s="52" t="s">
        <v>86</v>
      </c>
      <c r="B86" s="52"/>
      <c r="C86" s="52"/>
      <c r="D86" s="52"/>
      <c r="E86" s="52"/>
      <c r="F86" s="52"/>
      <c r="G86" s="52"/>
      <c r="H86" s="52"/>
      <c r="I86" s="52"/>
      <c r="J86" s="52"/>
      <c r="K86" s="52"/>
      <c r="L86" s="52"/>
      <c r="M86" s="52"/>
      <c r="N86" s="52"/>
      <c r="O86" s="52"/>
      <c r="P86" s="52"/>
    </row>
  </sheetData>
  <pageMargins left="0.7" right="0.7" top="0.75" bottom="0.75" header="0.3" footer="0.3"/>
  <pageSetup paperSize="9" scale="5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84A5E-685F-4848-A2CA-FE5ADEC2293D}">
  <dimension ref="B2:Q38"/>
  <sheetViews>
    <sheetView topLeftCell="A2" workbookViewId="0">
      <selection activeCell="A11" sqref="A11:XFD11"/>
    </sheetView>
  </sheetViews>
  <sheetFormatPr baseColWidth="10" defaultRowHeight="15"/>
  <cols>
    <col min="2" max="2" width="20.7109375" customWidth="1"/>
  </cols>
  <sheetData>
    <row r="2" spans="2:17">
      <c r="B2" s="1" t="s">
        <v>87</v>
      </c>
    </row>
    <row r="3" spans="2:17">
      <c r="B3" s="7" t="s">
        <v>24</v>
      </c>
      <c r="C3" s="7"/>
      <c r="D3" s="7"/>
      <c r="E3" s="7"/>
      <c r="F3" s="7"/>
      <c r="G3" s="7"/>
      <c r="H3" s="7"/>
      <c r="I3" s="7"/>
      <c r="J3" s="7"/>
      <c r="K3" s="7"/>
      <c r="L3" s="7"/>
      <c r="M3" s="7"/>
      <c r="N3" s="7"/>
      <c r="O3" s="7"/>
      <c r="P3" s="7"/>
      <c r="Q3" s="8" t="s">
        <v>25</v>
      </c>
    </row>
    <row r="4" spans="2:17">
      <c r="B4" s="10"/>
      <c r="C4" s="11">
        <v>2000</v>
      </c>
      <c r="D4" s="11">
        <v>2005</v>
      </c>
      <c r="E4" s="11">
        <v>2010</v>
      </c>
      <c r="F4" s="11">
        <v>2015</v>
      </c>
      <c r="G4" s="11">
        <v>2020</v>
      </c>
      <c r="H4" s="11">
        <v>2025</v>
      </c>
      <c r="I4" s="11">
        <v>2030</v>
      </c>
      <c r="J4" s="11">
        <v>2035</v>
      </c>
      <c r="K4" s="11">
        <v>2040</v>
      </c>
      <c r="L4" s="11">
        <v>2045</v>
      </c>
      <c r="M4" s="11">
        <v>2050</v>
      </c>
      <c r="N4" s="12" t="s">
        <v>22</v>
      </c>
      <c r="O4" s="12" t="s">
        <v>26</v>
      </c>
      <c r="P4" s="12" t="s">
        <v>23</v>
      </c>
      <c r="Q4" s="12" t="s">
        <v>27</v>
      </c>
    </row>
    <row r="5" spans="2:17">
      <c r="B5" s="13"/>
      <c r="C5" s="14"/>
      <c r="D5" s="14"/>
      <c r="E5" s="14"/>
      <c r="F5" s="14"/>
      <c r="G5" s="14"/>
      <c r="H5" s="14"/>
      <c r="I5" s="14"/>
      <c r="J5" s="14"/>
      <c r="K5" s="14"/>
      <c r="L5" s="14"/>
      <c r="M5" s="14"/>
      <c r="N5" s="15" t="s">
        <v>28</v>
      </c>
      <c r="O5" s="15"/>
      <c r="P5" s="15"/>
      <c r="Q5" s="16"/>
    </row>
    <row r="6" spans="2:17">
      <c r="B6" s="17" t="s">
        <v>29</v>
      </c>
      <c r="C6" s="18"/>
      <c r="D6" s="18"/>
      <c r="E6" s="18"/>
      <c r="F6" s="18"/>
      <c r="G6" s="18"/>
      <c r="H6" s="18"/>
      <c r="I6" s="18"/>
      <c r="J6" s="18"/>
      <c r="K6" s="18"/>
      <c r="L6" s="18"/>
      <c r="M6" s="18"/>
      <c r="N6" s="19"/>
      <c r="O6" s="19"/>
      <c r="P6" s="19"/>
      <c r="Q6" s="19"/>
    </row>
    <row r="7" spans="2:17">
      <c r="B7" s="22" t="s">
        <v>14</v>
      </c>
      <c r="C7" s="23">
        <v>5964.4956705225095</v>
      </c>
      <c r="D7" s="23">
        <v>6295.0307760966252</v>
      </c>
      <c r="E7" s="23">
        <v>6449.2605711204505</v>
      </c>
      <c r="F7" s="23">
        <v>6734.8643142890878</v>
      </c>
      <c r="G7" s="23">
        <v>7152.4189338241649</v>
      </c>
      <c r="H7" s="23">
        <v>7509.3596936942859</v>
      </c>
      <c r="I7" s="23">
        <v>7879.6972279158117</v>
      </c>
      <c r="J7" s="23">
        <v>8201.2137120976204</v>
      </c>
      <c r="K7" s="23">
        <v>8507.1637010786089</v>
      </c>
      <c r="L7" s="23">
        <v>8796.4803897912807</v>
      </c>
      <c r="M7" s="23">
        <v>9053.1673377675434</v>
      </c>
      <c r="N7" s="19">
        <v>0.78447077646253138</v>
      </c>
      <c r="O7" s="19">
        <v>1.0402243825361035</v>
      </c>
      <c r="P7" s="19">
        <v>0.97309273910650695</v>
      </c>
      <c r="Q7" s="19">
        <v>0.69654062949269235</v>
      </c>
    </row>
    <row r="8" spans="2:17">
      <c r="B8" s="25" t="s">
        <v>15</v>
      </c>
      <c r="C8" s="26">
        <v>548.79449429781573</v>
      </c>
      <c r="D8" s="26">
        <v>540.51316093313756</v>
      </c>
      <c r="E8" s="26">
        <v>527.54144019140278</v>
      </c>
      <c r="F8" s="26">
        <v>545.92295759340675</v>
      </c>
      <c r="G8" s="26">
        <v>570.45932965699569</v>
      </c>
      <c r="H8" s="26">
        <v>587.16109554991283</v>
      </c>
      <c r="I8" s="26">
        <v>604.02827875709818</v>
      </c>
      <c r="J8" s="26">
        <v>621.66803652945225</v>
      </c>
      <c r="K8" s="26">
        <v>636.09297584538911</v>
      </c>
      <c r="L8" s="26">
        <v>652.5298587332336</v>
      </c>
      <c r="M8" s="26">
        <v>666.79391131483283</v>
      </c>
      <c r="N8" s="19">
        <v>-0.39418725666442445</v>
      </c>
      <c r="O8" s="19">
        <v>0.78521130026452113</v>
      </c>
      <c r="P8" s="19">
        <v>0.57342922869114688</v>
      </c>
      <c r="Q8" s="19">
        <v>0.49552369622476444</v>
      </c>
    </row>
    <row r="9" spans="2:17">
      <c r="B9" s="25" t="s">
        <v>16</v>
      </c>
      <c r="C9" s="26">
        <v>4466.0983826660731</v>
      </c>
      <c r="D9" s="26">
        <v>4720.6429055242024</v>
      </c>
      <c r="E9" s="26">
        <v>4842.7850775165998</v>
      </c>
      <c r="F9" s="26">
        <v>5000.8666851094222</v>
      </c>
      <c r="G9" s="26">
        <v>5255.2997534946071</v>
      </c>
      <c r="H9" s="26">
        <v>5457.2715045344075</v>
      </c>
      <c r="I9" s="26">
        <v>5676.4611949264527</v>
      </c>
      <c r="J9" s="26">
        <v>5848.506782993335</v>
      </c>
      <c r="K9" s="26">
        <v>6002.7102745674147</v>
      </c>
      <c r="L9" s="26">
        <v>6156.1083790287876</v>
      </c>
      <c r="M9" s="26">
        <v>6279.2327169454975</v>
      </c>
      <c r="N9" s="19">
        <v>0.81303534669479038</v>
      </c>
      <c r="O9" s="19">
        <v>0.82082101231082394</v>
      </c>
      <c r="P9" s="19">
        <v>0.77388881135114218</v>
      </c>
      <c r="Q9" s="19">
        <v>0.5058741678105827</v>
      </c>
    </row>
    <row r="10" spans="2:17">
      <c r="B10" s="25" t="s">
        <v>17</v>
      </c>
      <c r="C10" s="26">
        <v>450.34856040147986</v>
      </c>
      <c r="D10" s="26">
        <v>463.76243656396349</v>
      </c>
      <c r="E10" s="26">
        <v>498.97943007685114</v>
      </c>
      <c r="F10" s="26">
        <v>539.93695590362267</v>
      </c>
      <c r="G10" s="26">
        <v>590.80150868813905</v>
      </c>
      <c r="H10" s="26">
        <v>644.49119694601575</v>
      </c>
      <c r="I10" s="26">
        <v>692.73880616109159</v>
      </c>
      <c r="J10" s="26">
        <v>739.22475199390465</v>
      </c>
      <c r="K10" s="26">
        <v>788.09420820496405</v>
      </c>
      <c r="L10" s="26">
        <v>833.17484690517563</v>
      </c>
      <c r="M10" s="26">
        <v>878.24694560622345</v>
      </c>
      <c r="N10" s="19">
        <v>1.0307056615771248</v>
      </c>
      <c r="O10" s="19">
        <v>1.7034991607158156</v>
      </c>
      <c r="P10" s="19">
        <v>1.6044646988158551</v>
      </c>
      <c r="Q10" s="19">
        <v>1.1934392697238616</v>
      </c>
    </row>
    <row r="11" spans="2:17">
      <c r="B11" s="25" t="s">
        <v>30</v>
      </c>
      <c r="C11" s="26">
        <v>457.55423275402705</v>
      </c>
      <c r="D11" s="26">
        <v>528.39571129238323</v>
      </c>
      <c r="E11" s="26">
        <v>539.47842135848998</v>
      </c>
      <c r="F11" s="26">
        <v>607.7236634767437</v>
      </c>
      <c r="G11" s="26">
        <v>693.11944000467031</v>
      </c>
      <c r="H11" s="26">
        <v>776.06930940109748</v>
      </c>
      <c r="I11" s="26">
        <v>860.41623083426475</v>
      </c>
      <c r="J11" s="26">
        <v>944.02869228972418</v>
      </c>
      <c r="K11" s="26">
        <v>1030.8387838388969</v>
      </c>
      <c r="L11" s="26">
        <v>1103.9311837104754</v>
      </c>
      <c r="M11" s="26">
        <v>1176.9814063567669</v>
      </c>
      <c r="N11" s="19">
        <v>1.6607127090477958</v>
      </c>
      <c r="O11" s="19">
        <v>2.5376595137547309</v>
      </c>
      <c r="P11" s="19">
        <v>2.1856828570439246</v>
      </c>
      <c r="Q11" s="19">
        <v>1.578793543753565</v>
      </c>
    </row>
    <row r="12" spans="2:17">
      <c r="B12" s="25" t="s">
        <v>19</v>
      </c>
      <c r="C12" s="26">
        <v>41.700000403114664</v>
      </c>
      <c r="D12" s="26">
        <v>41.716561782938761</v>
      </c>
      <c r="E12" s="26">
        <v>40.476201977107372</v>
      </c>
      <c r="F12" s="26">
        <v>40.41405220589219</v>
      </c>
      <c r="G12" s="26">
        <v>42.738901979753166</v>
      </c>
      <c r="H12" s="26">
        <v>44.36658726285247</v>
      </c>
      <c r="I12" s="26">
        <v>46.052717236905181</v>
      </c>
      <c r="J12" s="26">
        <v>47.785448291204411</v>
      </c>
      <c r="K12" s="26">
        <v>49.427458621943735</v>
      </c>
      <c r="L12" s="26">
        <v>50.736121413609695</v>
      </c>
      <c r="M12" s="26">
        <v>51.912357544222537</v>
      </c>
      <c r="N12" s="19">
        <v>-0.29742623488442366</v>
      </c>
      <c r="O12" s="19">
        <v>0.54543574353627111</v>
      </c>
      <c r="P12" s="19">
        <v>0.74956737978877364</v>
      </c>
      <c r="Q12" s="19">
        <v>0.60064718230150582</v>
      </c>
    </row>
    <row r="13" spans="2:17">
      <c r="B13" s="22" t="s">
        <v>31</v>
      </c>
      <c r="C13" s="23">
        <v>2294.539736291345</v>
      </c>
      <c r="D13" s="23">
        <v>2612.3537956282839</v>
      </c>
      <c r="E13" s="23">
        <v>2556.4140904898281</v>
      </c>
      <c r="F13" s="23">
        <v>2703.8360734563012</v>
      </c>
      <c r="G13" s="23">
        <v>2980.8138442853196</v>
      </c>
      <c r="H13" s="23">
        <v>3220.2620494720472</v>
      </c>
      <c r="I13" s="23">
        <v>3457.4633704623184</v>
      </c>
      <c r="J13" s="23">
        <v>3631.0257716667429</v>
      </c>
      <c r="K13" s="23">
        <v>3802.0016630098385</v>
      </c>
      <c r="L13" s="23">
        <v>3937.3141739254488</v>
      </c>
      <c r="M13" s="23">
        <v>4050.6183383680714</v>
      </c>
      <c r="N13" s="19">
        <v>1.0865935880843169</v>
      </c>
      <c r="O13" s="19">
        <v>1.54776403914203</v>
      </c>
      <c r="P13" s="19">
        <v>1.4944450569706946</v>
      </c>
      <c r="Q13" s="19">
        <v>0.79481378365069411</v>
      </c>
    </row>
    <row r="14" spans="2:17">
      <c r="B14" s="25" t="s">
        <v>20</v>
      </c>
      <c r="C14" s="26">
        <v>1588.9601250322237</v>
      </c>
      <c r="D14" s="26">
        <v>1853.1726308141372</v>
      </c>
      <c r="E14" s="26">
        <v>1808.810191451978</v>
      </c>
      <c r="F14" s="26">
        <v>1914.9712994152469</v>
      </c>
      <c r="G14" s="26">
        <v>2109.4994065918859</v>
      </c>
      <c r="H14" s="26">
        <v>2276.6337698310963</v>
      </c>
      <c r="I14" s="26">
        <v>2445.6267482534231</v>
      </c>
      <c r="J14" s="26">
        <v>2563.5691592441353</v>
      </c>
      <c r="K14" s="26">
        <v>2672.0509265182677</v>
      </c>
      <c r="L14" s="26">
        <v>2762.9039842636557</v>
      </c>
      <c r="M14" s="26">
        <v>2834.5293646890791</v>
      </c>
      <c r="N14" s="19">
        <v>1.3043279405686503</v>
      </c>
      <c r="O14" s="19">
        <v>1.5496991540898897</v>
      </c>
      <c r="P14" s="19">
        <v>1.489491565052492</v>
      </c>
      <c r="Q14" s="19">
        <v>0.74060141481411268</v>
      </c>
    </row>
    <row r="15" spans="2:17">
      <c r="B15" s="25" t="s">
        <v>17</v>
      </c>
      <c r="C15" s="26">
        <v>405.46375367310941</v>
      </c>
      <c r="D15" s="26">
        <v>416.02418027937091</v>
      </c>
      <c r="E15" s="26">
        <v>393.82900000000001</v>
      </c>
      <c r="F15" s="26">
        <v>427.5188829845589</v>
      </c>
      <c r="G15" s="26">
        <v>482.15570136359372</v>
      </c>
      <c r="H15" s="26">
        <v>533.04973829359881</v>
      </c>
      <c r="I15" s="26">
        <v>580.32736820689411</v>
      </c>
      <c r="J15" s="26">
        <v>618.90001982750937</v>
      </c>
      <c r="K15" s="26">
        <v>662.45432159361144</v>
      </c>
      <c r="L15" s="26">
        <v>694.6737172192594</v>
      </c>
      <c r="M15" s="26">
        <v>723.61418279749876</v>
      </c>
      <c r="N15" s="19">
        <v>-0.29072335753982381</v>
      </c>
      <c r="O15" s="19">
        <v>2.0441144987143778</v>
      </c>
      <c r="P15" s="19">
        <v>1.8705320923726676</v>
      </c>
      <c r="Q15" s="19">
        <v>1.1094390387216269</v>
      </c>
    </row>
    <row r="16" spans="2:17">
      <c r="B16" s="25" t="s">
        <v>19</v>
      </c>
      <c r="C16" s="26">
        <v>300.11585758601183</v>
      </c>
      <c r="D16" s="26">
        <v>343.15698453477586</v>
      </c>
      <c r="E16" s="26">
        <v>353.77489903785005</v>
      </c>
      <c r="F16" s="26">
        <v>361.34589105649525</v>
      </c>
      <c r="G16" s="26">
        <v>389.15873632983994</v>
      </c>
      <c r="H16" s="26">
        <v>410.5785413473522</v>
      </c>
      <c r="I16" s="26">
        <v>431.50925400200151</v>
      </c>
      <c r="J16" s="26">
        <v>448.55659259509844</v>
      </c>
      <c r="K16" s="26">
        <v>467.4964148979592</v>
      </c>
      <c r="L16" s="26">
        <v>479.73647244253402</v>
      </c>
      <c r="M16" s="26">
        <v>492.4747908814935</v>
      </c>
      <c r="N16" s="19">
        <v>1.6585257382836671</v>
      </c>
      <c r="O16" s="19">
        <v>0.95782294653414812</v>
      </c>
      <c r="P16" s="19">
        <v>1.0383703687560253</v>
      </c>
      <c r="Q16" s="19">
        <v>0.66295949610308824</v>
      </c>
    </row>
    <row r="18" spans="2:13">
      <c r="B18" s="22" t="s">
        <v>14</v>
      </c>
      <c r="F18">
        <f t="shared" ref="F18:M18" si="0">F7/$F7</f>
        <v>1</v>
      </c>
      <c r="G18">
        <f t="shared" si="0"/>
        <v>1.0619989653910575</v>
      </c>
      <c r="H18">
        <f t="shared" si="0"/>
        <v>1.1149979187794448</v>
      </c>
      <c r="I18">
        <f t="shared" si="0"/>
        <v>1.1699860398371766</v>
      </c>
      <c r="J18">
        <f t="shared" si="0"/>
        <v>1.2177251581293833</v>
      </c>
      <c r="K18">
        <f t="shared" si="0"/>
        <v>1.2631529462337208</v>
      </c>
      <c r="L18">
        <f t="shared" si="0"/>
        <v>1.3061110037700605</v>
      </c>
      <c r="M18">
        <f t="shared" si="0"/>
        <v>1.34422416180825</v>
      </c>
    </row>
    <row r="19" spans="2:13">
      <c r="B19" s="25" t="s">
        <v>15</v>
      </c>
      <c r="F19">
        <f t="shared" ref="F19:F20" si="1">F8/$F8</f>
        <v>1</v>
      </c>
      <c r="G19">
        <f t="shared" ref="G19:M27" si="2">G8/$F8</f>
        <v>1.0449447522261248</v>
      </c>
      <c r="H19">
        <f t="shared" si="2"/>
        <v>1.0755383839109758</v>
      </c>
      <c r="I19">
        <f t="shared" si="2"/>
        <v>1.1064350204648605</v>
      </c>
      <c r="J19">
        <f t="shared" si="2"/>
        <v>1.1387468284351929</v>
      </c>
      <c r="K19">
        <f t="shared" si="2"/>
        <v>1.1651698595887579</v>
      </c>
      <c r="L19">
        <f t="shared" si="2"/>
        <v>1.1952782891010525</v>
      </c>
      <c r="M19">
        <f t="shared" si="2"/>
        <v>1.2214066143220312</v>
      </c>
    </row>
    <row r="20" spans="2:13">
      <c r="B20" s="25" t="s">
        <v>16</v>
      </c>
      <c r="F20">
        <f t="shared" si="1"/>
        <v>1</v>
      </c>
      <c r="G20">
        <f t="shared" si="2"/>
        <v>1.0508777946716286</v>
      </c>
      <c r="H20">
        <f t="shared" si="2"/>
        <v>1.0912651442566899</v>
      </c>
      <c r="I20">
        <f t="shared" si="2"/>
        <v>1.1350954849143811</v>
      </c>
      <c r="J20">
        <f t="shared" si="2"/>
        <v>1.1694986391874524</v>
      </c>
      <c r="K20">
        <f t="shared" si="2"/>
        <v>1.20033399259394</v>
      </c>
      <c r="L20">
        <f t="shared" si="2"/>
        <v>1.2310082964937283</v>
      </c>
      <c r="M20">
        <f t="shared" si="2"/>
        <v>1.2556288964156028</v>
      </c>
    </row>
    <row r="21" spans="2:13">
      <c r="B21" s="25" t="s">
        <v>17</v>
      </c>
      <c r="F21">
        <f t="shared" ref="F21" si="3">F10/$F10</f>
        <v>1</v>
      </c>
      <c r="G21">
        <f t="shared" si="2"/>
        <v>1.0942046144987261</v>
      </c>
      <c r="H21">
        <f t="shared" si="2"/>
        <v>1.1936415722228424</v>
      </c>
      <c r="I21">
        <f t="shared" si="2"/>
        <v>1.2829994290754634</v>
      </c>
      <c r="J21">
        <f t="shared" si="2"/>
        <v>1.3690945654141413</v>
      </c>
      <c r="K21">
        <f t="shared" si="2"/>
        <v>1.4596041252372376</v>
      </c>
      <c r="L21">
        <f t="shared" si="2"/>
        <v>1.543096537096259</v>
      </c>
      <c r="M21">
        <f t="shared" si="2"/>
        <v>1.6265731322954458</v>
      </c>
    </row>
    <row r="22" spans="2:13">
      <c r="B22" s="25" t="s">
        <v>30</v>
      </c>
      <c r="F22">
        <f t="shared" ref="F22" si="4">F11/$F11</f>
        <v>1</v>
      </c>
      <c r="G22">
        <f t="shared" si="2"/>
        <v>1.1405174451154056</v>
      </c>
      <c r="H22">
        <f t="shared" si="2"/>
        <v>1.2770101874283788</v>
      </c>
      <c r="I22">
        <f t="shared" si="2"/>
        <v>1.4158017575157185</v>
      </c>
      <c r="J22">
        <f t="shared" si="2"/>
        <v>1.5533847849349873</v>
      </c>
      <c r="K22">
        <f t="shared" si="2"/>
        <v>1.6962294638019224</v>
      </c>
      <c r="L22">
        <f t="shared" si="2"/>
        <v>1.8165018906701178</v>
      </c>
      <c r="M22">
        <f t="shared" si="2"/>
        <v>1.9367049155587266</v>
      </c>
    </row>
    <row r="23" spans="2:13">
      <c r="B23" s="25" t="s">
        <v>19</v>
      </c>
      <c r="F23">
        <f t="shared" ref="F23" si="5">F12/$F12</f>
        <v>1</v>
      </c>
      <c r="G23">
        <f t="shared" si="2"/>
        <v>1.0575257774700955</v>
      </c>
      <c r="H23">
        <f t="shared" si="2"/>
        <v>1.0978010083429353</v>
      </c>
      <c r="I23">
        <f t="shared" si="2"/>
        <v>1.1395223869728881</v>
      </c>
      <c r="J23">
        <f t="shared" si="2"/>
        <v>1.1823968566121044</v>
      </c>
      <c r="K23">
        <f t="shared" si="2"/>
        <v>1.2230265445823676</v>
      </c>
      <c r="L23">
        <f t="shared" si="2"/>
        <v>1.2554079248260235</v>
      </c>
      <c r="M23">
        <f t="shared" si="2"/>
        <v>1.2845125571608467</v>
      </c>
    </row>
    <row r="24" spans="2:13">
      <c r="B24" s="22" t="s">
        <v>31</v>
      </c>
      <c r="F24">
        <f t="shared" ref="F24" si="6">F13/$F13</f>
        <v>1</v>
      </c>
      <c r="G24">
        <f t="shared" si="2"/>
        <v>1.1024388177774991</v>
      </c>
      <c r="H24">
        <f t="shared" si="2"/>
        <v>1.1909975168559688</v>
      </c>
      <c r="I24">
        <f t="shared" si="2"/>
        <v>1.2787252172586998</v>
      </c>
      <c r="J24">
        <f t="shared" si="2"/>
        <v>1.3429163873182666</v>
      </c>
      <c r="K24">
        <f t="shared" si="2"/>
        <v>1.4061509498797971</v>
      </c>
      <c r="L24">
        <f t="shared" si="2"/>
        <v>1.4561955928387325</v>
      </c>
      <c r="M24">
        <f t="shared" si="2"/>
        <v>1.4981005609523452</v>
      </c>
    </row>
    <row r="25" spans="2:13">
      <c r="B25" s="25" t="s">
        <v>20</v>
      </c>
      <c r="F25">
        <f t="shared" ref="F25" si="7">F14/$F14</f>
        <v>1</v>
      </c>
      <c r="G25">
        <f t="shared" si="2"/>
        <v>1.1015827794578643</v>
      </c>
      <c r="H25">
        <f t="shared" si="2"/>
        <v>1.1888605174011151</v>
      </c>
      <c r="I25">
        <f t="shared" si="2"/>
        <v>1.2771088261219459</v>
      </c>
      <c r="J25">
        <f t="shared" si="2"/>
        <v>1.3386984755473585</v>
      </c>
      <c r="K25">
        <f t="shared" si="2"/>
        <v>1.3953477670052818</v>
      </c>
      <c r="L25">
        <f t="shared" si="2"/>
        <v>1.4427913280514086</v>
      </c>
      <c r="M25">
        <f t="shared" si="2"/>
        <v>1.4801941760456814</v>
      </c>
    </row>
    <row r="26" spans="2:13">
      <c r="B26" s="25" t="s">
        <v>17</v>
      </c>
      <c r="F26">
        <f t="shared" ref="F26" si="8">F15/$F15</f>
        <v>1</v>
      </c>
      <c r="G26">
        <f t="shared" si="2"/>
        <v>1.127799778100113</v>
      </c>
      <c r="H26">
        <f t="shared" si="2"/>
        <v>1.246844898574577</v>
      </c>
      <c r="I26">
        <f t="shared" si="2"/>
        <v>1.3574309610737225</v>
      </c>
      <c r="J26">
        <f t="shared" si="2"/>
        <v>1.4476554006384386</v>
      </c>
      <c r="K26">
        <f t="shared" si="2"/>
        <v>1.5495323083016614</v>
      </c>
      <c r="L26">
        <f t="shared" si="2"/>
        <v>1.6248959867448698</v>
      </c>
      <c r="M26">
        <f t="shared" si="2"/>
        <v>1.6925899921562861</v>
      </c>
    </row>
    <row r="27" spans="2:13">
      <c r="B27" s="25" t="s">
        <v>19</v>
      </c>
      <c r="F27">
        <f t="shared" ref="F27" si="9">F16/$F16</f>
        <v>1</v>
      </c>
      <c r="G27">
        <f t="shared" si="2"/>
        <v>1.0769701440136101</v>
      </c>
      <c r="H27">
        <f t="shared" si="2"/>
        <v>1.1362479870655553</v>
      </c>
      <c r="I27">
        <f t="shared" si="2"/>
        <v>1.194172300507871</v>
      </c>
      <c r="J27">
        <f t="shared" si="2"/>
        <v>1.2413496422599921</v>
      </c>
      <c r="K27">
        <f t="shared" si="2"/>
        <v>1.2937643030369139</v>
      </c>
      <c r="L27">
        <f t="shared" si="2"/>
        <v>1.3276378238033675</v>
      </c>
      <c r="M27">
        <f t="shared" si="2"/>
        <v>1.3628902474623592</v>
      </c>
    </row>
    <row r="29" spans="2:13">
      <c r="B29" t="s">
        <v>14</v>
      </c>
      <c r="F29">
        <v>1</v>
      </c>
      <c r="G29">
        <v>1.0619989653910575</v>
      </c>
      <c r="H29">
        <v>1.1149979187794448</v>
      </c>
      <c r="I29">
        <v>1.1699860398371766</v>
      </c>
      <c r="J29">
        <v>1.2177251581293833</v>
      </c>
      <c r="K29">
        <v>1.2631529462337208</v>
      </c>
      <c r="L29">
        <v>1.3061110037700605</v>
      </c>
      <c r="M29">
        <v>1.34422416180825</v>
      </c>
    </row>
    <row r="30" spans="2:13">
      <c r="B30" t="s">
        <v>15</v>
      </c>
      <c r="F30">
        <v>1</v>
      </c>
      <c r="G30">
        <v>1.0449447522261248</v>
      </c>
      <c r="H30">
        <v>1.0755383839109758</v>
      </c>
      <c r="I30">
        <v>1.1064350204648605</v>
      </c>
      <c r="J30">
        <v>1.1387468284351929</v>
      </c>
      <c r="K30">
        <v>1.1651698595887579</v>
      </c>
      <c r="L30">
        <v>1.1952782891010525</v>
      </c>
      <c r="M30">
        <v>1.2214066143220312</v>
      </c>
    </row>
    <row r="31" spans="2:13">
      <c r="B31" t="s">
        <v>16</v>
      </c>
      <c r="F31">
        <v>1</v>
      </c>
      <c r="G31">
        <v>1.0508777946716286</v>
      </c>
      <c r="H31">
        <v>1.0912651442566899</v>
      </c>
      <c r="I31">
        <v>1.1350954849143811</v>
      </c>
      <c r="J31">
        <v>1.1694986391874524</v>
      </c>
      <c r="K31">
        <v>1.20033399259394</v>
      </c>
      <c r="L31">
        <v>1.2310082964937283</v>
      </c>
      <c r="M31">
        <v>1.2556288964156028</v>
      </c>
    </row>
    <row r="32" spans="2:13">
      <c r="B32" t="s">
        <v>17</v>
      </c>
      <c r="F32">
        <v>1</v>
      </c>
      <c r="G32">
        <v>1.0942046144987261</v>
      </c>
      <c r="H32">
        <v>1.1936415722228424</v>
      </c>
      <c r="I32">
        <v>1.2829994290754634</v>
      </c>
      <c r="J32">
        <v>1.3690945654141413</v>
      </c>
      <c r="K32">
        <v>1.4596041252372376</v>
      </c>
      <c r="L32">
        <v>1.543096537096259</v>
      </c>
      <c r="M32">
        <v>1.6265731322954458</v>
      </c>
    </row>
    <row r="33" spans="2:13">
      <c r="B33" t="s">
        <v>88</v>
      </c>
      <c r="F33">
        <v>1</v>
      </c>
      <c r="G33">
        <v>1.1405174451154056</v>
      </c>
      <c r="H33">
        <v>1.2770101874283788</v>
      </c>
      <c r="I33">
        <v>1.4158017575157185</v>
      </c>
      <c r="J33">
        <v>1.5533847849349873</v>
      </c>
      <c r="K33">
        <v>1.6962294638019224</v>
      </c>
      <c r="L33">
        <v>1.8165018906701178</v>
      </c>
      <c r="M33">
        <v>1.9367049155587266</v>
      </c>
    </row>
    <row r="34" spans="2:13">
      <c r="B34" t="s">
        <v>19</v>
      </c>
      <c r="F34">
        <v>1</v>
      </c>
      <c r="G34">
        <v>1.0575257774700955</v>
      </c>
      <c r="H34">
        <v>1.0978010083429353</v>
      </c>
      <c r="I34">
        <v>1.1395223869728881</v>
      </c>
      <c r="J34">
        <v>1.1823968566121044</v>
      </c>
      <c r="K34">
        <v>1.2230265445823676</v>
      </c>
      <c r="L34">
        <v>1.2554079248260235</v>
      </c>
      <c r="M34">
        <v>1.2845125571608467</v>
      </c>
    </row>
    <row r="35" spans="2:13">
      <c r="B35" t="s">
        <v>31</v>
      </c>
      <c r="F35">
        <v>1</v>
      </c>
      <c r="G35">
        <v>1.1024388177774991</v>
      </c>
      <c r="H35">
        <v>1.1909975168559688</v>
      </c>
      <c r="I35">
        <v>1.2787252172586998</v>
      </c>
      <c r="J35">
        <v>1.3429163873182666</v>
      </c>
      <c r="K35">
        <v>1.4061509498797971</v>
      </c>
      <c r="L35">
        <v>1.4561955928387325</v>
      </c>
      <c r="M35">
        <v>1.4981005609523452</v>
      </c>
    </row>
    <row r="36" spans="2:13">
      <c r="B36" t="s">
        <v>20</v>
      </c>
      <c r="F36">
        <v>1</v>
      </c>
      <c r="G36">
        <v>1.1015827794578643</v>
      </c>
      <c r="H36">
        <v>1.1888605174011151</v>
      </c>
      <c r="I36">
        <v>1.2771088261219459</v>
      </c>
      <c r="J36">
        <v>1.3386984755473585</v>
      </c>
      <c r="K36">
        <v>1.3953477670052818</v>
      </c>
      <c r="L36">
        <v>1.4427913280514086</v>
      </c>
      <c r="M36">
        <v>1.4801941760456814</v>
      </c>
    </row>
    <row r="37" spans="2:13">
      <c r="B37" t="s">
        <v>17</v>
      </c>
      <c r="F37">
        <v>1</v>
      </c>
      <c r="G37">
        <v>1.127799778100113</v>
      </c>
      <c r="H37">
        <v>1.246844898574577</v>
      </c>
      <c r="I37">
        <v>1.3574309610737225</v>
      </c>
      <c r="J37">
        <v>1.4476554006384386</v>
      </c>
      <c r="K37">
        <v>1.5495323083016614</v>
      </c>
      <c r="L37">
        <v>1.6248959867448698</v>
      </c>
      <c r="M37">
        <v>1.6925899921562861</v>
      </c>
    </row>
    <row r="38" spans="2:13">
      <c r="B38" t="s">
        <v>19</v>
      </c>
      <c r="F38">
        <v>1</v>
      </c>
      <c r="G38">
        <v>1.0769701440136101</v>
      </c>
      <c r="H38">
        <v>1.1362479870655553</v>
      </c>
      <c r="I38">
        <v>1.194172300507871</v>
      </c>
      <c r="J38">
        <v>1.2413496422599921</v>
      </c>
      <c r="K38">
        <v>1.2937643030369139</v>
      </c>
      <c r="L38">
        <v>1.3276378238033675</v>
      </c>
      <c r="M38">
        <v>1.3628902474623592</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D325E-0D07-4482-998A-EF04CCA6233F}">
  <dimension ref="B2:D17"/>
  <sheetViews>
    <sheetView topLeftCell="B1" workbookViewId="0">
      <selection activeCell="B2" sqref="B2:B17"/>
    </sheetView>
  </sheetViews>
  <sheetFormatPr baseColWidth="10" defaultRowHeight="11.25"/>
  <cols>
    <col min="1" max="1" width="11.42578125" style="20"/>
    <col min="2" max="3" width="65" style="20" customWidth="1"/>
    <col min="4" max="4" width="71.28515625" style="20" customWidth="1"/>
    <col min="5" max="16384" width="11.42578125" style="20"/>
  </cols>
  <sheetData>
    <row r="2" spans="2:4">
      <c r="B2" s="24" t="s">
        <v>89</v>
      </c>
    </row>
    <row r="3" spans="2:4">
      <c r="B3" s="24" t="s">
        <v>90</v>
      </c>
      <c r="C3" s="24"/>
      <c r="D3" s="24" t="s">
        <v>91</v>
      </c>
    </row>
    <row r="4" spans="2:4" ht="116.25">
      <c r="B4" s="53" t="s">
        <v>92</v>
      </c>
      <c r="C4" s="53"/>
      <c r="D4" s="53" t="s">
        <v>93</v>
      </c>
    </row>
    <row r="5" spans="2:4" ht="240">
      <c r="B5" s="53" t="s">
        <v>94</v>
      </c>
      <c r="C5" s="53"/>
      <c r="D5" s="53" t="s">
        <v>95</v>
      </c>
    </row>
    <row r="6" spans="2:4" ht="210">
      <c r="B6" s="53" t="s">
        <v>96</v>
      </c>
      <c r="C6" s="53"/>
      <c r="D6" s="53" t="s">
        <v>97</v>
      </c>
    </row>
    <row r="7" spans="2:4" ht="157.5">
      <c r="B7" s="53" t="s">
        <v>98</v>
      </c>
      <c r="C7" s="53"/>
      <c r="D7" s="53" t="s">
        <v>99</v>
      </c>
    </row>
    <row r="8" spans="2:4" ht="225">
      <c r="B8" s="53" t="s">
        <v>100</v>
      </c>
      <c r="C8" s="53"/>
    </row>
    <row r="9" spans="2:4" ht="195">
      <c r="B9" s="53" t="s">
        <v>101</v>
      </c>
      <c r="C9" s="53"/>
      <c r="D9" s="53" t="s">
        <v>102</v>
      </c>
    </row>
    <row r="10" spans="2:4" ht="135">
      <c r="B10" s="53" t="s">
        <v>103</v>
      </c>
      <c r="C10" s="53"/>
    </row>
    <row r="11" spans="2:4" ht="90">
      <c r="B11" s="53" t="s">
        <v>104</v>
      </c>
      <c r="C11" s="53"/>
    </row>
    <row r="12" spans="2:4" ht="153.75">
      <c r="B12" s="53" t="s">
        <v>105</v>
      </c>
      <c r="C12" s="53"/>
    </row>
    <row r="13" spans="2:4" ht="217.5">
      <c r="B13" s="53" t="s">
        <v>106</v>
      </c>
      <c r="C13" s="53"/>
    </row>
    <row r="14" spans="2:4" ht="135">
      <c r="B14" s="53" t="s">
        <v>107</v>
      </c>
      <c r="C14" s="53"/>
      <c r="D14" s="53" t="s">
        <v>108</v>
      </c>
    </row>
    <row r="15" spans="2:4" ht="120">
      <c r="B15" s="53" t="s">
        <v>109</v>
      </c>
      <c r="C15" s="53"/>
    </row>
    <row r="16" spans="2:4" ht="120">
      <c r="B16" s="53" t="s">
        <v>110</v>
      </c>
      <c r="C16" s="53"/>
    </row>
    <row r="17" spans="2:3" ht="105">
      <c r="B17" s="53" t="s">
        <v>111</v>
      </c>
      <c r="C17" s="53"/>
    </row>
  </sheetData>
  <pageMargins left="0.7" right="0.7" top="0.78740157499999996" bottom="0.78740157499999996"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K15"/>
  <sheetViews>
    <sheetView workbookViewId="0">
      <selection activeCell="A15" sqref="A15"/>
    </sheetView>
  </sheetViews>
  <sheetFormatPr baseColWidth="10" defaultColWidth="9.140625" defaultRowHeight="15"/>
  <cols>
    <col min="1" max="1" width="16.5703125" customWidth="1"/>
    <col min="2" max="3" width="5" bestFit="1" customWidth="1"/>
  </cols>
  <sheetData>
    <row r="1" spans="1:37" ht="75">
      <c r="A1" s="6" t="s">
        <v>13</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row>
    <row r="2" spans="1:37">
      <c r="A2" t="s">
        <v>4</v>
      </c>
      <c r="B2">
        <v>1</v>
      </c>
      <c r="C2">
        <f>B2+((G2-B2)/5)</f>
        <v>1.0101755589343258</v>
      </c>
      <c r="D2">
        <f>B2+(((G2-B2)/5)*2)</f>
        <v>1.0203511178686515</v>
      </c>
      <c r="E2">
        <f>B2+(((G2-B2)/5)*3)</f>
        <v>1.030526676802977</v>
      </c>
      <c r="F2">
        <f>B2+(((G2-B2)/5)*4)</f>
        <v>1.0407022357373028</v>
      </c>
      <c r="G2">
        <v>1.0508777946716286</v>
      </c>
      <c r="H2">
        <f>G2+((L2-G2)/5)</f>
        <v>1.0589552645886409</v>
      </c>
      <c r="I2">
        <f>G2+(((L2-G2)/5)*2)</f>
        <v>1.0670327345056532</v>
      </c>
      <c r="J2">
        <f>G2+(((L2-G2)/5)*3)</f>
        <v>1.0751102044226652</v>
      </c>
      <c r="K2">
        <f>G2+(((L2-G2)/5)*4)</f>
        <v>1.0831876743396776</v>
      </c>
      <c r="L2">
        <v>1.0912651442566899</v>
      </c>
      <c r="M2">
        <f>L2+((Q2-L2)/5)</f>
        <v>1.1000312123882281</v>
      </c>
      <c r="N2">
        <f>L2+(((Q2-L2)/5)*2)</f>
        <v>1.1087972805197663</v>
      </c>
      <c r="O2">
        <f>L2+(((Q2-L2)/5)*3)</f>
        <v>1.1175633486513046</v>
      </c>
      <c r="P2">
        <f>L2+(((Q2-L2)/5)*4)</f>
        <v>1.1263294167828428</v>
      </c>
      <c r="Q2">
        <v>1.1350954849143811</v>
      </c>
      <c r="R2">
        <f>Q2+((V2-Q2)/5)</f>
        <v>1.1419761157689954</v>
      </c>
      <c r="S2">
        <f>Q2+(((V2-Q2)/5)*2)</f>
        <v>1.1488567466236097</v>
      </c>
      <c r="T2">
        <f>Q2+(((V2-Q2)/5)*3)</f>
        <v>1.1557373774782238</v>
      </c>
      <c r="U2">
        <f>Q2+(((V2-Q2)/5)*4)</f>
        <v>1.1626180083328381</v>
      </c>
      <c r="V2">
        <v>1.1694986391874524</v>
      </c>
      <c r="W2">
        <f>V2+((AA2-V2)/5)</f>
        <v>1.17566570986875</v>
      </c>
      <c r="X2">
        <f>V2+(((AA2-V2)/5)*2)</f>
        <v>1.1818327805500475</v>
      </c>
      <c r="Y2">
        <f>V2+(((AA2-V2)/5)*3)</f>
        <v>1.187999851231345</v>
      </c>
      <c r="Z2">
        <f>V2+(((AA2-V2)/5)*4)</f>
        <v>1.1941669219126425</v>
      </c>
      <c r="AA2">
        <v>1.20033399259394</v>
      </c>
      <c r="AB2">
        <f>AA2+((AF2-AA2)/5)</f>
        <v>1.2064688533738976</v>
      </c>
      <c r="AC2">
        <f>AA2+(((AF2-AA2)/5)*2)</f>
        <v>1.2126037141538553</v>
      </c>
      <c r="AD2">
        <f>AA2+(((AF2-AA2)/5)*3)</f>
        <v>1.2187385749338131</v>
      </c>
      <c r="AE2">
        <f>AA2+(((AF2-AA2)/5)*4)</f>
        <v>1.2248734357137707</v>
      </c>
      <c r="AF2">
        <v>1.2310082964937283</v>
      </c>
      <c r="AG2">
        <f>AF2+((AK2-AF2)/5)</f>
        <v>1.2359324164781031</v>
      </c>
      <c r="AH2">
        <f>AF2+(((AK2-AF2)/5)*2)</f>
        <v>1.2408565364624782</v>
      </c>
      <c r="AI2">
        <f>AF2+(((AK2-AF2)/5)*3)</f>
        <v>1.245780656446853</v>
      </c>
      <c r="AJ2">
        <f>AF2+(((AK2-AF2)/5)*4)</f>
        <v>1.250704776431228</v>
      </c>
      <c r="AK2">
        <v>1.2556288964156028</v>
      </c>
    </row>
    <row r="3" spans="1:37">
      <c r="A3" t="s">
        <v>3</v>
      </c>
      <c r="B3">
        <v>1</v>
      </c>
      <c r="C3">
        <f t="shared" ref="C3:C7" si="0">B3+((G3-B3)/5)</f>
        <v>1.008988950445225</v>
      </c>
      <c r="D3">
        <f t="shared" ref="D3:D7" si="1">B3+(((G3-B3)/5)*2)</f>
        <v>1.0179779008904499</v>
      </c>
      <c r="E3">
        <f t="shared" ref="E3:E7" si="2">B3+(((G3-B3)/5)*3)</f>
        <v>1.0269668513356749</v>
      </c>
      <c r="F3">
        <f t="shared" ref="F3:F7" si="3">B3+(((G3-B3)/5)*4)</f>
        <v>1.0359558017808999</v>
      </c>
      <c r="G3">
        <v>1.0449447522261248</v>
      </c>
      <c r="H3">
        <f t="shared" ref="H3:H7" si="4">G3+((L3-G3)/5)</f>
        <v>1.051063478563095</v>
      </c>
      <c r="I3">
        <f t="shared" ref="I3:I7" si="5">G3+(((L3-G3)/5)*2)</f>
        <v>1.0571822049000652</v>
      </c>
      <c r="J3">
        <f t="shared" ref="J3:J7" si="6">G3+(((L3-G3)/5)*3)</f>
        <v>1.0633009312370354</v>
      </c>
      <c r="K3">
        <f t="shared" ref="K3:K7" si="7">G3+(((L3-G3)/5)*4)</f>
        <v>1.0694196575740056</v>
      </c>
      <c r="L3">
        <v>1.0755383839109758</v>
      </c>
      <c r="M3">
        <f t="shared" ref="M3:M7" si="8">L3+((Q3-L3)/5)</f>
        <v>1.0817177112217526</v>
      </c>
      <c r="N3">
        <f t="shared" ref="N3:N7" si="9">L3+(((Q3-L3)/5)*2)</f>
        <v>1.0878970385325297</v>
      </c>
      <c r="O3">
        <f t="shared" ref="O3:O7" si="10">L3+(((Q3-L3)/5)*3)</f>
        <v>1.0940763658433066</v>
      </c>
      <c r="P3">
        <f t="shared" ref="P3:P7" si="11">L3+(((Q3-L3)/5)*4)</f>
        <v>1.1002556931540837</v>
      </c>
      <c r="Q3">
        <v>1.1064350204648605</v>
      </c>
      <c r="R3">
        <f t="shared" ref="R3:R7" si="12">Q3+((V3-Q3)/5)</f>
        <v>1.112897382058927</v>
      </c>
      <c r="S3">
        <f t="shared" ref="S3:S7" si="13">Q3+(((V3-Q3)/5)*2)</f>
        <v>1.1193597436529934</v>
      </c>
      <c r="T3">
        <f t="shared" ref="T3:T7" si="14">Q3+(((V3-Q3)/5)*3)</f>
        <v>1.1258221052470601</v>
      </c>
      <c r="U3">
        <f t="shared" ref="U3:U7" si="15">Q3+(((V3-Q3)/5)*4)</f>
        <v>1.1322844668411265</v>
      </c>
      <c r="V3">
        <v>1.1387468284351929</v>
      </c>
      <c r="W3">
        <f t="shared" ref="W3:W7" si="16">V3+((AA3-V3)/5)</f>
        <v>1.144031434665906</v>
      </c>
      <c r="X3">
        <f t="shared" ref="X3:X7" si="17">V3+(((AA3-V3)/5)*2)</f>
        <v>1.149316040896619</v>
      </c>
      <c r="Y3">
        <f t="shared" ref="Y3:Y7" si="18">V3+(((AA3-V3)/5)*3)</f>
        <v>1.1546006471273318</v>
      </c>
      <c r="Z3">
        <f t="shared" ref="Z3:Z7" si="19">V3+(((AA3-V3)/5)*4)</f>
        <v>1.1598852533580448</v>
      </c>
      <c r="AA3">
        <v>1.1651698595887579</v>
      </c>
      <c r="AB3">
        <f t="shared" ref="AB3:AB7" si="20">AA3+((AF3-AA3)/5)</f>
        <v>1.1711915454912167</v>
      </c>
      <c r="AC3">
        <f t="shared" ref="AC3:AC7" si="21">AA3+(((AF3-AA3)/5)*2)</f>
        <v>1.1772132313936756</v>
      </c>
      <c r="AD3">
        <f t="shared" ref="AD3:AD7" si="22">AA3+(((AF3-AA3)/5)*3)</f>
        <v>1.1832349172961347</v>
      </c>
      <c r="AE3">
        <f t="shared" ref="AE3:AE7" si="23">AA3+(((AF3-AA3)/5)*4)</f>
        <v>1.1892566031985936</v>
      </c>
      <c r="AF3">
        <v>1.1952782891010525</v>
      </c>
      <c r="AG3">
        <f t="shared" ref="AG3:AG7" si="24">AF3+((AK3-AF3)/5)</f>
        <v>1.2005039541452482</v>
      </c>
      <c r="AH3">
        <f t="shared" ref="AH3:AH7" si="25">AF3+(((AK3-AF3)/5)*2)</f>
        <v>1.205729619189444</v>
      </c>
      <c r="AI3">
        <f t="shared" ref="AI3:AI7" si="26">AF3+(((AK3-AF3)/5)*3)</f>
        <v>1.2109552842336397</v>
      </c>
      <c r="AJ3">
        <f t="shared" ref="AJ3:AJ7" si="27">AF3+(((AK3-AF3)/5)*4)</f>
        <v>1.2161809492778355</v>
      </c>
      <c r="AK3">
        <v>1.2214066143220312</v>
      </c>
    </row>
    <row r="4" spans="1:37">
      <c r="A4" t="s">
        <v>2</v>
      </c>
      <c r="B4">
        <v>1</v>
      </c>
      <c r="C4">
        <f t="shared" si="0"/>
        <v>1.0281034890230811</v>
      </c>
      <c r="D4">
        <f t="shared" si="1"/>
        <v>1.0562069780461623</v>
      </c>
      <c r="E4">
        <f t="shared" si="2"/>
        <v>1.0843104670692434</v>
      </c>
      <c r="F4">
        <f t="shared" si="3"/>
        <v>1.1124139560923245</v>
      </c>
      <c r="G4">
        <v>1.1405174451154056</v>
      </c>
      <c r="H4">
        <f t="shared" si="4"/>
        <v>1.1678159935780004</v>
      </c>
      <c r="I4">
        <f t="shared" si="5"/>
        <v>1.1951145420405949</v>
      </c>
      <c r="J4">
        <f t="shared" si="6"/>
        <v>1.2224130905031896</v>
      </c>
      <c r="K4">
        <f t="shared" si="7"/>
        <v>1.2497116389657841</v>
      </c>
      <c r="L4">
        <v>1.2770101874283788</v>
      </c>
      <c r="M4">
        <f t="shared" si="8"/>
        <v>1.3047685014458468</v>
      </c>
      <c r="N4">
        <f t="shared" si="9"/>
        <v>1.3325268154633148</v>
      </c>
      <c r="O4">
        <f t="shared" si="10"/>
        <v>1.3602851294807825</v>
      </c>
      <c r="P4">
        <f t="shared" si="11"/>
        <v>1.3880434434982505</v>
      </c>
      <c r="Q4">
        <v>1.4158017575157185</v>
      </c>
      <c r="R4">
        <f t="shared" si="12"/>
        <v>1.4433183629995723</v>
      </c>
      <c r="S4">
        <f t="shared" si="13"/>
        <v>1.4708349684834261</v>
      </c>
      <c r="T4">
        <f t="shared" si="14"/>
        <v>1.4983515739672797</v>
      </c>
      <c r="U4">
        <f t="shared" si="15"/>
        <v>1.5258681794511335</v>
      </c>
      <c r="V4">
        <v>1.5533847849349873</v>
      </c>
      <c r="W4">
        <f t="shared" si="16"/>
        <v>1.5819537207083743</v>
      </c>
      <c r="X4">
        <f t="shared" si="17"/>
        <v>1.6105226564817614</v>
      </c>
      <c r="Y4">
        <f t="shared" si="18"/>
        <v>1.6390915922551483</v>
      </c>
      <c r="Z4">
        <f t="shared" si="19"/>
        <v>1.6676605280285355</v>
      </c>
      <c r="AA4">
        <v>1.6962294638019224</v>
      </c>
      <c r="AB4">
        <f t="shared" si="20"/>
        <v>1.7202839491755615</v>
      </c>
      <c r="AC4">
        <f t="shared" si="21"/>
        <v>1.7443384345492006</v>
      </c>
      <c r="AD4">
        <f t="shared" si="22"/>
        <v>1.7683929199228396</v>
      </c>
      <c r="AE4">
        <f t="shared" si="23"/>
        <v>1.7924474052964787</v>
      </c>
      <c r="AF4">
        <v>1.8165018906701178</v>
      </c>
      <c r="AG4">
        <f t="shared" si="24"/>
        <v>1.8405424956478396</v>
      </c>
      <c r="AH4">
        <f t="shared" si="25"/>
        <v>1.8645831006255613</v>
      </c>
      <c r="AI4">
        <f t="shared" si="26"/>
        <v>1.8886237056032831</v>
      </c>
      <c r="AJ4">
        <f t="shared" si="27"/>
        <v>1.9126643105810048</v>
      </c>
      <c r="AK4">
        <v>1.9367049155587266</v>
      </c>
    </row>
    <row r="5" spans="1:37">
      <c r="A5" t="s">
        <v>5</v>
      </c>
      <c r="B5">
        <v>1</v>
      </c>
      <c r="C5">
        <f t="shared" si="0"/>
        <v>1.0188409228997453</v>
      </c>
      <c r="D5">
        <f t="shared" si="1"/>
        <v>1.0376818457994905</v>
      </c>
      <c r="E5">
        <f t="shared" si="2"/>
        <v>1.0565227686992356</v>
      </c>
      <c r="F5">
        <f t="shared" si="3"/>
        <v>1.0753636915989808</v>
      </c>
      <c r="G5">
        <v>1.0942046144987261</v>
      </c>
      <c r="H5">
        <f t="shared" si="4"/>
        <v>1.1140920060435493</v>
      </c>
      <c r="I5">
        <f t="shared" si="5"/>
        <v>1.1339793975883725</v>
      </c>
      <c r="J5">
        <f t="shared" si="6"/>
        <v>1.153866789133196</v>
      </c>
      <c r="K5">
        <f t="shared" si="7"/>
        <v>1.1737541806780192</v>
      </c>
      <c r="L5">
        <v>1.1936415722228424</v>
      </c>
      <c r="M5">
        <f t="shared" si="8"/>
        <v>1.2115131435933666</v>
      </c>
      <c r="N5">
        <f t="shared" si="9"/>
        <v>1.2293847149638908</v>
      </c>
      <c r="O5">
        <f t="shared" si="10"/>
        <v>1.247256286334415</v>
      </c>
      <c r="P5">
        <f t="shared" si="11"/>
        <v>1.2651278577049392</v>
      </c>
      <c r="Q5">
        <v>1.2829994290754634</v>
      </c>
      <c r="R5">
        <f t="shared" si="12"/>
        <v>1.3002184563431989</v>
      </c>
      <c r="S5">
        <f t="shared" si="13"/>
        <v>1.3174374836109346</v>
      </c>
      <c r="T5">
        <f t="shared" si="14"/>
        <v>1.3346565108786701</v>
      </c>
      <c r="U5">
        <f t="shared" si="15"/>
        <v>1.3518755381464058</v>
      </c>
      <c r="V5">
        <v>1.3690945654141413</v>
      </c>
      <c r="W5">
        <f t="shared" si="16"/>
        <v>1.3871964773787606</v>
      </c>
      <c r="X5">
        <f t="shared" si="17"/>
        <v>1.4052983893433799</v>
      </c>
      <c r="Y5">
        <f t="shared" si="18"/>
        <v>1.423400301307999</v>
      </c>
      <c r="Z5">
        <f t="shared" si="19"/>
        <v>1.4415022132726183</v>
      </c>
      <c r="AA5">
        <v>1.4596041252372376</v>
      </c>
      <c r="AB5">
        <f t="shared" si="20"/>
        <v>1.476302607609042</v>
      </c>
      <c r="AC5">
        <f t="shared" si="21"/>
        <v>1.4930010899808461</v>
      </c>
      <c r="AD5">
        <f t="shared" si="22"/>
        <v>1.5096995723526505</v>
      </c>
      <c r="AE5">
        <f t="shared" si="23"/>
        <v>1.5263980547244547</v>
      </c>
      <c r="AF5">
        <v>1.543096537096259</v>
      </c>
      <c r="AG5">
        <f t="shared" si="24"/>
        <v>1.5597918561360964</v>
      </c>
      <c r="AH5">
        <f t="shared" si="25"/>
        <v>1.5764871751759337</v>
      </c>
      <c r="AI5">
        <f t="shared" si="26"/>
        <v>1.5931824942157711</v>
      </c>
      <c r="AJ5">
        <f t="shared" si="27"/>
        <v>1.6098778132556084</v>
      </c>
      <c r="AK5">
        <v>1.6265731322954458</v>
      </c>
    </row>
    <row r="6" spans="1:37">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c r="A7" t="s">
        <v>7</v>
      </c>
      <c r="B7">
        <v>1</v>
      </c>
      <c r="C7">
        <f t="shared" si="0"/>
        <v>1.0101755589343258</v>
      </c>
      <c r="D7">
        <f t="shared" si="1"/>
        <v>1.0203511178686515</v>
      </c>
      <c r="E7">
        <f t="shared" si="2"/>
        <v>1.030526676802977</v>
      </c>
      <c r="F7">
        <f t="shared" si="3"/>
        <v>1.0407022357373028</v>
      </c>
      <c r="G7">
        <v>1.0508777946716286</v>
      </c>
      <c r="H7">
        <f t="shared" si="4"/>
        <v>1.0589552645886409</v>
      </c>
      <c r="I7">
        <f t="shared" si="5"/>
        <v>1.0670327345056532</v>
      </c>
      <c r="J7">
        <f t="shared" si="6"/>
        <v>1.0751102044226652</v>
      </c>
      <c r="K7">
        <f t="shared" si="7"/>
        <v>1.0831876743396776</v>
      </c>
      <c r="L7">
        <v>1.0912651442566899</v>
      </c>
      <c r="M7">
        <f t="shared" si="8"/>
        <v>1.1000312123882281</v>
      </c>
      <c r="N7">
        <f t="shared" si="9"/>
        <v>1.1087972805197663</v>
      </c>
      <c r="O7">
        <f t="shared" si="10"/>
        <v>1.1175633486513046</v>
      </c>
      <c r="P7">
        <f t="shared" si="11"/>
        <v>1.1263294167828428</v>
      </c>
      <c r="Q7">
        <v>1.1350954849143811</v>
      </c>
      <c r="R7">
        <f t="shared" si="12"/>
        <v>1.1419761157689954</v>
      </c>
      <c r="S7">
        <f t="shared" si="13"/>
        <v>1.1488567466236097</v>
      </c>
      <c r="T7">
        <f t="shared" si="14"/>
        <v>1.1557373774782238</v>
      </c>
      <c r="U7">
        <f t="shared" si="15"/>
        <v>1.1626180083328381</v>
      </c>
      <c r="V7">
        <v>1.1694986391874524</v>
      </c>
      <c r="W7">
        <f t="shared" si="16"/>
        <v>1.17566570986875</v>
      </c>
      <c r="X7">
        <f t="shared" si="17"/>
        <v>1.1818327805500475</v>
      </c>
      <c r="Y7">
        <f t="shared" si="18"/>
        <v>1.187999851231345</v>
      </c>
      <c r="Z7">
        <f t="shared" si="19"/>
        <v>1.1941669219126425</v>
      </c>
      <c r="AA7">
        <v>1.20033399259394</v>
      </c>
      <c r="AB7">
        <f t="shared" si="20"/>
        <v>1.2064688533738976</v>
      </c>
      <c r="AC7">
        <f t="shared" si="21"/>
        <v>1.2126037141538553</v>
      </c>
      <c r="AD7">
        <f t="shared" si="22"/>
        <v>1.2187385749338131</v>
      </c>
      <c r="AE7">
        <f t="shared" si="23"/>
        <v>1.2248734357137707</v>
      </c>
      <c r="AF7">
        <v>1.2310082964937283</v>
      </c>
      <c r="AG7">
        <f t="shared" si="24"/>
        <v>1.2359324164781031</v>
      </c>
      <c r="AH7">
        <f t="shared" si="25"/>
        <v>1.2408565364624782</v>
      </c>
      <c r="AI7">
        <f t="shared" si="26"/>
        <v>1.245780656446853</v>
      </c>
      <c r="AJ7">
        <f t="shared" si="27"/>
        <v>1.250704776431228</v>
      </c>
      <c r="AK7">
        <v>1.2556288964156028</v>
      </c>
    </row>
    <row r="14" spans="1:37">
      <c r="A14" t="s">
        <v>116</v>
      </c>
      <c r="B14">
        <v>1</v>
      </c>
      <c r="C14">
        <f t="shared" ref="C14" si="28">B14+((G14-B14)/5)</f>
        <v>1.0115051554940191</v>
      </c>
      <c r="D14">
        <f t="shared" ref="D14" si="29">B14+(((G14-B14)/5)*2)</f>
        <v>1.0230103109880382</v>
      </c>
      <c r="E14">
        <f t="shared" ref="E14" si="30">B14+(((G14-B14)/5)*3)</f>
        <v>1.0345154664820573</v>
      </c>
      <c r="F14">
        <f t="shared" ref="F14" si="31">B14+(((G14-B14)/5)*4)</f>
        <v>1.0460206219760764</v>
      </c>
      <c r="G14">
        <v>1.0575257774700955</v>
      </c>
      <c r="H14">
        <f t="shared" ref="H14" si="32">G14+((L14-G14)/5)</f>
        <v>1.0655808236446633</v>
      </c>
      <c r="I14">
        <f t="shared" ref="I14" si="33">G14+(((L14-G14)/5)*2)</f>
        <v>1.0736358698192314</v>
      </c>
      <c r="J14">
        <f t="shared" ref="J14" si="34">G14+(((L14-G14)/5)*3)</f>
        <v>1.0816909159937993</v>
      </c>
      <c r="K14">
        <f t="shared" ref="K14" si="35">G14+(((L14-G14)/5)*4)</f>
        <v>1.0897459621683674</v>
      </c>
      <c r="L14">
        <v>1.0978010083429353</v>
      </c>
      <c r="M14">
        <f t="shared" ref="M14" si="36">L14+((Q14-L14)/5)</f>
        <v>1.1061452840689259</v>
      </c>
      <c r="N14">
        <f t="shared" ref="N14" si="37">L14+(((Q14-L14)/5)*2)</f>
        <v>1.1144895597949165</v>
      </c>
      <c r="O14">
        <f t="shared" ref="O14" si="38">L14+(((Q14-L14)/5)*3)</f>
        <v>1.1228338355209069</v>
      </c>
      <c r="P14">
        <f t="shared" ref="P14" si="39">L14+(((Q14-L14)/5)*4)</f>
        <v>1.1311781112468975</v>
      </c>
      <c r="Q14">
        <v>1.1395223869728881</v>
      </c>
      <c r="R14">
        <f t="shared" ref="R14" si="40">Q14+((V14-Q14)/5)</f>
        <v>1.1480972809007313</v>
      </c>
      <c r="S14">
        <f t="shared" ref="S14" si="41">Q14+(((V14-Q14)/5)*2)</f>
        <v>1.1566721748285747</v>
      </c>
      <c r="T14">
        <f t="shared" ref="T14" si="42">Q14+(((V14-Q14)/5)*3)</f>
        <v>1.1652470687564178</v>
      </c>
      <c r="U14">
        <f t="shared" ref="U14" si="43">Q14+(((V14-Q14)/5)*4)</f>
        <v>1.1738219626842612</v>
      </c>
      <c r="V14">
        <v>1.1823968566121044</v>
      </c>
      <c r="W14">
        <f t="shared" ref="W14" si="44">V14+((AA14-V14)/5)</f>
        <v>1.1905227942061569</v>
      </c>
      <c r="X14">
        <f t="shared" ref="X14" si="45">V14+(((AA14-V14)/5)*2)</f>
        <v>1.1986487318002097</v>
      </c>
      <c r="Y14">
        <f t="shared" ref="Y14" si="46">V14+(((AA14-V14)/5)*3)</f>
        <v>1.2067746693942623</v>
      </c>
      <c r="Z14">
        <f t="shared" ref="Z14" si="47">V14+(((AA14-V14)/5)*4)</f>
        <v>1.214900606988315</v>
      </c>
      <c r="AA14">
        <v>1.2230265445823676</v>
      </c>
      <c r="AB14">
        <f t="shared" ref="AB14" si="48">AA14+((AF14-AA14)/5)</f>
        <v>1.2295028206310987</v>
      </c>
      <c r="AC14">
        <f t="shared" ref="AC14" si="49">AA14+(((AF14-AA14)/5)*2)</f>
        <v>1.2359790966798299</v>
      </c>
      <c r="AD14">
        <f t="shared" ref="AD14" si="50">AA14+(((AF14-AA14)/5)*3)</f>
        <v>1.2424553727285612</v>
      </c>
      <c r="AE14">
        <f t="shared" ref="AE14" si="51">AA14+(((AF14-AA14)/5)*4)</f>
        <v>1.2489316487772923</v>
      </c>
      <c r="AF14">
        <v>1.2554079248260235</v>
      </c>
      <c r="AG14">
        <f t="shared" ref="AG14" si="52">AF14+((AK14-AF14)/5)</f>
        <v>1.2612288512929881</v>
      </c>
      <c r="AH14">
        <f t="shared" ref="AH14" si="53">AF14+(((AK14-AF14)/5)*2)</f>
        <v>1.2670497777599528</v>
      </c>
      <c r="AI14">
        <f t="shared" ref="AI14" si="54">AF14+(((AK14-AF14)/5)*3)</f>
        <v>1.2728707042269174</v>
      </c>
      <c r="AJ14">
        <f t="shared" ref="AJ14" si="55">AF14+(((AK14-AF14)/5)*4)</f>
        <v>1.278691630693882</v>
      </c>
      <c r="AK14">
        <v>1.2845125571608467</v>
      </c>
    </row>
    <row r="15" spans="1:37">
      <c r="A15" t="s">
        <v>117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K15"/>
  <sheetViews>
    <sheetView workbookViewId="0">
      <selection activeCell="F27" sqref="F27"/>
    </sheetView>
  </sheetViews>
  <sheetFormatPr baseColWidth="10" defaultColWidth="9.140625" defaultRowHeight="15"/>
  <cols>
    <col min="1" max="1" width="39.42578125" bestFit="1" customWidth="1"/>
    <col min="2" max="3" width="16.5703125" customWidth="1"/>
  </cols>
  <sheetData>
    <row r="1" spans="1:37" ht="30">
      <c r="A1" s="6" t="s">
        <v>13</v>
      </c>
      <c r="B1" s="6">
        <v>2015</v>
      </c>
      <c r="C1" s="6">
        <v>2016</v>
      </c>
      <c r="D1" s="6">
        <v>2017</v>
      </c>
      <c r="E1" s="6">
        <v>2018</v>
      </c>
      <c r="F1" s="6">
        <v>2019</v>
      </c>
      <c r="G1" s="6">
        <v>2020</v>
      </c>
      <c r="H1" s="6">
        <v>2021</v>
      </c>
      <c r="I1" s="6">
        <v>2022</v>
      </c>
      <c r="J1" s="6">
        <v>2023</v>
      </c>
      <c r="K1" s="6">
        <v>2024</v>
      </c>
      <c r="L1" s="6">
        <v>2025</v>
      </c>
      <c r="M1" s="6">
        <v>2026</v>
      </c>
      <c r="N1" s="6">
        <v>2027</v>
      </c>
      <c r="O1" s="6">
        <v>2028</v>
      </c>
      <c r="P1" s="6">
        <v>2029</v>
      </c>
      <c r="Q1" s="6">
        <v>2030</v>
      </c>
      <c r="R1" s="6">
        <v>2031</v>
      </c>
      <c r="S1" s="6">
        <v>2032</v>
      </c>
      <c r="T1" s="6">
        <v>2033</v>
      </c>
      <c r="U1" s="6">
        <v>2034</v>
      </c>
      <c r="V1" s="6">
        <v>2035</v>
      </c>
      <c r="W1" s="6">
        <v>2036</v>
      </c>
      <c r="X1" s="6">
        <v>2037</v>
      </c>
      <c r="Y1" s="6">
        <v>2038</v>
      </c>
      <c r="Z1" s="6">
        <v>2039</v>
      </c>
      <c r="AA1" s="6">
        <v>2040</v>
      </c>
      <c r="AB1" s="6">
        <v>2041</v>
      </c>
      <c r="AC1" s="6">
        <v>2042</v>
      </c>
      <c r="AD1" s="6">
        <v>2043</v>
      </c>
      <c r="AE1" s="6">
        <v>2044</v>
      </c>
      <c r="AF1" s="6">
        <v>2045</v>
      </c>
      <c r="AG1" s="6">
        <v>2046</v>
      </c>
      <c r="AH1" s="6">
        <v>2047</v>
      </c>
      <c r="AI1" s="6">
        <v>2048</v>
      </c>
      <c r="AJ1" s="6">
        <v>2049</v>
      </c>
      <c r="AK1" s="6">
        <v>2050</v>
      </c>
    </row>
    <row r="2" spans="1:37">
      <c r="A2" t="s">
        <v>4</v>
      </c>
      <c r="B2">
        <v>1</v>
      </c>
      <c r="C2">
        <f t="shared" ref="C2:C3" si="0">B2+((G2-B2)/5)</f>
        <v>1.0203165558915728</v>
      </c>
      <c r="D2">
        <f t="shared" ref="D2:D3" si="1">B2+(((G2-B2)/5)*2)</f>
        <v>1.0406331117831458</v>
      </c>
      <c r="E2">
        <f t="shared" ref="E2:E3" si="2">B2+(((G2-B2)/5)*3)</f>
        <v>1.0609496676747185</v>
      </c>
      <c r="F2">
        <f t="shared" ref="F2:F3" si="3">B2+(((G2-B2)/5)*4)</f>
        <v>1.0812662235662915</v>
      </c>
      <c r="G2">
        <v>1.1015827794578643</v>
      </c>
      <c r="H2">
        <f t="shared" ref="H2" si="4">G2+((L2-G2)/5)</f>
        <v>1.1190383270465145</v>
      </c>
      <c r="I2">
        <f t="shared" ref="I2" si="5">G2+(((L2-G2)/5)*2)</f>
        <v>1.1364938746351647</v>
      </c>
      <c r="J2">
        <f t="shared" ref="J2" si="6">G2+(((L2-G2)/5)*3)</f>
        <v>1.1539494222238147</v>
      </c>
      <c r="K2">
        <f t="shared" ref="K2" si="7">G2+(((L2-G2)/5)*4)</f>
        <v>1.1714049698124649</v>
      </c>
      <c r="L2">
        <v>1.1888605174011151</v>
      </c>
      <c r="M2">
        <f t="shared" ref="M2" si="8">L2+((Q2-L2)/5)</f>
        <v>1.2065101791452812</v>
      </c>
      <c r="N2">
        <f t="shared" ref="N2" si="9">L2+(((Q2-L2)/5)*2)</f>
        <v>1.2241598408894474</v>
      </c>
      <c r="O2">
        <f t="shared" ref="O2" si="10">L2+(((Q2-L2)/5)*3)</f>
        <v>1.2418095026336136</v>
      </c>
      <c r="P2">
        <f t="shared" ref="P2" si="11">L2+(((Q2-L2)/5)*4)</f>
        <v>1.2594591643777797</v>
      </c>
      <c r="Q2">
        <v>1.2771088261219459</v>
      </c>
      <c r="R2">
        <f t="shared" ref="R2" si="12">Q2+((V2-Q2)/5)</f>
        <v>1.2894267560070285</v>
      </c>
      <c r="S2">
        <f t="shared" ref="S2" si="13">Q2+(((V2-Q2)/5)*2)</f>
        <v>1.3017446858921109</v>
      </c>
      <c r="T2">
        <f t="shared" ref="T2" si="14">Q2+(((V2-Q2)/5)*3)</f>
        <v>1.3140626157771935</v>
      </c>
      <c r="U2">
        <f t="shared" ref="U2" si="15">Q2+(((V2-Q2)/5)*4)</f>
        <v>1.3263805456622759</v>
      </c>
      <c r="V2">
        <v>1.3386984755473585</v>
      </c>
      <c r="W2">
        <f t="shared" ref="W2" si="16">V2+((AA2-V2)/5)</f>
        <v>1.3500283338389432</v>
      </c>
      <c r="X2">
        <f t="shared" ref="X2" si="17">V2+(((AA2-V2)/5)*2)</f>
        <v>1.3613581921305278</v>
      </c>
      <c r="Y2">
        <f t="shared" ref="Y2" si="18">V2+(((AA2-V2)/5)*3)</f>
        <v>1.3726880504221126</v>
      </c>
      <c r="Z2">
        <f t="shared" ref="Z2" si="19">V2+(((AA2-V2)/5)*4)</f>
        <v>1.3840179087136972</v>
      </c>
      <c r="AA2">
        <v>1.3953477670052818</v>
      </c>
      <c r="AB2">
        <f t="shared" ref="AB2" si="20">AA2+((AF2-AA2)/5)</f>
        <v>1.4048364792145072</v>
      </c>
      <c r="AC2">
        <f t="shared" ref="AC2" si="21">AA2+(((AF2-AA2)/5)*2)</f>
        <v>1.4143251914237325</v>
      </c>
      <c r="AD2">
        <f t="shared" ref="AD2" si="22">AA2+(((AF2-AA2)/5)*3)</f>
        <v>1.423813903632958</v>
      </c>
      <c r="AE2">
        <f t="shared" ref="AE2" si="23">AA2+(((AF2-AA2)/5)*4)</f>
        <v>1.4333026158421833</v>
      </c>
      <c r="AF2">
        <v>1.4427913280514086</v>
      </c>
      <c r="AG2">
        <f t="shared" ref="AG2" si="24">AF2+((AK2-AF2)/5)</f>
        <v>1.4502718976502631</v>
      </c>
      <c r="AH2">
        <f t="shared" ref="AH2" si="25">AF2+(((AK2-AF2)/5)*2)</f>
        <v>1.4577524672491178</v>
      </c>
      <c r="AI2">
        <f t="shared" ref="AI2" si="26">AF2+(((AK2-AF2)/5)*3)</f>
        <v>1.4652330368479722</v>
      </c>
      <c r="AJ2">
        <f t="shared" ref="AJ2" si="27">AF2+(((AK2-AF2)/5)*4)</f>
        <v>1.4727136064468269</v>
      </c>
      <c r="AK2">
        <v>1.4801941760456814</v>
      </c>
    </row>
    <row r="3" spans="1:37">
      <c r="A3" t="s">
        <v>3</v>
      </c>
      <c r="B3">
        <v>1</v>
      </c>
      <c r="C3">
        <f t="shared" si="0"/>
        <v>1.0203165558915728</v>
      </c>
      <c r="D3">
        <f t="shared" si="1"/>
        <v>1.0406331117831458</v>
      </c>
      <c r="E3">
        <f t="shared" si="2"/>
        <v>1.0609496676747185</v>
      </c>
      <c r="F3">
        <f t="shared" si="3"/>
        <v>1.0812662235662915</v>
      </c>
      <c r="G3">
        <v>1.1015827794578643</v>
      </c>
      <c r="H3">
        <f t="shared" ref="H3:H6" si="28">G3+((L3-G3)/5)</f>
        <v>1.1190383270465145</v>
      </c>
      <c r="I3">
        <f t="shared" ref="I3:I6" si="29">G3+(((L3-G3)/5)*2)</f>
        <v>1.1364938746351647</v>
      </c>
      <c r="J3">
        <f t="shared" ref="J3:J6" si="30">G3+(((L3-G3)/5)*3)</f>
        <v>1.1539494222238147</v>
      </c>
      <c r="K3">
        <f t="shared" ref="K3:K6" si="31">G3+(((L3-G3)/5)*4)</f>
        <v>1.1714049698124649</v>
      </c>
      <c r="L3">
        <v>1.1888605174011151</v>
      </c>
      <c r="M3">
        <f t="shared" ref="M3:M6" si="32">L3+((Q3-L3)/5)</f>
        <v>1.2065101791452812</v>
      </c>
      <c r="N3">
        <f t="shared" ref="N3:N6" si="33">L3+(((Q3-L3)/5)*2)</f>
        <v>1.2241598408894474</v>
      </c>
      <c r="O3">
        <f t="shared" ref="O3:O6" si="34">L3+(((Q3-L3)/5)*3)</f>
        <v>1.2418095026336136</v>
      </c>
      <c r="P3">
        <f t="shared" ref="P3:P6" si="35">L3+(((Q3-L3)/5)*4)</f>
        <v>1.2594591643777797</v>
      </c>
      <c r="Q3">
        <v>1.2771088261219459</v>
      </c>
      <c r="R3">
        <f t="shared" ref="R3:R6" si="36">Q3+((V3-Q3)/5)</f>
        <v>1.2894267560070285</v>
      </c>
      <c r="S3">
        <f t="shared" ref="S3:S6" si="37">Q3+(((V3-Q3)/5)*2)</f>
        <v>1.3017446858921109</v>
      </c>
      <c r="T3">
        <f t="shared" ref="T3:T6" si="38">Q3+(((V3-Q3)/5)*3)</f>
        <v>1.3140626157771935</v>
      </c>
      <c r="U3">
        <f t="shared" ref="U3:U6" si="39">Q3+(((V3-Q3)/5)*4)</f>
        <v>1.3263805456622759</v>
      </c>
      <c r="V3">
        <v>1.3386984755473585</v>
      </c>
      <c r="W3">
        <f t="shared" ref="W3:W6" si="40">V3+((AA3-V3)/5)</f>
        <v>1.3500283338389432</v>
      </c>
      <c r="X3">
        <f t="shared" ref="X3:X6" si="41">V3+(((AA3-V3)/5)*2)</f>
        <v>1.3613581921305278</v>
      </c>
      <c r="Y3">
        <f t="shared" ref="Y3:Y6" si="42">V3+(((AA3-V3)/5)*3)</f>
        <v>1.3726880504221126</v>
      </c>
      <c r="Z3">
        <f t="shared" ref="Z3:Z6" si="43">V3+(((AA3-V3)/5)*4)</f>
        <v>1.3840179087136972</v>
      </c>
      <c r="AA3">
        <v>1.3953477670052818</v>
      </c>
      <c r="AB3">
        <f t="shared" ref="AB3:AB6" si="44">AA3+((AF3-AA3)/5)</f>
        <v>1.4048364792145072</v>
      </c>
      <c r="AC3">
        <f t="shared" ref="AC3:AC6" si="45">AA3+(((AF3-AA3)/5)*2)</f>
        <v>1.4143251914237325</v>
      </c>
      <c r="AD3">
        <f t="shared" ref="AD3:AD6" si="46">AA3+(((AF3-AA3)/5)*3)</f>
        <v>1.423813903632958</v>
      </c>
      <c r="AE3">
        <f t="shared" ref="AE3:AE6" si="47">AA3+(((AF3-AA3)/5)*4)</f>
        <v>1.4333026158421833</v>
      </c>
      <c r="AF3">
        <v>1.4427913280514086</v>
      </c>
      <c r="AG3">
        <f t="shared" ref="AG3:AG6" si="48">AF3+((AK3-AF3)/5)</f>
        <v>1.4502718976502631</v>
      </c>
      <c r="AH3">
        <f t="shared" ref="AH3:AH6" si="49">AF3+(((AK3-AF3)/5)*2)</f>
        <v>1.4577524672491178</v>
      </c>
      <c r="AI3">
        <f t="shared" ref="AI3:AI6" si="50">AF3+(((AK3-AF3)/5)*3)</f>
        <v>1.4652330368479722</v>
      </c>
      <c r="AJ3">
        <f t="shared" ref="AJ3:AJ6" si="51">AF3+(((AK3-AF3)/5)*4)</f>
        <v>1.4727136064468269</v>
      </c>
      <c r="AK3">
        <v>1.4801941760456814</v>
      </c>
    </row>
    <row r="4" spans="1:37">
      <c r="A4" t="s">
        <v>2</v>
      </c>
      <c r="B4">
        <v>1</v>
      </c>
      <c r="C4">
        <f t="shared" ref="C4:C6" si="52">B4+((G4-B4)/5)</f>
        <v>1.0281034890230811</v>
      </c>
      <c r="D4">
        <f t="shared" ref="D4:D6" si="53">B4+(((G4-B4)/5)*2)</f>
        <v>1.0562069780461623</v>
      </c>
      <c r="E4">
        <f t="shared" ref="E4:E6" si="54">B4+(((G4-B4)/5)*3)</f>
        <v>1.0843104670692434</v>
      </c>
      <c r="F4">
        <f t="shared" ref="F4:F6" si="55">B4+(((G4-B4)/5)*4)</f>
        <v>1.1124139560923245</v>
      </c>
      <c r="G4">
        <v>1.1405174451154056</v>
      </c>
      <c r="H4">
        <f t="shared" si="28"/>
        <v>1.1678159935780004</v>
      </c>
      <c r="I4">
        <f t="shared" si="29"/>
        <v>1.1951145420405949</v>
      </c>
      <c r="J4">
        <f t="shared" si="30"/>
        <v>1.2224130905031896</v>
      </c>
      <c r="K4">
        <f t="shared" si="31"/>
        <v>1.2497116389657841</v>
      </c>
      <c r="L4">
        <v>1.2770101874283788</v>
      </c>
      <c r="M4">
        <f t="shared" si="32"/>
        <v>1.3047685014458468</v>
      </c>
      <c r="N4">
        <f t="shared" si="33"/>
        <v>1.3325268154633148</v>
      </c>
      <c r="O4">
        <f t="shared" si="34"/>
        <v>1.3602851294807825</v>
      </c>
      <c r="P4">
        <f t="shared" si="35"/>
        <v>1.3880434434982505</v>
      </c>
      <c r="Q4">
        <v>1.4158017575157185</v>
      </c>
      <c r="R4">
        <f t="shared" si="36"/>
        <v>1.4433183629995723</v>
      </c>
      <c r="S4">
        <f t="shared" si="37"/>
        <v>1.4708349684834261</v>
      </c>
      <c r="T4">
        <f t="shared" si="38"/>
        <v>1.4983515739672797</v>
      </c>
      <c r="U4">
        <f t="shared" si="39"/>
        <v>1.5258681794511335</v>
      </c>
      <c r="V4">
        <v>1.5533847849349873</v>
      </c>
      <c r="W4">
        <f t="shared" si="40"/>
        <v>1.5819537207083743</v>
      </c>
      <c r="X4">
        <f t="shared" si="41"/>
        <v>1.6105226564817614</v>
      </c>
      <c r="Y4">
        <f t="shared" si="42"/>
        <v>1.6390915922551483</v>
      </c>
      <c r="Z4">
        <f t="shared" si="43"/>
        <v>1.6676605280285355</v>
      </c>
      <c r="AA4">
        <v>1.6962294638019224</v>
      </c>
      <c r="AB4">
        <f t="shared" si="44"/>
        <v>1.7202839491755615</v>
      </c>
      <c r="AC4">
        <f t="shared" si="45"/>
        <v>1.7443384345492006</v>
      </c>
      <c r="AD4">
        <f t="shared" si="46"/>
        <v>1.7683929199228396</v>
      </c>
      <c r="AE4">
        <f t="shared" si="47"/>
        <v>1.7924474052964787</v>
      </c>
      <c r="AF4">
        <v>1.8165018906701178</v>
      </c>
      <c r="AG4">
        <f t="shared" si="48"/>
        <v>1.8405424956478396</v>
      </c>
      <c r="AH4">
        <f t="shared" si="49"/>
        <v>1.8645831006255613</v>
      </c>
      <c r="AI4">
        <f t="shared" si="50"/>
        <v>1.8886237056032831</v>
      </c>
      <c r="AJ4">
        <f t="shared" si="51"/>
        <v>1.9126643105810048</v>
      </c>
      <c r="AK4">
        <v>1.9367049155587266</v>
      </c>
    </row>
    <row r="5" spans="1:37">
      <c r="A5" t="s">
        <v>5</v>
      </c>
      <c r="B5">
        <v>1</v>
      </c>
      <c r="C5">
        <f t="shared" si="52"/>
        <v>1.0255599556200226</v>
      </c>
      <c r="D5">
        <f t="shared" si="53"/>
        <v>1.0511199112400451</v>
      </c>
      <c r="E5">
        <f t="shared" si="54"/>
        <v>1.0766798668600679</v>
      </c>
      <c r="F5">
        <f t="shared" si="55"/>
        <v>1.1022398224800904</v>
      </c>
      <c r="G5">
        <v>1.127799778100113</v>
      </c>
      <c r="H5">
        <f t="shared" si="28"/>
        <v>1.1516088021950057</v>
      </c>
      <c r="I5">
        <f t="shared" si="29"/>
        <v>1.1754178262898987</v>
      </c>
      <c r="J5">
        <f t="shared" si="30"/>
        <v>1.1992268503847914</v>
      </c>
      <c r="K5">
        <f t="shared" si="31"/>
        <v>1.2230358744796843</v>
      </c>
      <c r="L5">
        <v>1.246844898574577</v>
      </c>
      <c r="M5">
        <f t="shared" si="32"/>
        <v>1.268962111074406</v>
      </c>
      <c r="N5">
        <f t="shared" si="33"/>
        <v>1.2910793235742353</v>
      </c>
      <c r="O5">
        <f t="shared" si="34"/>
        <v>1.3131965360740643</v>
      </c>
      <c r="P5">
        <f t="shared" si="35"/>
        <v>1.3353137485738935</v>
      </c>
      <c r="Q5">
        <v>1.3574309610737225</v>
      </c>
      <c r="R5">
        <f t="shared" si="36"/>
        <v>1.3754758489866656</v>
      </c>
      <c r="S5">
        <f t="shared" si="37"/>
        <v>1.393520736899609</v>
      </c>
      <c r="T5">
        <f t="shared" si="38"/>
        <v>1.4115656248125521</v>
      </c>
      <c r="U5">
        <f t="shared" si="39"/>
        <v>1.4296105127254954</v>
      </c>
      <c r="V5">
        <v>1.4476554006384386</v>
      </c>
      <c r="W5">
        <f t="shared" si="40"/>
        <v>1.4680307821710832</v>
      </c>
      <c r="X5">
        <f t="shared" si="41"/>
        <v>1.4884061637037278</v>
      </c>
      <c r="Y5">
        <f t="shared" si="42"/>
        <v>1.5087815452363722</v>
      </c>
      <c r="Z5">
        <f t="shared" si="43"/>
        <v>1.5291569267690168</v>
      </c>
      <c r="AA5">
        <v>1.5495323083016614</v>
      </c>
      <c r="AB5">
        <f t="shared" si="44"/>
        <v>1.5646050439903032</v>
      </c>
      <c r="AC5">
        <f t="shared" si="45"/>
        <v>1.5796777796789447</v>
      </c>
      <c r="AD5">
        <f t="shared" si="46"/>
        <v>1.5947505153675865</v>
      </c>
      <c r="AE5">
        <f t="shared" si="47"/>
        <v>1.609823251056228</v>
      </c>
      <c r="AF5">
        <v>1.6248959867448698</v>
      </c>
      <c r="AG5">
        <f t="shared" si="48"/>
        <v>1.638434787827153</v>
      </c>
      <c r="AH5">
        <f t="shared" si="49"/>
        <v>1.6519735889094362</v>
      </c>
      <c r="AI5">
        <f t="shared" si="50"/>
        <v>1.6655123899917197</v>
      </c>
      <c r="AJ5">
        <f t="shared" si="51"/>
        <v>1.6790511910740029</v>
      </c>
      <c r="AK5">
        <v>1.6925899921562861</v>
      </c>
    </row>
    <row r="6" spans="1:37">
      <c r="A6" t="s">
        <v>6</v>
      </c>
      <c r="B6">
        <v>1</v>
      </c>
      <c r="C6">
        <f t="shared" si="52"/>
        <v>1.0153940288027221</v>
      </c>
      <c r="D6">
        <f t="shared" si="53"/>
        <v>1.030788057605444</v>
      </c>
      <c r="E6">
        <f t="shared" si="54"/>
        <v>1.0461820864081661</v>
      </c>
      <c r="F6">
        <f t="shared" si="55"/>
        <v>1.061576115210888</v>
      </c>
      <c r="G6">
        <v>1.0769701440136101</v>
      </c>
      <c r="H6">
        <f t="shared" si="28"/>
        <v>1.0888257126239991</v>
      </c>
      <c r="I6">
        <f t="shared" si="29"/>
        <v>1.1006812812343882</v>
      </c>
      <c r="J6">
        <f t="shared" si="30"/>
        <v>1.1125368498447772</v>
      </c>
      <c r="K6">
        <f t="shared" si="31"/>
        <v>1.1243924184551664</v>
      </c>
      <c r="L6">
        <v>1.1362479870655553</v>
      </c>
      <c r="M6">
        <f t="shared" si="32"/>
        <v>1.1478328497540184</v>
      </c>
      <c r="N6">
        <f t="shared" si="33"/>
        <v>1.1594177124424816</v>
      </c>
      <c r="O6">
        <f t="shared" si="34"/>
        <v>1.1710025751309447</v>
      </c>
      <c r="P6">
        <f t="shared" si="35"/>
        <v>1.1825874378194079</v>
      </c>
      <c r="Q6">
        <v>1.194172300507871</v>
      </c>
      <c r="R6">
        <f t="shared" si="36"/>
        <v>1.2036077688582953</v>
      </c>
      <c r="S6">
        <f t="shared" si="37"/>
        <v>1.2130432372087194</v>
      </c>
      <c r="T6">
        <f t="shared" si="38"/>
        <v>1.2224787055591437</v>
      </c>
      <c r="U6">
        <f t="shared" si="39"/>
        <v>1.2319141739095678</v>
      </c>
      <c r="V6">
        <v>1.2413496422599921</v>
      </c>
      <c r="W6">
        <f t="shared" si="40"/>
        <v>1.2518325744153764</v>
      </c>
      <c r="X6">
        <f t="shared" si="41"/>
        <v>1.2623155065707607</v>
      </c>
      <c r="Y6">
        <f t="shared" si="42"/>
        <v>1.2727984387261453</v>
      </c>
      <c r="Z6">
        <f t="shared" si="43"/>
        <v>1.2832813708815296</v>
      </c>
      <c r="AA6">
        <v>1.2937643030369139</v>
      </c>
      <c r="AB6">
        <f t="shared" si="44"/>
        <v>1.3005390071902045</v>
      </c>
      <c r="AC6">
        <f t="shared" si="45"/>
        <v>1.3073137113434954</v>
      </c>
      <c r="AD6">
        <f t="shared" si="46"/>
        <v>1.314088415496786</v>
      </c>
      <c r="AE6">
        <f t="shared" si="47"/>
        <v>1.3208631196500769</v>
      </c>
      <c r="AF6">
        <v>1.3276378238033675</v>
      </c>
      <c r="AG6">
        <f t="shared" si="48"/>
        <v>1.3346883085351657</v>
      </c>
      <c r="AH6">
        <f t="shared" si="49"/>
        <v>1.3417387932669642</v>
      </c>
      <c r="AI6">
        <f t="shared" si="50"/>
        <v>1.3487892779987625</v>
      </c>
      <c r="AJ6">
        <f t="shared" si="51"/>
        <v>1.3558397627305609</v>
      </c>
      <c r="AK6">
        <v>1.3628902474623592</v>
      </c>
    </row>
    <row r="7" spans="1:37">
      <c r="A7" t="s">
        <v>7</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15" spans="1:37">
      <c r="N15" s="4"/>
      <c r="O15" s="4"/>
      <c r="P15" s="4"/>
      <c r="Q15" s="4"/>
      <c r="R15"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6</vt:i4>
      </vt:variant>
      <vt:variant>
        <vt:lpstr>Benannte Bereiche</vt:lpstr>
      </vt:variant>
      <vt:variant>
        <vt:i4>1</vt:i4>
      </vt:variant>
    </vt:vector>
  </HeadingPairs>
  <TitlesOfParts>
    <vt:vector size="7" baseType="lpstr">
      <vt:lpstr>About</vt:lpstr>
      <vt:lpstr>PRIMES EU28-B</vt:lpstr>
      <vt:lpstr>PRIMES REF16 Transport Activity</vt:lpstr>
      <vt:lpstr>PRIMES Description</vt:lpstr>
      <vt:lpstr>BCDTRtSY-psgr</vt:lpstr>
      <vt:lpstr>BCDTRtSY-frgt</vt:lpstr>
      <vt:lpstr>'PRIMES EU28-B'!Druckbereich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Andreas Graf</cp:lastModifiedBy>
  <dcterms:created xsi:type="dcterms:W3CDTF">2017-06-26T22:04:22Z</dcterms:created>
  <dcterms:modified xsi:type="dcterms:W3CDTF">2020-04-29T07:46:37Z</dcterms:modified>
</cp:coreProperties>
</file>