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BDCSoCaESoPbIC\"/>
    </mc:Choice>
  </mc:AlternateContent>
  <xr:revisionPtr revIDLastSave="0" documentId="13_ncr:1_{42024693-036C-45DD-81AC-C04A0B93A7DE}" xr6:coauthVersionLast="47" xr6:coauthVersionMax="47" xr10:uidLastSave="{00000000-0000-0000-0000-000000000000}"/>
  <bookViews>
    <workbookView xWindow="44565" yWindow="2085" windowWidth="21600" windowHeight="12645" firstSheet="2" activeTab="3" xr2:uid="{00000000-000D-0000-FFFF-FFFF00000000}"/>
  </bookViews>
  <sheets>
    <sheet name="About" sheetId="1" r:id="rId1"/>
    <sheet name="OECD TTL" sheetId="7" r:id="rId2"/>
    <sheet name="OECD ICESHR" sheetId="11" r:id="rId3"/>
    <sheet name="Exiobase Outputs" sheetId="16" r:id="rId4"/>
    <sheet name="WIOT Outputs" sheetId="18" r:id="rId5"/>
    <sheet name="Calculations" sheetId="9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6" i="9" l="1"/>
  <c r="AQ9" i="9" s="1"/>
  <c r="AR16" i="9"/>
  <c r="M16" i="9"/>
  <c r="M2" i="2" s="1"/>
  <c r="AP9" i="9"/>
  <c r="L9" i="9"/>
  <c r="M9" i="9"/>
  <c r="B9" i="9"/>
  <c r="B2" i="2" s="1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L2" i="2" l="1"/>
  <c r="C2" i="9"/>
  <c r="U9" i="9" l="1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G9" i="9"/>
  <c r="H9" i="9"/>
  <c r="I9" i="9"/>
  <c r="J9" i="9"/>
  <c r="K9" i="9"/>
  <c r="N9" i="9"/>
  <c r="O9" i="9"/>
  <c r="P9" i="9"/>
  <c r="Q9" i="9"/>
  <c r="R9" i="9"/>
  <c r="S9" i="9"/>
  <c r="T9" i="9"/>
  <c r="C9" i="9"/>
  <c r="D9" i="9"/>
  <c r="E9" i="9"/>
  <c r="C16" i="9" l="1"/>
  <c r="D16" i="9"/>
  <c r="E16" i="9"/>
  <c r="F16" i="9"/>
  <c r="G16" i="9"/>
  <c r="H16" i="9"/>
  <c r="I16" i="9"/>
  <c r="J16" i="9"/>
  <c r="K16" i="9"/>
  <c r="L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D7" i="14"/>
  <c r="D2" i="9" s="1"/>
  <c r="D8" i="14"/>
  <c r="D3" i="9" s="1"/>
  <c r="D7" i="9" s="1"/>
  <c r="Q2" i="2" l="1"/>
  <c r="AB2" i="2"/>
  <c r="C11" i="9"/>
  <c r="C2" i="15" s="1"/>
  <c r="R2" i="2"/>
  <c r="D11" i="9"/>
  <c r="D5" i="9"/>
  <c r="D8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X2" i="2" l="1"/>
  <c r="K2" i="2"/>
  <c r="AI2" i="2"/>
  <c r="Z2" i="2"/>
  <c r="S2" i="2"/>
  <c r="U2" i="2"/>
  <c r="V2" i="2"/>
  <c r="AC2" i="2"/>
  <c r="H2" i="2"/>
  <c r="AE2" i="2"/>
  <c r="C2" i="2"/>
  <c r="AO2" i="2"/>
  <c r="T2" i="2"/>
  <c r="AH2" i="2"/>
  <c r="O2" i="2"/>
  <c r="AP2" i="2"/>
  <c r="Y2" i="2"/>
  <c r="AM2" i="2"/>
  <c r="AN8" i="9"/>
  <c r="AD8" i="9"/>
  <c r="AK8" i="9"/>
  <c r="AJ8" i="9"/>
  <c r="AF8" i="9"/>
  <c r="W8" i="9"/>
  <c r="G8" i="9"/>
  <c r="AL8" i="9"/>
  <c r="AG8" i="9"/>
  <c r="N8" i="9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<sst xmlns="http://schemas.openxmlformats.org/spreadsheetml/2006/main" count="4766" uniqueCount="807">
  <si>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</si>
  <si>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</si>
  <si>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</si>
  <si>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</si>
  <si>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</si>
  <si>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</si>
  <si>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</si>
  <si>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</si>
  <si>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</si>
  <si>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</si>
  <si>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</si>
  <si>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</si>
  <si>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</si>
  <si>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</si>
  <si>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</si>
  <si>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</si>
  <si>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</si>
  <si>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</si>
  <si>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</si>
  <si>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</si>
  <si>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</si>
  <si>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</si>
  <si>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</si>
  <si>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</si>
  <si>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</si>
  <si>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</si>
  <si>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</si>
  <si>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</si>
  <si>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</si>
  <si>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</si>
  <si>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</si>
  <si>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</si>
  <si>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</si>
  <si>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</si>
  <si>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</si>
  <si>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</si>
  <si>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</si>
  <si>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</si>
  <si>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</si>
  <si>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</si>
  <si>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</si>
  <si>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</si>
  <si>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</si>
  <si>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</si>
  <si>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</si>
  <si>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</si>
  <si>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</si>
  <si>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</si>
  <si>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</si>
  <si>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</si>
  <si>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</si>
  <si>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</si>
  <si>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</si>
  <si>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</si>
  <si>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</si>
  <si>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</si>
  <si>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</si>
  <si>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</si>
  <si>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</si>
  <si>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</si>
  <si>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</si>
  <si>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</si>
  <si>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</si>
  <si>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</si>
  <si>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</si>
  <si>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</si>
  <si>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</si>
  <si>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</si>
  <si>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</si>
  <si>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</si>
  <si>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</si>
  <si>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</si>
  <si>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</si>
  <si>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</si>
  <si>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</si>
  <si>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</si>
  <si>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</si>
  <si>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</si>
  <si>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</si>
  <si>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</si>
  <si>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</si>
  <si>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</si>
  <si>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</si>
  <si>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</si>
  <si>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</si>
  <si>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</si>
  <si>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</si>
  <si>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</si>
  <si>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</si>
  <si>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</si>
  <si>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</si>
  <si>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</si>
  <si>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</si>
  <si>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</si>
  <si>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</si>
  <si>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</si>
  <si>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</si>
  <si>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</si>
  <si>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</si>
  <si>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</si>
  <si>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</si>
  <si>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</si>
  <si>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</si>
  <si>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</si>
  <si>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</si>
  <si>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</si>
  <si>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</si>
  <si>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</si>
  <si>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</si>
  <si>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</si>
  <si>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</si>
  <si>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</si>
  <si>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</si>
  <si>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</si>
  <si>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</si>
  <si>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</si>
  <si>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</si>
  <si>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</si>
  <si>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</si>
  <si>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</si>
  <si>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</si>
  <si>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</si>
  <si>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</si>
  <si>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</si>
  <si>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</si>
  <si>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</si>
  <si>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</si>
  <si>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</si>
  <si>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</si>
  <si>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</si>
  <si>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</si>
  <si>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</si>
  <si>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</si>
  <si>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</si>
  <si>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</si>
  <si>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</si>
  <si>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</si>
  <si>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</si>
  <si>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</si>
  <si>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</si>
  <si>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</si>
  <si>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</si>
  <si>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</si>
  <si>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</si>
  <si>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</si>
  <si>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</si>
  <si>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</si>
  <si>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</si>
  <si>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</si>
  <si>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</si>
  <si>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</si>
  <si>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</si>
  <si>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</si>
  <si>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</si>
  <si>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</si>
  <si>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</si>
  <si>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</si>
  <si>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</si>
  <si>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</si>
  <si>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</si>
  <si>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</si>
  <si>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</si>
  <si>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</si>
  <si>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</si>
  <si>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</si>
  <si>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</si>
  <si>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</si>
  <si>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</si>
  <si>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</si>
  <si>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</si>
  <si>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</si>
  <si>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</si>
  <si>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</si>
  <si>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</si>
  <si>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</si>
  <si>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</si>
  <si>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</si>
  <si>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</si>
  <si>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</si>
  <si>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</si>
  <si>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</si>
  <si>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</si>
  <si>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</si>
  <si>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</si>
  <si>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</si>
  <si>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</si>
  <si>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</si>
  <si>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</si>
  <si>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</si>
  <si>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</si>
  <si>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</si>
  <si>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</si>
  <si>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</si>
  <si>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</si>
  <si>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</si>
  <si>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</si>
  <si>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</si>
  <si>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</si>
  <si>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</si>
  <si>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</si>
  <si>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</si>
  <si>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</si>
  <si>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</si>
  <si>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</si>
  <si>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</si>
  <si>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</si>
  <si>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</si>
  <si>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</si>
  <si>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</si>
  <si>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</si>
  <si>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</si>
  <si>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</si>
  <si>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</si>
  <si>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</si>
  <si>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</si>
  <si>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</si>
  <si>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</si>
  <si>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</si>
  <si>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</si>
  <si>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</si>
  <si>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</si>
  <si>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</si>
  <si>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</si>
  <si>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</si>
  <si>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</si>
  <si>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</si>
  <si>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</si>
  <si>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</si>
  <si>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</si>
  <si>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</si>
  <si>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</si>
  <si>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</si>
  <si>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</si>
  <si>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</si>
  <si>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</si>
  <si>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</si>
  <si>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</si>
  <si>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</si>
  <si>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</si>
  <si>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</si>
  <si>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</si>
  <si>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</si>
  <si>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</si>
  <si>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</si>
  <si>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</si>
  <si>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</si>
  <si>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</si>
  <si>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</si>
  <si>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</si>
  <si>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</si>
  <si>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</si>
  <si>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</si>
  <si>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</si>
  <si>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</si>
  <si>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</si>
  <si>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</si>
  <si>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</si>
  <si>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</si>
  <si>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</si>
  <si>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</si>
  <si>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</si>
  <si>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</si>
  <si>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</si>
  <si>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</si>
  <si>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</si>
  <si>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</si>
  <si>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</si>
  <si>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</si>
  <si>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</si>
  <si>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</si>
  <si>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</si>
  <si>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</si>
  <si>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</si>
  <si>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</si>
  <si>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</si>
  <si>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</si>
  <si>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</si>
  <si>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</si>
  <si>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</si>
  <si>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</si>
  <si>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</si>
  <si>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</si>
  <si>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</si>
  <si>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</si>
  <si>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</si>
  <si>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</si>
  <si>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</si>
  <si>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</si>
  <si>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</si>
  <si>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</si>
  <si>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</si>
  <si>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</si>
  <si>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</si>
  <si>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</si>
  <si>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</si>
  <si>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</si>
  <si>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</si>
  <si>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</si>
  <si>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</si>
  <si>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</si>
  <si>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</si>
  <si>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</si>
  <si>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</si>
  <si>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</si>
  <si>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</si>
  <si>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</si>
  <si>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</si>
  <si>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</si>
  <si>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</si>
  <si>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</si>
  <si>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</si>
  <si>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</si>
  <si>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</si>
  <si>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</si>
  <si>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</si>
  <si>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</si>
  <si>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</si>
  <si>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</si>
  <si>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</si>
  <si>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</si>
  <si>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</si>
  <si>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</si>
  <si>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</si>
  <si>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</si>
  <si>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</si>
  <si>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</si>
  <si>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</si>
  <si>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</si>
  <si>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</si>
  <si>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</si>
  <si>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</si>
  <si>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</si>
  <si>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</si>
  <si>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</si>
  <si>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</si>
  <si>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</si>
  <si>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</si>
  <si>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</si>
  <si>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</si>
  <si>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</si>
  <si>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</si>
  <si>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</si>
  <si>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</si>
  <si>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</si>
  <si>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</si>
  <si>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</si>
  <si>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</si>
  <si>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</si>
  <si>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</si>
  <si>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</si>
  <si>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</si>
  <si>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</si>
  <si>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</si>
  <si>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</si>
  <si>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</si>
  <si>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</si>
  <si>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</si>
  <si>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</si>
  <si>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</si>
  <si>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</si>
  <si>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</si>
  <si>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</si>
  <si>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</si>
  <si>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</si>
  <si>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</si>
  <si>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</si>
  <si>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</si>
  <si>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</si>
  <si>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</si>
  <si>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</si>
  <si>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</si>
  <si>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</si>
  <si>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</si>
  <si>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</si>
  <si>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</si>
  <si>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</si>
  <si>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</si>
  <si>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</si>
  <si>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</si>
  <si>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</si>
  <si>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</si>
  <si>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</si>
  <si>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</si>
  <si>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</si>
  <si>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</si>
  <si>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</si>
  <si>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</si>
  <si>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</si>
  <si>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</si>
  <si>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</si>
  <si>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</si>
  <si>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</si>
  <si>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</si>
  <si>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</si>
  <si>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</si>
  <si>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</si>
  <si>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</si>
  <si>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</si>
  <si>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</si>
  <si>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</si>
  <si>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</si>
  <si>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</si>
  <si>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</si>
  <si>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</si>
  <si>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</si>
  <si>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</si>
  <si>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</si>
  <si>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</si>
  <si>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</si>
  <si>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</si>
  <si>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</si>
  <si>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</si>
  <si>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</si>
  <si>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</si>
  <si>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</si>
  <si>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</si>
  <si>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</si>
  <si>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</si>
  <si>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</si>
  <si>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</si>
  <si>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</si>
  <si>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</si>
  <si>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</si>
  <si>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</si>
  <si>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</si>
  <si>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</si>
  <si>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</si>
  <si>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</si>
  <si>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</si>
  <si>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</si>
  <si>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</si>
  <si>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</si>
  <si>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</si>
  <si>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</si>
  <si>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</si>
  <si>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</si>
  <si>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</si>
  <si>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</si>
  <si>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</si>
  <si>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</si>
  <si>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</si>
  <si>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</si>
  <si>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</si>
  <si>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</si>
  <si>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</si>
  <si>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</si>
  <si>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</si>
  <si>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</si>
  <si>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</si>
  <si>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</si>
  <si>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</si>
  <si>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</si>
  <si>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</si>
  <si>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</si>
  <si>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</si>
  <si>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</si>
  <si>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</si>
  <si>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</si>
  <si>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</si>
  <si>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</si>
  <si>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</si>
  <si>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</si>
  <si>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</si>
  <si>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</si>
  <si>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</si>
  <si>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</si>
  <si>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</si>
  <si>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</si>
  <si>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</si>
  <si>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</si>
  <si>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</si>
  <si>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</si>
  <si>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</si>
  <si>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</si>
  <si>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</si>
  <si>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</si>
  <si>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</si>
  <si>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</si>
  <si>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</si>
  <si>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</si>
  <si>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</si>
  <si>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</si>
  <si>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</si>
  <si>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</si>
  <si>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</si>
  <si>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</si>
  <si>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</si>
  <si>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</si>
  <si>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</si>
  <si>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</si>
  <si>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</si>
  <si>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</si>
  <si>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</si>
  <si>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</si>
  <si>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</si>
  <si>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</si>
  <si>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</si>
  <si>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</si>
  <si>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</si>
  <si>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</si>
  <si>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</si>
  <si>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</si>
  <si>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</si>
  <si>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</si>
  <si>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</si>
  <si>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</si>
  <si>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</si>
  <si>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</si>
  <si>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</si>
  <si>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</si>
  <si>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</si>
  <si>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</si>
  <si>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</si>
  <si>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</si>
  <si>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</si>
  <si>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</si>
  <si>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</si>
  <si>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</si>
  <si>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</si>
  <si>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</si>
  <si>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</si>
  <si>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</si>
  <si>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</si>
  <si>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</si>
  <si>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</si>
  <si>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</si>
  <si>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</si>
  <si>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</si>
  <si>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</si>
  <si>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</si>
  <si>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</si>
  <si>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</si>
  <si>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</si>
  <si>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</si>
  <si>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</si>
  <si>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</si>
  <si>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</si>
  <si>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</si>
  <si>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</si>
  <si>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</si>
  <si>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</si>
  <si>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</si>
  <si>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</si>
  <si>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</si>
  <si>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</si>
  <si>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</si>
  <si>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</si>
  <si>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</si>
  <si>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</si>
  <si>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</si>
  <si>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</si>
  <si>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</si>
  <si>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</si>
  <si>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</si>
  <si>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</si>
  <si>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</si>
  <si>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</si>
  <si>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</si>
  <si>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</si>
  <si>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</si>
  <si>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</si>
  <si>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</si>
  <si>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</si>
  <si>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</si>
  <si>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</si>
  <si>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</si>
  <si>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</si>
  <si>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</si>
  <si>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</si>
  <si>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</si>
  <si>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</si>
  <si>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</si>
  <si>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</si>
  <si>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</si>
  <si>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</si>
  <si>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</si>
  <si>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</si>
  <si>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</si>
  <si>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</si>
  <si>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</si>
  <si>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</si>
  <si>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</si>
  <si>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</si>
  <si>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</si>
  <si>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</si>
  <si>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</si>
  <si>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</si>
  <si>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</si>
  <si>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</si>
  <si>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</si>
  <si>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</si>
  <si>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</si>
  <si>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</si>
  <si>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</si>
  <si>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</si>
  <si>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</si>
  <si>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</si>
  <si>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</si>
  <si>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</si>
  <si>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</si>
  <si>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</si>
  <si>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</si>
  <si>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</si>
  <si>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</si>
  <si>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</si>
  <si>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</si>
  <si>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</si>
  <si>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</si>
  <si>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</si>
  <si>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</si>
  <si>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</si>
  <si>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</si>
  <si>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</si>
  <si>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</si>
  <si>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</si>
  <si>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</si>
  <si>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</si>
  <si>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</si>
  <si>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</si>
  <si>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</si>
  <si>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</si>
  <si>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</si>
  <si>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</si>
  <si>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</si>
  <si>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</si>
  <si>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</si>
  <si>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</si>
  <si>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</si>
  <si>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</si>
  <si>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</si>
  <si>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</si>
  <si>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</si>
  <si>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</si>
  <si>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</si>
  <si>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</si>
  <si>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</si>
  <si>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</si>
  <si>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</si>
  <si>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</si>
  <si>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</si>
  <si>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</si>
  <si>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</si>
  <si>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</si>
  <si>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</si>
  <si>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</si>
  <si>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</si>
  <si>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</si>
  <si>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</si>
  <si>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</si>
  <si>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</si>
  <si>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</si>
  <si>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</si>
  <si>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</si>
  <si>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</si>
  <si>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</si>
  <si>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</si>
  <si>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</si>
  <si>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</si>
  <si>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</si>
  <si>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</si>
  <si>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</si>
  <si>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</si>
  <si>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</si>
  <si>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</si>
  <si>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</si>
  <si>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</si>
  <si>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</si>
  <si>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</si>
  <si>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</si>
  <si>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</si>
  <si>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</si>
  <si>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</si>
  <si>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</si>
  <si>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</si>
  <si>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</si>
  <si>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</si>
  <si>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</si>
  <si>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</si>
  <si>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</si>
  <si>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</si>
  <si>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</si>
  <si>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</si>
  <si>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</si>
  <si>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</si>
  <si>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</si>
  <si>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</si>
  <si>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</si>
  <si>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</si>
  <si>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</si>
  <si>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</si>
  <si>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</si>
  <si>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</si>
  <si>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</si>
  <si>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</si>
  <si>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</si>
  <si>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</si>
  <si>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</si>
  <si>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</si>
  <si>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</si>
  <si>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</si>
  <si>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</si>
  <si>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</si>
  <si>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</si>
  <si>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</si>
  <si>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</si>
  <si>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</si>
  <si>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</si>
  <si>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</si>
  <si>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</si>
  <si>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</si>
  <si>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</si>
  <si>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</si>
  <si>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</si>
  <si>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</si>
  <si>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</si>
  <si>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</si>
  <si>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</si>
  <si>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</si>
  <si>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</si>
  <si>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</si>
  <si>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</si>
  <si>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</si>
  <si>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</si>
  <si>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</si>
  <si>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</si>
  <si>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</si>
  <si>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</si>
  <si>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</si>
  <si>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</si>
  <si>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</si>
  <si>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</si>
  <si>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</si>
  <si>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</si>
  <si>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</si>
  <si>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</si>
  <si>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</si>
  <si>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</si>
  <si>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</si>
  <si>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</si>
  <si>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</si>
  <si>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</si>
  <si>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</si>
  <si>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</si>
  <si>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</si>
  <si>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</si>
  <si>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</si>
  <si>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</si>
  <si>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</si>
  <si>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</si>
  <si>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</si>
  <si>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</si>
  <si>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</si>
  <si>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</si>
  <si>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</si>
  <si>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</si>
  <si>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</si>
  <si>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</si>
  <si>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</si>
  <si>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</si>
  <si>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</si>
  <si>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</si>
  <si>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</si>
  <si>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</si>
  <si>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</si>
  <si>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</si>
  <si>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</si>
  <si>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</si>
  <si>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</si>
  <si>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</si>
  <si>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</si>
  <si>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</si>
  <si>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</si>
  <si>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</si>
  <si>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</si>
  <si>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</si>
  <si>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</si>
  <si>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</si>
  <si>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</si>
  <si>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</si>
  <si>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</si>
  <si>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</si>
  <si>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</si>
  <si>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</si>
  <si>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</si>
  <si>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</si>
  <si>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</si>
  <si>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</si>
  <si>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</si>
  <si>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</si>
  <si>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</si>
  <si>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</si>
  <si>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</si>
  <si>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</si>
  <si>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</si>
  <si>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</si>
  <si>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</si>
  <si>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</si>
  <si>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</si>
  <si>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</si>
  <si>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</si>
  <si>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</si>
  <si>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</si>
  <si>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</si>
  <si>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</si>
  <si>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</si>
  <si>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</si>
  <si>
    <t>^#ref issue, look back at this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</si>
</sst>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2" borderId="0" xfId="3" applyNumberFormat="1" applyFont="1" applyFill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  <xf numFmtId="1" fontId="0" fillId="16" borderId="42" xfId="0" applyNumberFormat="1" applyFill="1" applyBorder="1"/>
    <xf numFmtId="1" fontId="0" fillId="16" borderId="45" xfId="0" applyNumberFormat="1" applyFill="1" applyBorder="1"/>
    <xf numFmtId="1" fontId="0" fillId="16" borderId="0" xfId="0" applyNumberFormat="1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165" fontId="0" fillId="11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791</v>
      </c>
    </row>
    <row r="5" spans="1:2" x14ac:dyDescent="0.25">
      <c r="B5" s="2">
        <v>2024</v>
      </c>
    </row>
    <row r="6" spans="1:2" x14ac:dyDescent="0.25">
      <c r="B6" t="s">
        <v>792</v>
      </c>
    </row>
    <row r="7" spans="1:2" x14ac:dyDescent="0.25">
      <c r="B7" s="3" t="s">
        <v>793</v>
      </c>
    </row>
    <row r="8" spans="1:2" x14ac:dyDescent="0.25">
      <c r="B8" t="s">
        <v>794</v>
      </c>
    </row>
    <row r="10" spans="1:2" x14ac:dyDescent="0.25">
      <c r="B10" s="148" t="s">
        <v>3</v>
      </c>
    </row>
    <row r="11" spans="1:2" x14ac:dyDescent="0.25">
      <c r="B11" s="37" t="s">
        <v>4</v>
      </c>
    </row>
    <row r="12" spans="1:2" x14ac:dyDescent="0.25">
      <c r="B12" t="s">
        <v>5</v>
      </c>
    </row>
    <row r="13" spans="1:2" x14ac:dyDescent="0.25">
      <c r="B13" t="s">
        <v>6</v>
      </c>
    </row>
    <row r="15" spans="1:2" x14ac:dyDescent="0.25">
      <c r="A15" s="1" t="s">
        <v>7</v>
      </c>
    </row>
    <row r="16" spans="1:2" x14ac:dyDescent="0.25">
      <c r="A16" t="s">
        <v>8</v>
      </c>
    </row>
    <row r="17" spans="1:1" x14ac:dyDescent="0.25">
      <c r="A17" t="s">
        <v>9</v>
      </c>
    </row>
    <row r="18" spans="1:1" x14ac:dyDescent="0.25">
      <c r="A18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5" spans="1:1" x14ac:dyDescent="0.25">
      <c r="A25" s="1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4" spans="1:2" x14ac:dyDescent="0.25">
      <c r="A34" s="149" t="s">
        <v>22</v>
      </c>
      <c r="B34" s="150"/>
    </row>
    <row r="35" spans="1:2" x14ac:dyDescent="0.25">
      <c r="A35" s="149" t="s">
        <v>23</v>
      </c>
      <c r="B35" s="150"/>
    </row>
    <row r="36" spans="1:2" x14ac:dyDescent="0.25">
      <c r="A36" s="149" t="s">
        <v>24</v>
      </c>
      <c r="B36" s="150"/>
    </row>
    <row r="38" spans="1:2" x14ac:dyDescent="0.25">
      <c r="A38" s="151" t="s">
        <v>3</v>
      </c>
    </row>
    <row r="39" spans="1:2" x14ac:dyDescent="0.25">
      <c r="A39" t="s">
        <v>25</v>
      </c>
    </row>
    <row r="40" spans="1:2" x14ac:dyDescent="0.25">
      <c r="A40" t="s">
        <v>26</v>
      </c>
    </row>
    <row r="41" spans="1:2" x14ac:dyDescent="0.25">
      <c r="A41" t="s">
        <v>27</v>
      </c>
    </row>
    <row r="43" spans="1:2" x14ac:dyDescent="0.25">
      <c r="A43" s="37" t="s">
        <v>28</v>
      </c>
    </row>
    <row r="44" spans="1:2" x14ac:dyDescent="0.25">
      <c r="A44" s="37" t="s">
        <v>29</v>
      </c>
    </row>
    <row r="45" spans="1:2" x14ac:dyDescent="0.25">
      <c r="A45" s="37" t="s">
        <v>30</v>
      </c>
    </row>
    <row r="46" spans="1:2" x14ac:dyDescent="0.25">
      <c r="A46" s="37" t="s">
        <v>31</v>
      </c>
    </row>
    <row r="47" spans="1:2" x14ac:dyDescent="0.25">
      <c r="A47" s="37" t="s">
        <v>32</v>
      </c>
    </row>
    <row r="48" spans="1:2" x14ac:dyDescent="0.25">
      <c r="A48" s="37"/>
    </row>
    <row r="49" spans="1:2" x14ac:dyDescent="0.25">
      <c r="A49" s="1" t="s">
        <v>33</v>
      </c>
    </row>
    <row r="50" spans="1:2" x14ac:dyDescent="0.25">
      <c r="A50" t="s">
        <v>34</v>
      </c>
    </row>
    <row r="51" spans="1:2" x14ac:dyDescent="0.2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36</v>
      </c>
    </row>
    <row r="2" spans="1:47" ht="23.25" x14ac:dyDescent="0.2">
      <c r="A2" s="7" t="s">
        <v>37</v>
      </c>
    </row>
    <row r="3" spans="1:47" x14ac:dyDescent="0.2">
      <c r="A3" s="193" t="s">
        <v>38</v>
      </c>
      <c r="B3" s="194"/>
      <c r="C3" s="200" t="s">
        <v>39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40</v>
      </c>
      <c r="B4" s="194"/>
      <c r="C4" s="195" t="s">
        <v>41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42</v>
      </c>
      <c r="B5" s="194"/>
      <c r="C5" s="195" t="s">
        <v>43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44</v>
      </c>
      <c r="B6" s="194"/>
      <c r="C6" s="195" t="s">
        <v>45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46</v>
      </c>
      <c r="B7" s="19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1" x14ac:dyDescent="0.25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36</v>
      </c>
    </row>
    <row r="2" spans="1:3" ht="23.25" x14ac:dyDescent="0.2">
      <c r="A2" s="25" t="s">
        <v>37</v>
      </c>
    </row>
    <row r="3" spans="1:3" ht="52.5" x14ac:dyDescent="0.2">
      <c r="A3" s="203" t="s">
        <v>38</v>
      </c>
      <c r="B3" s="204"/>
      <c r="C3" s="28" t="s">
        <v>136</v>
      </c>
    </row>
    <row r="4" spans="1:3" ht="21" x14ac:dyDescent="0.2">
      <c r="A4" s="203" t="s">
        <v>40</v>
      </c>
      <c r="B4" s="204"/>
      <c r="C4" s="27" t="s">
        <v>41</v>
      </c>
    </row>
    <row r="5" spans="1:3" x14ac:dyDescent="0.2">
      <c r="A5" s="203" t="s">
        <v>42</v>
      </c>
      <c r="B5" s="204"/>
      <c r="C5" s="27" t="s">
        <v>43</v>
      </c>
    </row>
    <row r="6" spans="1:3" x14ac:dyDescent="0.2">
      <c r="A6" s="203" t="s">
        <v>44</v>
      </c>
      <c r="B6" s="204"/>
      <c r="C6" s="27" t="s">
        <v>137</v>
      </c>
    </row>
    <row r="7" spans="1:3" ht="52.5" x14ac:dyDescent="0.2">
      <c r="A7" s="205" t="s">
        <v>46</v>
      </c>
      <c r="B7" s="206"/>
      <c r="C7" s="24" t="s">
        <v>138</v>
      </c>
    </row>
    <row r="8" spans="1:3" ht="13.5" x14ac:dyDescent="0.25">
      <c r="A8" s="23" t="s">
        <v>92</v>
      </c>
      <c r="B8" s="20" t="s">
        <v>93</v>
      </c>
      <c r="C8" s="20" t="s">
        <v>93</v>
      </c>
    </row>
    <row r="9" spans="1:3" ht="21" x14ac:dyDescent="0.25">
      <c r="A9" s="21" t="s">
        <v>94</v>
      </c>
      <c r="B9" s="20" t="s">
        <v>93</v>
      </c>
      <c r="C9" s="19">
        <v>9.14</v>
      </c>
    </row>
    <row r="10" spans="1:3" ht="31.5" x14ac:dyDescent="0.25">
      <c r="A10" s="21" t="s">
        <v>95</v>
      </c>
      <c r="B10" s="20" t="s">
        <v>93</v>
      </c>
      <c r="C10" s="22">
        <v>2.96</v>
      </c>
    </row>
    <row r="11" spans="1:3" ht="31.5" x14ac:dyDescent="0.25">
      <c r="A11" s="21" t="s">
        <v>96</v>
      </c>
      <c r="B11" s="20" t="s">
        <v>93</v>
      </c>
      <c r="C11" s="19">
        <v>4.17</v>
      </c>
    </row>
    <row r="12" spans="1:3" ht="21" x14ac:dyDescent="0.25">
      <c r="A12" s="21" t="s">
        <v>97</v>
      </c>
      <c r="B12" s="20" t="s">
        <v>93</v>
      </c>
      <c r="C12" s="22">
        <v>4.87</v>
      </c>
    </row>
    <row r="13" spans="1:3" ht="21" x14ac:dyDescent="0.25">
      <c r="A13" s="21" t="s">
        <v>98</v>
      </c>
      <c r="B13" s="20" t="s">
        <v>93</v>
      </c>
      <c r="C13" s="19">
        <v>10.56</v>
      </c>
    </row>
    <row r="14" spans="1:3" ht="31.5" x14ac:dyDescent="0.25">
      <c r="A14" s="21" t="s">
        <v>99</v>
      </c>
      <c r="B14" s="20" t="s">
        <v>93</v>
      </c>
      <c r="C14" s="22">
        <v>16.34</v>
      </c>
    </row>
    <row r="15" spans="1:3" ht="31.5" x14ac:dyDescent="0.25">
      <c r="A15" s="21" t="s">
        <v>100</v>
      </c>
      <c r="B15" s="20" t="s">
        <v>93</v>
      </c>
      <c r="C15" s="19">
        <v>14.2</v>
      </c>
    </row>
    <row r="16" spans="1:3" ht="21" x14ac:dyDescent="0.25">
      <c r="A16" s="21" t="s">
        <v>101</v>
      </c>
      <c r="B16" s="20" t="s">
        <v>93</v>
      </c>
      <c r="C16" s="22">
        <v>13.16</v>
      </c>
    </row>
    <row r="17" spans="1:3" ht="21" x14ac:dyDescent="0.25">
      <c r="A17" s="21" t="s">
        <v>102</v>
      </c>
      <c r="B17" s="20" t="s">
        <v>93</v>
      </c>
      <c r="C17" s="19">
        <v>26.63</v>
      </c>
    </row>
    <row r="18" spans="1:3" ht="21" x14ac:dyDescent="0.25">
      <c r="A18" s="21" t="s">
        <v>103</v>
      </c>
      <c r="B18" s="20" t="s">
        <v>93</v>
      </c>
      <c r="C18" s="22">
        <v>10.58</v>
      </c>
    </row>
    <row r="19" spans="1:3" ht="21" x14ac:dyDescent="0.25">
      <c r="A19" s="21" t="s">
        <v>104</v>
      </c>
      <c r="B19" s="20" t="s">
        <v>93</v>
      </c>
      <c r="C19" s="19">
        <v>14.98</v>
      </c>
    </row>
    <row r="20" spans="1:3" ht="21" x14ac:dyDescent="0.25">
      <c r="A20" s="21" t="s">
        <v>105</v>
      </c>
      <c r="B20" s="20" t="s">
        <v>93</v>
      </c>
      <c r="C20" s="22">
        <v>10.47</v>
      </c>
    </row>
    <row r="21" spans="1:3" ht="21" x14ac:dyDescent="0.25">
      <c r="A21" s="21" t="s">
        <v>106</v>
      </c>
      <c r="B21" s="20" t="s">
        <v>93</v>
      </c>
      <c r="C21" s="19">
        <v>17.71</v>
      </c>
    </row>
    <row r="22" spans="1:3" ht="31.5" x14ac:dyDescent="0.25">
      <c r="A22" s="21" t="s">
        <v>107</v>
      </c>
      <c r="B22" s="20" t="s">
        <v>93</v>
      </c>
      <c r="C22" s="22">
        <v>16.260000000000002</v>
      </c>
    </row>
    <row r="23" spans="1:3" ht="21" x14ac:dyDescent="0.25">
      <c r="A23" s="21" t="s">
        <v>108</v>
      </c>
      <c r="B23" s="20" t="s">
        <v>93</v>
      </c>
      <c r="C23" s="19">
        <v>8.2200000000000006</v>
      </c>
    </row>
    <row r="24" spans="1:3" ht="13.5" x14ac:dyDescent="0.25">
      <c r="A24" s="21" t="s">
        <v>109</v>
      </c>
      <c r="B24" s="20" t="s">
        <v>93</v>
      </c>
      <c r="C24" s="22">
        <v>17.48</v>
      </c>
    </row>
    <row r="25" spans="1:3" ht="21" x14ac:dyDescent="0.25">
      <c r="A25" s="21" t="s">
        <v>110</v>
      </c>
      <c r="B25" s="20" t="s">
        <v>93</v>
      </c>
      <c r="C25" s="19">
        <v>19.36</v>
      </c>
    </row>
    <row r="26" spans="1:3" ht="21" x14ac:dyDescent="0.25">
      <c r="A26" s="21" t="s">
        <v>111</v>
      </c>
      <c r="B26" s="20" t="s">
        <v>93</v>
      </c>
      <c r="C26" s="22">
        <v>25.14</v>
      </c>
    </row>
    <row r="27" spans="1:3" ht="21" x14ac:dyDescent="0.25">
      <c r="A27" s="21" t="s">
        <v>112</v>
      </c>
      <c r="B27" s="20" t="s">
        <v>93</v>
      </c>
      <c r="C27" s="19">
        <v>16</v>
      </c>
    </row>
    <row r="28" spans="1:3" ht="42" x14ac:dyDescent="0.25">
      <c r="A28" s="21" t="s">
        <v>113</v>
      </c>
      <c r="B28" s="20" t="s">
        <v>93</v>
      </c>
      <c r="C28" s="22">
        <v>12.84</v>
      </c>
    </row>
    <row r="29" spans="1:3" ht="31.5" x14ac:dyDescent="0.25">
      <c r="A29" s="21" t="s">
        <v>114</v>
      </c>
      <c r="B29" s="20" t="s">
        <v>93</v>
      </c>
      <c r="C29" s="19">
        <v>7.68</v>
      </c>
    </row>
    <row r="30" spans="1:3" ht="13.5" x14ac:dyDescent="0.25">
      <c r="A30" s="21" t="s">
        <v>115</v>
      </c>
      <c r="B30" s="20" t="s">
        <v>93</v>
      </c>
      <c r="C30" s="22">
        <v>10.93</v>
      </c>
    </row>
    <row r="31" spans="1:3" ht="31.5" x14ac:dyDescent="0.25">
      <c r="A31" s="21" t="s">
        <v>116</v>
      </c>
      <c r="B31" s="20" t="s">
        <v>93</v>
      </c>
      <c r="C31" s="19">
        <v>3.49</v>
      </c>
    </row>
    <row r="32" spans="1:3" ht="21" x14ac:dyDescent="0.25">
      <c r="A32" s="21" t="s">
        <v>117</v>
      </c>
      <c r="B32" s="20" t="s">
        <v>93</v>
      </c>
      <c r="C32" s="22">
        <v>7.9</v>
      </c>
    </row>
    <row r="33" spans="1:4" ht="21" x14ac:dyDescent="0.25">
      <c r="A33" s="21" t="s">
        <v>118</v>
      </c>
      <c r="B33" s="20" t="s">
        <v>93</v>
      </c>
      <c r="C33" s="19">
        <v>5.82</v>
      </c>
    </row>
    <row r="34" spans="1:4" ht="31.5" x14ac:dyDescent="0.25">
      <c r="A34" s="21" t="s">
        <v>119</v>
      </c>
      <c r="B34" s="20" t="s">
        <v>93</v>
      </c>
      <c r="C34" s="22">
        <v>2.68</v>
      </c>
    </row>
    <row r="35" spans="1:4" ht="13.5" x14ac:dyDescent="0.25">
      <c r="A35" s="21" t="s">
        <v>120</v>
      </c>
      <c r="B35" s="20" t="s">
        <v>93</v>
      </c>
      <c r="C35" s="19">
        <v>7.81</v>
      </c>
    </row>
    <row r="36" spans="1:4" ht="21" x14ac:dyDescent="0.25">
      <c r="A36" s="21" t="s">
        <v>121</v>
      </c>
      <c r="B36" s="20" t="s">
        <v>93</v>
      </c>
      <c r="C36" s="22">
        <v>4.9400000000000004</v>
      </c>
    </row>
    <row r="37" spans="1:4" ht="21" x14ac:dyDescent="0.25">
      <c r="A37" s="21" t="s">
        <v>122</v>
      </c>
      <c r="B37" s="20" t="s">
        <v>93</v>
      </c>
      <c r="C37" s="19">
        <v>2.8</v>
      </c>
    </row>
    <row r="38" spans="1:4" ht="13.5" x14ac:dyDescent="0.25">
      <c r="A38" s="21" t="s">
        <v>123</v>
      </c>
      <c r="B38" s="20" t="s">
        <v>93</v>
      </c>
      <c r="C38" s="22">
        <v>1.59</v>
      </c>
    </row>
    <row r="39" spans="1:4" ht="21" x14ac:dyDescent="0.25">
      <c r="A39" s="21" t="s">
        <v>124</v>
      </c>
      <c r="B39" s="20" t="s">
        <v>93</v>
      </c>
      <c r="C39" s="19">
        <v>3.82</v>
      </c>
    </row>
    <row r="40" spans="1:4" ht="31.5" x14ac:dyDescent="0.25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.5" x14ac:dyDescent="0.25">
      <c r="A41" s="21" t="s">
        <v>126</v>
      </c>
      <c r="B41" s="20" t="s">
        <v>93</v>
      </c>
      <c r="C41" s="22">
        <v>2.3199999999999998</v>
      </c>
    </row>
    <row r="42" spans="1:4" ht="21" x14ac:dyDescent="0.25">
      <c r="A42" s="21" t="s">
        <v>127</v>
      </c>
      <c r="B42" s="20" t="s">
        <v>93</v>
      </c>
      <c r="C42" s="19">
        <v>4.7699999999999996</v>
      </c>
    </row>
    <row r="43" spans="1:4" ht="31.5" x14ac:dyDescent="0.25">
      <c r="A43" s="21" t="s">
        <v>128</v>
      </c>
      <c r="B43" s="20" t="s">
        <v>93</v>
      </c>
      <c r="C43" s="22">
        <v>4.79</v>
      </c>
    </row>
    <row r="44" spans="1:4" ht="13.5" x14ac:dyDescent="0.25">
      <c r="A44" s="21" t="s">
        <v>140</v>
      </c>
      <c r="B44" s="20" t="s">
        <v>93</v>
      </c>
      <c r="C44" s="19">
        <v>9.92</v>
      </c>
    </row>
    <row r="45" spans="1:4" x14ac:dyDescent="0.2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tabSelected="1" topLeftCell="BL1" workbookViewId="0">
      <selection activeCell="CF2" sqref="CF2"/>
    </sheetView>
  </sheetViews>
  <sheetFormatPr defaultRowHeight="15" x14ac:dyDescent="0.25"/>
  <sheetData>
    <row r="1" spans="1:84" x14ac:dyDescent="0.2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2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25">
      <c r="A3" t="s">
        <v>785</v>
      </c>
      <c r="B3" t="s">
        <v>788</v>
      </c>
    </row>
    <row r="4" spans="1:84" x14ac:dyDescent="0.2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topLeftCell="AI65" workbookViewId="0">
      <selection activeCell="C94" sqref="C94"/>
    </sheetView>
  </sheetViews>
  <sheetFormatPr defaultRowHeight="15" x14ac:dyDescent="0.25"/>
  <cols>
    <col min="1" max="1" width="19.42578125" customWidth="1"/>
  </cols>
  <sheetData>
    <row r="1" spans="1:86" x14ac:dyDescent="0.25">
      <c r="A1" s="190" t="s">
        <v>803</v>
      </c>
    </row>
    <row r="2" spans="1:86" x14ac:dyDescent="0.25">
      <c r="A2" s="189" t="s">
        <v>802</v>
      </c>
    </row>
    <row r="3" spans="1:86" x14ac:dyDescent="0.25">
      <c r="A3" s="189" t="s">
        <v>801</v>
      </c>
    </row>
    <row r="4" spans="1:86" x14ac:dyDescent="0.25">
      <c r="A4" s="188" t="s">
        <v>800</v>
      </c>
    </row>
    <row r="5" spans="1:86" x14ac:dyDescent="0.25">
      <c r="B5" t="s">
        <v>804</v>
      </c>
      <c r="C5" s="180" t="s">
        <v>142</v>
      </c>
      <c r="D5" s="180" t="s">
        <v>143</v>
      </c>
      <c r="E5" s="180" t="s">
        <v>144</v>
      </c>
      <c r="F5" s="180" t="s">
        <v>145</v>
      </c>
      <c r="G5" s="180" t="s">
        <v>146</v>
      </c>
      <c r="H5" s="180" t="s">
        <v>147</v>
      </c>
      <c r="I5" s="180" t="s">
        <v>148</v>
      </c>
      <c r="J5" s="180" t="s">
        <v>149</v>
      </c>
      <c r="K5" s="180" t="s">
        <v>150</v>
      </c>
      <c r="L5" s="180" t="s">
        <v>151</v>
      </c>
      <c r="M5" s="180" t="s">
        <v>152</v>
      </c>
      <c r="N5" s="180" t="s">
        <v>153</v>
      </c>
      <c r="O5" s="180" t="s">
        <v>154</v>
      </c>
      <c r="P5" s="180" t="s">
        <v>155</v>
      </c>
      <c r="Q5" s="180" t="s">
        <v>156</v>
      </c>
      <c r="R5" s="180" t="s">
        <v>157</v>
      </c>
      <c r="S5" s="180" t="s">
        <v>158</v>
      </c>
      <c r="T5" s="180" t="s">
        <v>159</v>
      </c>
      <c r="U5" s="180" t="s">
        <v>160</v>
      </c>
      <c r="V5" s="180" t="s">
        <v>161</v>
      </c>
      <c r="W5" s="180" t="s">
        <v>162</v>
      </c>
      <c r="X5" s="180" t="s">
        <v>163</v>
      </c>
      <c r="Y5" s="180" t="s">
        <v>164</v>
      </c>
      <c r="Z5" s="180" t="s">
        <v>165</v>
      </c>
      <c r="AA5" s="180" t="s">
        <v>166</v>
      </c>
      <c r="AB5" s="180" t="s">
        <v>167</v>
      </c>
      <c r="AC5" s="180" t="s">
        <v>168</v>
      </c>
      <c r="AD5" s="180" t="s">
        <v>169</v>
      </c>
      <c r="AE5" s="180" t="s">
        <v>170</v>
      </c>
      <c r="AF5" s="180" t="s">
        <v>171</v>
      </c>
      <c r="AG5" s="180" t="s">
        <v>172</v>
      </c>
      <c r="AH5" s="180" t="s">
        <v>173</v>
      </c>
      <c r="AI5" s="180" t="s">
        <v>174</v>
      </c>
      <c r="AJ5" s="180" t="s">
        <v>175</v>
      </c>
      <c r="AK5" s="180" t="s">
        <v>176</v>
      </c>
      <c r="AL5" s="180" t="s">
        <v>177</v>
      </c>
      <c r="AM5" s="180" t="s">
        <v>178</v>
      </c>
      <c r="AN5" s="180" t="s">
        <v>179</v>
      </c>
      <c r="AO5" s="180" t="s">
        <v>180</v>
      </c>
      <c r="AP5" s="180" t="s">
        <v>181</v>
      </c>
      <c r="AQ5" s="180" t="s">
        <v>182</v>
      </c>
      <c r="AR5" s="180" t="s">
        <v>183</v>
      </c>
      <c r="AS5" s="180" t="s">
        <v>142</v>
      </c>
      <c r="AT5" s="180" t="s">
        <v>143</v>
      </c>
      <c r="AU5" s="180" t="s">
        <v>144</v>
      </c>
      <c r="AV5" s="180" t="s">
        <v>145</v>
      </c>
      <c r="AW5" s="180" t="s">
        <v>146</v>
      </c>
      <c r="AX5" s="180" t="s">
        <v>147</v>
      </c>
      <c r="AY5" s="180" t="s">
        <v>148</v>
      </c>
      <c r="AZ5" s="180" t="s">
        <v>149</v>
      </c>
      <c r="BA5" s="180" t="s">
        <v>150</v>
      </c>
      <c r="BB5" s="180" t="s">
        <v>151</v>
      </c>
      <c r="BC5" s="180" t="s">
        <v>152</v>
      </c>
      <c r="BD5" s="180" t="s">
        <v>153</v>
      </c>
      <c r="BE5" s="180" t="s">
        <v>154</v>
      </c>
      <c r="BF5" s="180" t="s">
        <v>155</v>
      </c>
      <c r="BG5" s="180" t="s">
        <v>156</v>
      </c>
      <c r="BH5" s="180" t="s">
        <v>157</v>
      </c>
      <c r="BI5" s="180" t="s">
        <v>158</v>
      </c>
      <c r="BJ5" s="180" t="s">
        <v>159</v>
      </c>
      <c r="BK5" s="180" t="s">
        <v>160</v>
      </c>
      <c r="BL5" s="180" t="s">
        <v>161</v>
      </c>
      <c r="BM5" s="180" t="s">
        <v>162</v>
      </c>
      <c r="BN5" s="180" t="s">
        <v>163</v>
      </c>
      <c r="BO5" s="180" t="s">
        <v>164</v>
      </c>
      <c r="BP5" s="180" t="s">
        <v>165</v>
      </c>
      <c r="BQ5" s="180" t="s">
        <v>166</v>
      </c>
      <c r="BR5" s="180" t="s">
        <v>167</v>
      </c>
      <c r="BS5" s="180" t="s">
        <v>168</v>
      </c>
      <c r="BT5" s="180" t="s">
        <v>169</v>
      </c>
      <c r="BU5" s="180" t="s">
        <v>170</v>
      </c>
      <c r="BV5" s="180" t="s">
        <v>171</v>
      </c>
      <c r="BW5" s="180" t="s">
        <v>172</v>
      </c>
      <c r="BX5" s="180" t="s">
        <v>173</v>
      </c>
      <c r="BY5" s="180" t="s">
        <v>174</v>
      </c>
      <c r="BZ5" s="180" t="s">
        <v>175</v>
      </c>
      <c r="CA5" s="180" t="s">
        <v>176</v>
      </c>
      <c r="CB5" s="180" t="s">
        <v>177</v>
      </c>
      <c r="CC5" s="180" t="s">
        <v>178</v>
      </c>
      <c r="CD5" s="180" t="s">
        <v>179</v>
      </c>
      <c r="CE5" s="180" t="s">
        <v>180</v>
      </c>
      <c r="CF5" s="180" t="s">
        <v>181</v>
      </c>
      <c r="CG5" s="180" t="s">
        <v>182</v>
      </c>
      <c r="CH5" s="180" t="s">
        <v>183</v>
      </c>
    </row>
    <row r="6" spans="1:86" x14ac:dyDescent="0.25">
      <c r="A6" t="s">
        <v>805</v>
      </c>
      <c r="C6" s="181" t="s">
        <v>795</v>
      </c>
      <c r="D6" s="181" t="s">
        <v>795</v>
      </c>
      <c r="E6" s="181" t="s">
        <v>795</v>
      </c>
      <c r="F6" s="181" t="s">
        <v>795</v>
      </c>
      <c r="G6" s="181" t="s">
        <v>795</v>
      </c>
      <c r="H6" s="181" t="s">
        <v>795</v>
      </c>
      <c r="I6" s="181" t="s">
        <v>795</v>
      </c>
      <c r="J6" s="181" t="s">
        <v>795</v>
      </c>
      <c r="K6" s="181" t="s">
        <v>795</v>
      </c>
      <c r="L6" s="181" t="s">
        <v>795</v>
      </c>
      <c r="M6" s="181" t="s">
        <v>795</v>
      </c>
      <c r="N6" s="181" t="s">
        <v>795</v>
      </c>
      <c r="O6" s="181" t="s">
        <v>795</v>
      </c>
      <c r="P6" s="181" t="s">
        <v>795</v>
      </c>
      <c r="Q6" s="181" t="s">
        <v>795</v>
      </c>
      <c r="R6" s="181" t="s">
        <v>795</v>
      </c>
      <c r="S6" s="181" t="s">
        <v>795</v>
      </c>
      <c r="T6" s="181" t="s">
        <v>795</v>
      </c>
      <c r="U6" s="181" t="s">
        <v>795</v>
      </c>
      <c r="V6" s="181" t="s">
        <v>795</v>
      </c>
      <c r="W6" s="181" t="s">
        <v>795</v>
      </c>
      <c r="X6" s="181" t="s">
        <v>795</v>
      </c>
      <c r="Y6" s="181" t="s">
        <v>795</v>
      </c>
      <c r="Z6" s="181" t="s">
        <v>795</v>
      </c>
      <c r="AA6" s="181" t="s">
        <v>795</v>
      </c>
      <c r="AB6" s="181" t="s">
        <v>795</v>
      </c>
      <c r="AC6" s="181" t="s">
        <v>795</v>
      </c>
      <c r="AD6" s="181" t="s">
        <v>795</v>
      </c>
      <c r="AE6" s="181" t="s">
        <v>795</v>
      </c>
      <c r="AF6" s="181" t="s">
        <v>795</v>
      </c>
      <c r="AG6" s="181" t="s">
        <v>795</v>
      </c>
      <c r="AH6" s="181" t="s">
        <v>795</v>
      </c>
      <c r="AI6" s="181" t="s">
        <v>795</v>
      </c>
      <c r="AJ6" s="181" t="s">
        <v>795</v>
      </c>
      <c r="AK6" s="181" t="s">
        <v>795</v>
      </c>
      <c r="AL6" s="181" t="s">
        <v>795</v>
      </c>
      <c r="AM6" s="181" t="s">
        <v>795</v>
      </c>
      <c r="AN6" s="181" t="s">
        <v>795</v>
      </c>
      <c r="AO6" s="181" t="s">
        <v>795</v>
      </c>
      <c r="AP6" s="181" t="s">
        <v>795</v>
      </c>
      <c r="AQ6" s="181" t="s">
        <v>795</v>
      </c>
      <c r="AR6" s="181" t="s">
        <v>795</v>
      </c>
      <c r="AS6" s="181" t="s">
        <v>796</v>
      </c>
      <c r="AT6" s="181" t="s">
        <v>796</v>
      </c>
      <c r="AU6" s="181" t="s">
        <v>796</v>
      </c>
      <c r="AV6" s="181" t="s">
        <v>796</v>
      </c>
      <c r="AW6" s="181" t="s">
        <v>796</v>
      </c>
      <c r="AX6" s="181" t="s">
        <v>796</v>
      </c>
      <c r="AY6" s="181" t="s">
        <v>796</v>
      </c>
      <c r="AZ6" s="181" t="s">
        <v>796</v>
      </c>
      <c r="BA6" s="181" t="s">
        <v>796</v>
      </c>
      <c r="BB6" s="181" t="s">
        <v>796</v>
      </c>
      <c r="BC6" s="181" t="s">
        <v>796</v>
      </c>
      <c r="BD6" s="181" t="s">
        <v>796</v>
      </c>
      <c r="BE6" s="181" t="s">
        <v>796</v>
      </c>
      <c r="BF6" s="181" t="s">
        <v>796</v>
      </c>
      <c r="BG6" s="181" t="s">
        <v>796</v>
      </c>
      <c r="BH6" s="181" t="s">
        <v>796</v>
      </c>
      <c r="BI6" s="181" t="s">
        <v>796</v>
      </c>
      <c r="BJ6" s="181" t="s">
        <v>796</v>
      </c>
      <c r="BK6" s="181" t="s">
        <v>796</v>
      </c>
      <c r="BL6" s="181" t="s">
        <v>796</v>
      </c>
      <c r="BM6" s="181" t="s">
        <v>796</v>
      </c>
      <c r="BN6" s="181" t="s">
        <v>796</v>
      </c>
      <c r="BO6" s="181" t="s">
        <v>796</v>
      </c>
      <c r="BP6" s="181" t="s">
        <v>796</v>
      </c>
      <c r="BQ6" s="181" t="s">
        <v>796</v>
      </c>
      <c r="BR6" s="181" t="s">
        <v>796</v>
      </c>
      <c r="BS6" s="181" t="s">
        <v>796</v>
      </c>
      <c r="BT6" s="181" t="s">
        <v>796</v>
      </c>
      <c r="BU6" s="181" t="s">
        <v>796</v>
      </c>
      <c r="BV6" s="181" t="s">
        <v>796</v>
      </c>
      <c r="BW6" s="181" t="s">
        <v>796</v>
      </c>
      <c r="BX6" s="181" t="s">
        <v>796</v>
      </c>
      <c r="BY6" s="181" t="s">
        <v>796</v>
      </c>
      <c r="BZ6" s="181" t="s">
        <v>796</v>
      </c>
      <c r="CA6" s="181" t="s">
        <v>796</v>
      </c>
      <c r="CB6" s="181" t="s">
        <v>796</v>
      </c>
      <c r="CC6" s="181" t="s">
        <v>796</v>
      </c>
      <c r="CD6" s="181" t="s">
        <v>796</v>
      </c>
      <c r="CE6" s="181" t="s">
        <v>796</v>
      </c>
      <c r="CF6" s="181" t="s">
        <v>796</v>
      </c>
      <c r="CG6" s="181" t="s">
        <v>796</v>
      </c>
      <c r="CH6" s="181" t="s">
        <v>796</v>
      </c>
    </row>
    <row r="7" spans="1:86" x14ac:dyDescent="0.25">
      <c r="A7" s="180" t="s">
        <v>142</v>
      </c>
      <c r="B7" s="181" t="s">
        <v>795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180" t="s">
        <v>143</v>
      </c>
      <c r="B8" s="181" t="s">
        <v>795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180" t="s">
        <v>144</v>
      </c>
      <c r="B9" s="181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180" t="s">
        <v>145</v>
      </c>
      <c r="B10" s="181" t="s">
        <v>795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180" t="s">
        <v>146</v>
      </c>
      <c r="B11" s="18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180" t="s">
        <v>147</v>
      </c>
      <c r="B12" s="181" t="s">
        <v>795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180" t="s">
        <v>148</v>
      </c>
      <c r="B13" s="181" t="s">
        <v>795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180" t="s">
        <v>149</v>
      </c>
      <c r="B14" s="181" t="s">
        <v>795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180" t="s">
        <v>150</v>
      </c>
      <c r="B15" s="181" t="s">
        <v>795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180" t="s">
        <v>151</v>
      </c>
      <c r="B16" s="181" t="s">
        <v>795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180" t="s">
        <v>152</v>
      </c>
      <c r="B17" s="181" t="s">
        <v>795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180" t="s">
        <v>153</v>
      </c>
      <c r="B18" s="181" t="s">
        <v>795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180" t="s">
        <v>154</v>
      </c>
      <c r="B19" s="181" t="s">
        <v>795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180" t="s">
        <v>155</v>
      </c>
      <c r="B20" s="181" t="s">
        <v>795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180" t="s">
        <v>156</v>
      </c>
      <c r="B21" s="181" t="s">
        <v>795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180" t="s">
        <v>157</v>
      </c>
      <c r="B22" s="181" t="s">
        <v>795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180" t="s">
        <v>158</v>
      </c>
      <c r="B23" s="181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180" t="s">
        <v>159</v>
      </c>
      <c r="B24" s="181" t="s">
        <v>795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180" t="s">
        <v>160</v>
      </c>
      <c r="B25" s="181" t="s">
        <v>795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180" t="s">
        <v>161</v>
      </c>
      <c r="B26" s="181" t="s">
        <v>795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180" t="s">
        <v>162</v>
      </c>
      <c r="B27" s="181" t="s">
        <v>795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180" t="s">
        <v>163</v>
      </c>
      <c r="B28" s="181" t="s">
        <v>795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180" t="s">
        <v>164</v>
      </c>
      <c r="B29" s="181" t="s">
        <v>795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180" t="s">
        <v>165</v>
      </c>
      <c r="B30" s="181" t="s">
        <v>795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180" t="s">
        <v>166</v>
      </c>
      <c r="B31" s="181" t="s">
        <v>795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180" t="s">
        <v>167</v>
      </c>
      <c r="B32" s="181" t="s">
        <v>795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180" t="s">
        <v>168</v>
      </c>
      <c r="B33" s="181" t="s">
        <v>795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180" t="s">
        <v>169</v>
      </c>
      <c r="B34" s="181" t="s">
        <v>795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180" t="s">
        <v>170</v>
      </c>
      <c r="B35" s="181" t="s">
        <v>795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180" t="s">
        <v>171</v>
      </c>
      <c r="B36" s="181" t="s">
        <v>795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180" t="s">
        <v>172</v>
      </c>
      <c r="B37" s="181" t="s">
        <v>795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180" t="s">
        <v>173</v>
      </c>
      <c r="B38" s="181" t="s">
        <v>795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180" t="s">
        <v>174</v>
      </c>
      <c r="B39" s="181" t="s">
        <v>795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180" t="s">
        <v>175</v>
      </c>
      <c r="B40" s="181" t="s">
        <v>795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180" t="s">
        <v>176</v>
      </c>
      <c r="B41" s="181" t="s">
        <v>795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180" t="s">
        <v>177</v>
      </c>
      <c r="B42" s="181" t="s">
        <v>795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180" t="s">
        <v>178</v>
      </c>
      <c r="B43" s="181" t="s">
        <v>795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180" t="s">
        <v>179</v>
      </c>
      <c r="B44" s="181" t="s">
        <v>795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180" t="s">
        <v>180</v>
      </c>
      <c r="B45" s="181" t="s">
        <v>795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180" t="s">
        <v>181</v>
      </c>
      <c r="B46" s="181" t="s">
        <v>795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180" t="s">
        <v>182</v>
      </c>
      <c r="B47" s="181" t="s">
        <v>795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180" t="s">
        <v>183</v>
      </c>
      <c r="B48" s="181" t="s">
        <v>795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180" t="s">
        <v>142</v>
      </c>
      <c r="B49" s="181" t="s">
        <v>796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180" t="s">
        <v>143</v>
      </c>
      <c r="B50" s="181" t="s">
        <v>796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180" t="s">
        <v>144</v>
      </c>
      <c r="B51" s="181" t="s">
        <v>796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180" t="s">
        <v>145</v>
      </c>
      <c r="B52" s="181" t="s">
        <v>796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180" t="s">
        <v>146</v>
      </c>
      <c r="B53" s="181" t="s">
        <v>796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180" t="s">
        <v>147</v>
      </c>
      <c r="B54" s="181" t="s">
        <v>796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180" t="s">
        <v>148</v>
      </c>
      <c r="B55" s="181" t="s">
        <v>796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180" t="s">
        <v>149</v>
      </c>
      <c r="B56" s="181" t="s">
        <v>796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180" t="s">
        <v>150</v>
      </c>
      <c r="B57" s="181" t="s">
        <v>796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180" t="s">
        <v>151</v>
      </c>
      <c r="B58" s="181" t="s">
        <v>796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180" t="s">
        <v>152</v>
      </c>
      <c r="B59" s="181" t="s">
        <v>796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180" t="s">
        <v>153</v>
      </c>
      <c r="B60" s="181" t="s">
        <v>796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180" t="s">
        <v>154</v>
      </c>
      <c r="B61" s="181" t="s">
        <v>796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180" t="s">
        <v>155</v>
      </c>
      <c r="B62" s="181" t="s">
        <v>796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180" t="s">
        <v>156</v>
      </c>
      <c r="B63" s="181" t="s">
        <v>796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180" t="s">
        <v>157</v>
      </c>
      <c r="B64" s="181" t="s">
        <v>796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180" t="s">
        <v>158</v>
      </c>
      <c r="B65" s="181" t="s">
        <v>796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180" t="s">
        <v>159</v>
      </c>
      <c r="B66" s="181" t="s">
        <v>796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180" t="s">
        <v>160</v>
      </c>
      <c r="B67" s="181" t="s">
        <v>796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180" t="s">
        <v>161</v>
      </c>
      <c r="B68" s="181" t="s">
        <v>796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180" t="s">
        <v>162</v>
      </c>
      <c r="B69" s="181" t="s">
        <v>796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180" t="s">
        <v>163</v>
      </c>
      <c r="B70" s="181" t="s">
        <v>796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180" t="s">
        <v>164</v>
      </c>
      <c r="B71" s="181" t="s">
        <v>796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180" t="s">
        <v>165</v>
      </c>
      <c r="B72" s="181" t="s">
        <v>796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180" t="s">
        <v>166</v>
      </c>
      <c r="B73" s="181" t="s">
        <v>796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180" t="s">
        <v>167</v>
      </c>
      <c r="B74" s="181" t="s">
        <v>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180" t="s">
        <v>168</v>
      </c>
      <c r="B75" s="181" t="s">
        <v>796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180" t="s">
        <v>169</v>
      </c>
      <c r="B76" s="181" t="s">
        <v>796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180" t="s">
        <v>170</v>
      </c>
      <c r="B77" s="181" t="s">
        <v>796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180" t="s">
        <v>171</v>
      </c>
      <c r="B78" s="181" t="s">
        <v>796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180" t="s">
        <v>172</v>
      </c>
      <c r="B79" s="181" t="s">
        <v>796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180" t="s">
        <v>173</v>
      </c>
      <c r="B80" s="181" t="s">
        <v>796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180" t="s">
        <v>174</v>
      </c>
      <c r="B81" s="181" t="s">
        <v>796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180" t="s">
        <v>175</v>
      </c>
      <c r="B82" s="181" t="s">
        <v>796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180" t="s">
        <v>176</v>
      </c>
      <c r="B83" s="181" t="s">
        <v>796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180" t="s">
        <v>177</v>
      </c>
      <c r="B84" s="181" t="s">
        <v>796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180" t="s">
        <v>178</v>
      </c>
      <c r="B85" s="181" t="s">
        <v>796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180" t="s">
        <v>179</v>
      </c>
      <c r="B86" s="181" t="s">
        <v>796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180" t="s">
        <v>180</v>
      </c>
      <c r="B87" s="181" t="s">
        <v>796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180" t="s">
        <v>181</v>
      </c>
      <c r="B88" s="181" t="s">
        <v>796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180" t="s">
        <v>182</v>
      </c>
      <c r="B89" s="181" t="s">
        <v>796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180" t="s">
        <v>183</v>
      </c>
      <c r="B90" s="181" t="s">
        <v>796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180" t="s">
        <v>799</v>
      </c>
      <c r="C92" s="180" t="s">
        <v>142</v>
      </c>
      <c r="D92" s="180" t="s">
        <v>143</v>
      </c>
      <c r="E92" s="180" t="s">
        <v>144</v>
      </c>
      <c r="F92" s="180" t="s">
        <v>145</v>
      </c>
      <c r="G92" s="180" t="s">
        <v>146</v>
      </c>
      <c r="H92" s="180" t="s">
        <v>147</v>
      </c>
      <c r="I92" s="180" t="s">
        <v>148</v>
      </c>
      <c r="J92" s="180" t="s">
        <v>149</v>
      </c>
      <c r="K92" s="180" t="s">
        <v>150</v>
      </c>
      <c r="L92" s="180" t="s">
        <v>151</v>
      </c>
      <c r="M92" s="180" t="s">
        <v>152</v>
      </c>
      <c r="N92" s="180" t="s">
        <v>153</v>
      </c>
      <c r="O92" s="180" t="s">
        <v>154</v>
      </c>
      <c r="P92" s="180" t="s">
        <v>155</v>
      </c>
      <c r="Q92" s="180" t="s">
        <v>156</v>
      </c>
      <c r="R92" s="180" t="s">
        <v>157</v>
      </c>
      <c r="S92" s="180" t="s">
        <v>158</v>
      </c>
      <c r="T92" s="180" t="s">
        <v>159</v>
      </c>
      <c r="U92" s="180" t="s">
        <v>160</v>
      </c>
      <c r="V92" s="180" t="s">
        <v>161</v>
      </c>
      <c r="W92" s="180" t="s">
        <v>162</v>
      </c>
      <c r="X92" s="180" t="s">
        <v>163</v>
      </c>
      <c r="Y92" s="180" t="s">
        <v>164</v>
      </c>
      <c r="Z92" s="180" t="s">
        <v>165</v>
      </c>
      <c r="AA92" s="180" t="s">
        <v>166</v>
      </c>
      <c r="AB92" s="180" t="s">
        <v>167</v>
      </c>
      <c r="AC92" s="180" t="s">
        <v>168</v>
      </c>
      <c r="AD92" s="180" t="s">
        <v>169</v>
      </c>
      <c r="AE92" s="180" t="s">
        <v>170</v>
      </c>
      <c r="AF92" s="180" t="s">
        <v>171</v>
      </c>
      <c r="AG92" s="180" t="s">
        <v>172</v>
      </c>
      <c r="AH92" s="180" t="s">
        <v>173</v>
      </c>
      <c r="AI92" s="180" t="s">
        <v>174</v>
      </c>
      <c r="AJ92" s="180" t="s">
        <v>175</v>
      </c>
      <c r="AK92" s="180" t="s">
        <v>176</v>
      </c>
      <c r="AL92" s="180" t="s">
        <v>177</v>
      </c>
      <c r="AM92" s="180" t="s">
        <v>178</v>
      </c>
      <c r="AN92" s="180" t="s">
        <v>179</v>
      </c>
      <c r="AO92" s="180" t="s">
        <v>180</v>
      </c>
      <c r="AP92" s="180" t="s">
        <v>181</v>
      </c>
      <c r="AQ92" s="180" t="s">
        <v>182</v>
      </c>
      <c r="AR92" s="180" t="s">
        <v>183</v>
      </c>
      <c r="AS92" s="180" t="s">
        <v>142</v>
      </c>
      <c r="AT92" s="180" t="s">
        <v>143</v>
      </c>
      <c r="AU92" s="180" t="s">
        <v>144</v>
      </c>
      <c r="AV92" s="180" t="s">
        <v>145</v>
      </c>
      <c r="AW92" s="180" t="s">
        <v>146</v>
      </c>
      <c r="AX92" s="180" t="s">
        <v>147</v>
      </c>
      <c r="AY92" s="180" t="s">
        <v>148</v>
      </c>
      <c r="AZ92" s="180" t="s">
        <v>149</v>
      </c>
      <c r="BA92" s="180" t="s">
        <v>150</v>
      </c>
      <c r="BB92" s="180" t="s">
        <v>151</v>
      </c>
      <c r="BC92" s="180" t="s">
        <v>152</v>
      </c>
      <c r="BD92" s="180" t="s">
        <v>153</v>
      </c>
      <c r="BE92" s="180" t="s">
        <v>154</v>
      </c>
      <c r="BF92" s="180" t="s">
        <v>155</v>
      </c>
      <c r="BG92" s="180" t="s">
        <v>156</v>
      </c>
      <c r="BH92" s="180" t="s">
        <v>157</v>
      </c>
      <c r="BI92" s="180" t="s">
        <v>158</v>
      </c>
      <c r="BJ92" s="180" t="s">
        <v>159</v>
      </c>
      <c r="BK92" s="180" t="s">
        <v>160</v>
      </c>
      <c r="BL92" s="180" t="s">
        <v>161</v>
      </c>
      <c r="BM92" s="180" t="s">
        <v>162</v>
      </c>
      <c r="BN92" s="180" t="s">
        <v>163</v>
      </c>
      <c r="BO92" s="180" t="s">
        <v>164</v>
      </c>
      <c r="BP92" s="180" t="s">
        <v>165</v>
      </c>
      <c r="BQ92" s="180" t="s">
        <v>166</v>
      </c>
      <c r="BR92" s="180" t="s">
        <v>167</v>
      </c>
      <c r="BS92" s="180" t="s">
        <v>168</v>
      </c>
      <c r="BT92" s="180" t="s">
        <v>169</v>
      </c>
      <c r="BU92" s="180" t="s">
        <v>170</v>
      </c>
      <c r="BV92" s="180" t="s">
        <v>171</v>
      </c>
      <c r="BW92" s="180" t="s">
        <v>172</v>
      </c>
      <c r="BX92" s="180" t="s">
        <v>173</v>
      </c>
      <c r="BY92" s="180" t="s">
        <v>174</v>
      </c>
      <c r="BZ92" s="180" t="s">
        <v>175</v>
      </c>
      <c r="CA92" s="180" t="s">
        <v>176</v>
      </c>
      <c r="CB92" s="180" t="s">
        <v>177</v>
      </c>
      <c r="CC92" s="180" t="s">
        <v>178</v>
      </c>
      <c r="CD92" s="180" t="s">
        <v>179</v>
      </c>
      <c r="CE92" s="180" t="s">
        <v>180</v>
      </c>
      <c r="CF92" s="180" t="s">
        <v>181</v>
      </c>
      <c r="CG92" s="180" t="s">
        <v>182</v>
      </c>
      <c r="CH92" s="180" t="s">
        <v>183</v>
      </c>
    </row>
    <row r="93" spans="1:86" x14ac:dyDescent="0.25">
      <c r="C93" s="181" t="s">
        <v>795</v>
      </c>
      <c r="D93" s="181" t="s">
        <v>795</v>
      </c>
      <c r="E93" s="181" t="s">
        <v>795</v>
      </c>
      <c r="F93" s="181" t="s">
        <v>795</v>
      </c>
      <c r="G93" s="181" t="s">
        <v>795</v>
      </c>
      <c r="H93" s="181" t="s">
        <v>795</v>
      </c>
      <c r="I93" s="181" t="s">
        <v>795</v>
      </c>
      <c r="J93" s="181" t="s">
        <v>795</v>
      </c>
      <c r="K93" s="181" t="s">
        <v>795</v>
      </c>
      <c r="L93" s="181" t="s">
        <v>795</v>
      </c>
      <c r="M93" s="181" t="s">
        <v>795</v>
      </c>
      <c r="N93" s="181" t="s">
        <v>795</v>
      </c>
      <c r="O93" s="181" t="s">
        <v>795</v>
      </c>
      <c r="P93" s="181" t="s">
        <v>795</v>
      </c>
      <c r="Q93" s="181" t="s">
        <v>795</v>
      </c>
      <c r="R93" s="181" t="s">
        <v>795</v>
      </c>
      <c r="S93" s="181" t="s">
        <v>795</v>
      </c>
      <c r="T93" s="181" t="s">
        <v>795</v>
      </c>
      <c r="U93" s="181" t="s">
        <v>795</v>
      </c>
      <c r="V93" s="181" t="s">
        <v>795</v>
      </c>
      <c r="W93" s="181" t="s">
        <v>795</v>
      </c>
      <c r="X93" s="181" t="s">
        <v>795</v>
      </c>
      <c r="Y93" s="181" t="s">
        <v>795</v>
      </c>
      <c r="Z93" s="181" t="s">
        <v>795</v>
      </c>
      <c r="AA93" s="181" t="s">
        <v>795</v>
      </c>
      <c r="AB93" s="181" t="s">
        <v>795</v>
      </c>
      <c r="AC93" s="181" t="s">
        <v>795</v>
      </c>
      <c r="AD93" s="181" t="s">
        <v>795</v>
      </c>
      <c r="AE93" s="181" t="s">
        <v>795</v>
      </c>
      <c r="AF93" s="181" t="s">
        <v>795</v>
      </c>
      <c r="AG93" s="181" t="s">
        <v>795</v>
      </c>
      <c r="AH93" s="181" t="s">
        <v>795</v>
      </c>
      <c r="AI93" s="181" t="s">
        <v>795</v>
      </c>
      <c r="AJ93" s="181" t="s">
        <v>795</v>
      </c>
      <c r="AK93" s="181" t="s">
        <v>795</v>
      </c>
      <c r="AL93" s="181" t="s">
        <v>795</v>
      </c>
      <c r="AM93" s="181" t="s">
        <v>795</v>
      </c>
      <c r="AN93" s="181" t="s">
        <v>795</v>
      </c>
      <c r="AO93" s="181" t="s">
        <v>795</v>
      </c>
      <c r="AP93" s="181" t="s">
        <v>795</v>
      </c>
      <c r="AQ93" s="181" t="s">
        <v>795</v>
      </c>
      <c r="AR93" s="181" t="s">
        <v>795</v>
      </c>
      <c r="AS93" s="181" t="s">
        <v>796</v>
      </c>
      <c r="AT93" s="181" t="s">
        <v>796</v>
      </c>
      <c r="AU93" s="181" t="s">
        <v>796</v>
      </c>
      <c r="AV93" s="181" t="s">
        <v>796</v>
      </c>
      <c r="AW93" s="181" t="s">
        <v>796</v>
      </c>
      <c r="AX93" s="181" t="s">
        <v>796</v>
      </c>
      <c r="AY93" s="181" t="s">
        <v>796</v>
      </c>
      <c r="AZ93" s="181" t="s">
        <v>796</v>
      </c>
      <c r="BA93" s="181" t="s">
        <v>796</v>
      </c>
      <c r="BB93" s="181" t="s">
        <v>796</v>
      </c>
      <c r="BC93" s="181" t="s">
        <v>796</v>
      </c>
      <c r="BD93" s="181" t="s">
        <v>796</v>
      </c>
      <c r="BE93" s="181" t="s">
        <v>796</v>
      </c>
      <c r="BF93" s="181" t="s">
        <v>796</v>
      </c>
      <c r="BG93" s="181" t="s">
        <v>796</v>
      </c>
      <c r="BH93" s="181" t="s">
        <v>796</v>
      </c>
      <c r="BI93" s="181" t="s">
        <v>796</v>
      </c>
      <c r="BJ93" s="181" t="s">
        <v>796</v>
      </c>
      <c r="BK93" s="181" t="s">
        <v>796</v>
      </c>
      <c r="BL93" s="181" t="s">
        <v>796</v>
      </c>
      <c r="BM93" s="181" t="s">
        <v>796</v>
      </c>
      <c r="BN93" s="181" t="s">
        <v>796</v>
      </c>
      <c r="BO93" s="181" t="s">
        <v>796</v>
      </c>
      <c r="BP93" s="181" t="s">
        <v>796</v>
      </c>
      <c r="BQ93" s="181" t="s">
        <v>796</v>
      </c>
      <c r="BR93" s="181" t="s">
        <v>796</v>
      </c>
      <c r="BS93" s="181" t="s">
        <v>796</v>
      </c>
      <c r="BT93" s="181" t="s">
        <v>796</v>
      </c>
      <c r="BU93" s="181" t="s">
        <v>796</v>
      </c>
      <c r="BV93" s="181" t="s">
        <v>796</v>
      </c>
      <c r="BW93" s="181" t="s">
        <v>796</v>
      </c>
      <c r="BX93" s="181" t="s">
        <v>796</v>
      </c>
      <c r="BY93" s="181" t="s">
        <v>796</v>
      </c>
      <c r="BZ93" s="181" t="s">
        <v>796</v>
      </c>
      <c r="CA93" s="181" t="s">
        <v>796</v>
      </c>
      <c r="CB93" s="181" t="s">
        <v>796</v>
      </c>
      <c r="CC93" s="181" t="s">
        <v>796</v>
      </c>
      <c r="CD93" s="181" t="s">
        <v>796</v>
      </c>
      <c r="CE93" s="181" t="s">
        <v>796</v>
      </c>
      <c r="CF93" s="181" t="s">
        <v>796</v>
      </c>
      <c r="CG93" s="181" t="s">
        <v>796</v>
      </c>
      <c r="CH93" s="181" t="s">
        <v>796</v>
      </c>
    </row>
    <row r="94" spans="1:86" x14ac:dyDescent="0.25">
      <c r="A94" s="180" t="s">
        <v>142</v>
      </c>
      <c r="B94" s="181" t="s">
        <v>795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180" t="s">
        <v>143</v>
      </c>
      <c r="B95" s="181" t="s">
        <v>795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180" t="s">
        <v>144</v>
      </c>
      <c r="B96" s="181" t="s">
        <v>795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180" t="s">
        <v>145</v>
      </c>
      <c r="B97" s="181" t="s">
        <v>795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180" t="s">
        <v>146</v>
      </c>
      <c r="B98" s="181" t="s">
        <v>795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180" t="s">
        <v>147</v>
      </c>
      <c r="B99" s="181" t="s">
        <v>795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180" t="s">
        <v>148</v>
      </c>
      <c r="B100" s="181" t="s">
        <v>795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180" t="s">
        <v>149</v>
      </c>
      <c r="B101" s="181" t="s">
        <v>795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180" t="s">
        <v>150</v>
      </c>
      <c r="B102" s="181" t="s">
        <v>795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180" t="s">
        <v>151</v>
      </c>
      <c r="B103" s="181" t="s">
        <v>795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180" t="s">
        <v>152</v>
      </c>
      <c r="B104" s="181" t="s">
        <v>795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180" t="s">
        <v>153</v>
      </c>
      <c r="B105" s="181" t="s">
        <v>795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180" t="s">
        <v>154</v>
      </c>
      <c r="B106" s="181" t="s">
        <v>795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180" t="s">
        <v>155</v>
      </c>
      <c r="B107" s="181" t="s">
        <v>795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180" t="s">
        <v>156</v>
      </c>
      <c r="B108" s="181" t="s">
        <v>795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180" t="s">
        <v>157</v>
      </c>
      <c r="B109" s="181" t="s">
        <v>795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180" t="s">
        <v>158</v>
      </c>
      <c r="B110" s="181" t="s">
        <v>795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180" t="s">
        <v>159</v>
      </c>
      <c r="B111" s="181" t="s">
        <v>795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180" t="s">
        <v>160</v>
      </c>
      <c r="B112" s="181" t="s">
        <v>795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180" t="s">
        <v>161</v>
      </c>
      <c r="B113" s="181" t="s">
        <v>795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180" t="s">
        <v>162</v>
      </c>
      <c r="B114" s="181" t="s">
        <v>795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180" t="s">
        <v>163</v>
      </c>
      <c r="B115" s="181" t="s">
        <v>795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180" t="s">
        <v>164</v>
      </c>
      <c r="B116" s="181" t="s">
        <v>795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180" t="s">
        <v>165</v>
      </c>
      <c r="B117" s="181" t="s">
        <v>795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180" t="s">
        <v>166</v>
      </c>
      <c r="B118" s="181" t="s">
        <v>795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180" t="s">
        <v>167</v>
      </c>
      <c r="B119" s="181" t="s">
        <v>795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180" t="s">
        <v>168</v>
      </c>
      <c r="B120" s="181" t="s">
        <v>795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180" t="s">
        <v>169</v>
      </c>
      <c r="B121" s="181" t="s">
        <v>795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180" t="s">
        <v>170</v>
      </c>
      <c r="B122" s="181" t="s">
        <v>795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180" t="s">
        <v>171</v>
      </c>
      <c r="B123" s="181" t="s">
        <v>795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180" t="s">
        <v>172</v>
      </c>
      <c r="B124" s="181" t="s">
        <v>795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180" t="s">
        <v>173</v>
      </c>
      <c r="B125" s="181" t="s">
        <v>795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180" t="s">
        <v>174</v>
      </c>
      <c r="B126" s="181" t="s">
        <v>795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180" t="s">
        <v>175</v>
      </c>
      <c r="B127" s="181" t="s">
        <v>795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180" t="s">
        <v>176</v>
      </c>
      <c r="B128" s="181" t="s">
        <v>795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180" t="s">
        <v>177</v>
      </c>
      <c r="B129" s="181" t="s">
        <v>795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180" t="s">
        <v>178</v>
      </c>
      <c r="B130" s="181" t="s">
        <v>795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180" t="s">
        <v>179</v>
      </c>
      <c r="B131" s="181" t="s">
        <v>795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180" t="s">
        <v>180</v>
      </c>
      <c r="B132" s="181" t="s">
        <v>795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180" t="s">
        <v>181</v>
      </c>
      <c r="B133" s="181" t="s">
        <v>795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180" t="s">
        <v>182</v>
      </c>
      <c r="B134" s="181" t="s">
        <v>795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180" t="s">
        <v>183</v>
      </c>
      <c r="B135" s="181" t="s">
        <v>795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180" t="s">
        <v>142</v>
      </c>
      <c r="B136" s="181" t="s">
        <v>796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180" t="s">
        <v>143</v>
      </c>
      <c r="B137" s="181" t="s">
        <v>796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180" t="s">
        <v>144</v>
      </c>
      <c r="B138" s="181" t="s">
        <v>796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180" t="s">
        <v>145</v>
      </c>
      <c r="B139" s="181" t="s">
        <v>796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180" t="s">
        <v>146</v>
      </c>
      <c r="B140" s="181" t="s">
        <v>796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180" t="s">
        <v>147</v>
      </c>
      <c r="B141" s="181" t="s">
        <v>796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180" t="s">
        <v>148</v>
      </c>
      <c r="B142" s="181" t="s">
        <v>796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180" t="s">
        <v>149</v>
      </c>
      <c r="B143" s="181" t="s">
        <v>796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180" t="s">
        <v>150</v>
      </c>
      <c r="B144" s="181" t="s">
        <v>796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180" t="s">
        <v>151</v>
      </c>
      <c r="B145" s="181" t="s">
        <v>796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180" t="s">
        <v>152</v>
      </c>
      <c r="B146" s="181" t="s">
        <v>796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180" t="s">
        <v>153</v>
      </c>
      <c r="B147" s="181" t="s">
        <v>796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180" t="s">
        <v>154</v>
      </c>
      <c r="B148" s="181" t="s">
        <v>796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180" t="s">
        <v>155</v>
      </c>
      <c r="B149" s="181" t="s">
        <v>796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180" t="s">
        <v>156</v>
      </c>
      <c r="B150" s="181" t="s">
        <v>796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180" t="s">
        <v>157</v>
      </c>
      <c r="B151" s="181" t="s">
        <v>796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180" t="s">
        <v>158</v>
      </c>
      <c r="B152" s="181" t="s">
        <v>796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180" t="s">
        <v>159</v>
      </c>
      <c r="B153" s="181" t="s">
        <v>796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180" t="s">
        <v>160</v>
      </c>
      <c r="B154" s="181" t="s">
        <v>796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180" t="s">
        <v>161</v>
      </c>
      <c r="B155" s="181" t="s">
        <v>796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180" t="s">
        <v>162</v>
      </c>
      <c r="B156" s="181" t="s">
        <v>796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180" t="s">
        <v>163</v>
      </c>
      <c r="B157" s="181" t="s">
        <v>796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180" t="s">
        <v>164</v>
      </c>
      <c r="B158" s="181" t="s">
        <v>796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180" t="s">
        <v>165</v>
      </c>
      <c r="B159" s="181" t="s">
        <v>796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180" t="s">
        <v>166</v>
      </c>
      <c r="B160" s="181" t="s">
        <v>796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180" t="s">
        <v>167</v>
      </c>
      <c r="B161" s="181" t="s">
        <v>796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180" t="s">
        <v>168</v>
      </c>
      <c r="B162" s="181" t="s">
        <v>796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180" t="s">
        <v>169</v>
      </c>
      <c r="B163" s="181" t="s">
        <v>796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180" t="s">
        <v>170</v>
      </c>
      <c r="B164" s="181" t="s">
        <v>796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180" t="s">
        <v>171</v>
      </c>
      <c r="B165" s="181" t="s">
        <v>796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180" t="s">
        <v>172</v>
      </c>
      <c r="B166" s="181" t="s">
        <v>796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180" t="s">
        <v>173</v>
      </c>
      <c r="B167" s="181" t="s">
        <v>796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180" t="s">
        <v>174</v>
      </c>
      <c r="B168" s="181" t="s">
        <v>796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180" t="s">
        <v>175</v>
      </c>
      <c r="B169" s="181" t="s">
        <v>796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180" t="s">
        <v>176</v>
      </c>
      <c r="B170" s="181" t="s">
        <v>796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180" t="s">
        <v>177</v>
      </c>
      <c r="B171" s="181" t="s">
        <v>796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180" t="s">
        <v>178</v>
      </c>
      <c r="B172" s="181" t="s">
        <v>796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180" t="s">
        <v>179</v>
      </c>
      <c r="B173" s="181" t="s">
        <v>796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180" t="s">
        <v>180</v>
      </c>
      <c r="B174" s="181" t="s">
        <v>796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180" t="s">
        <v>181</v>
      </c>
      <c r="B175" s="181" t="s">
        <v>796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180" t="s">
        <v>182</v>
      </c>
      <c r="B176" s="181" t="s">
        <v>796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180" t="s">
        <v>183</v>
      </c>
      <c r="B177" s="181" t="s">
        <v>796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workbookViewId="0">
      <selection activeCell="B16" sqref="B16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5" x14ac:dyDescent="0.2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25">
      <c r="A2" t="s">
        <v>184</v>
      </c>
      <c r="B2" s="30">
        <f>'OECD TTL'!C49</f>
        <v>455757.4</v>
      </c>
      <c r="C2" s="185">
        <f>'OECD TTL'!$D$49*'Split ISIC Code Shares'!C$7</f>
        <v>38436.168605996238</v>
      </c>
      <c r="D2" s="186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85">
        <f>'OECD TTL'!$L$49*'Split ISIC Code Shares'!E$7</f>
        <v>581797.76723345066</v>
      </c>
      <c r="M2" s="186">
        <f>'OECD TTL'!$L$49*'Split ISIC Code Shares'!F$7</f>
        <v>203529.23276654936</v>
      </c>
      <c r="N2" s="30">
        <f>'OECD TTL'!M49</f>
        <v>230983</v>
      </c>
      <c r="O2" s="185">
        <f>'OECD TTL'!$N$49*'Split ISIC Code Shares'!G$7</f>
        <v>28280.155528988638</v>
      </c>
      <c r="P2" s="186">
        <f>'OECD TTL'!$N$49*'Split ISIC Code Shares'!H$7</f>
        <v>91211.244471011363</v>
      </c>
      <c r="Q2" s="185">
        <f>'OECD TTL'!$O$49*'Split ISIC Code Shares'!I$7</f>
        <v>122092.62999502501</v>
      </c>
      <c r="R2" s="186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85">
        <f>'OECD TTL'!$W$49*'Split ISIC Code Shares'!K$7</f>
        <v>314733.56310941483</v>
      </c>
      <c r="AA2" s="187">
        <f>'OECD TTL'!$W$49*'Split ISIC Code Shares'!L$7</f>
        <v>73009.066537427891</v>
      </c>
      <c r="AB2" s="186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25">
      <c r="A3" t="s">
        <v>185</v>
      </c>
      <c r="B3">
        <f>-'OECD TTL'!AU$9+'OECD TTL'!AR$9</f>
        <v>38981.599999999999</v>
      </c>
      <c r="C3" s="185">
        <f>(-'OECD TTL'!$AU$10+'OECD TTL'!$AR$10)*'Split ISIC Code Shares'!C8</f>
        <v>377.50947103691425</v>
      </c>
      <c r="D3" s="186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85">
        <f>(-'OECD TTL'!$AU$18+'OECD TTL'!$AR$18)*'Split ISIC Code Shares'!E$8</f>
        <v>79170.161022073953</v>
      </c>
      <c r="M3" s="186">
        <f>(-'OECD TTL'!$AU$18+'OECD TTL'!$AR$18)*'Split ISIC Code Shares'!F$8</f>
        <v>86952.938977926053</v>
      </c>
      <c r="N3" s="30">
        <f>-'OECD TTL'!AU19+'OECD TTL'!AR19</f>
        <v>49582.8</v>
      </c>
      <c r="O3" s="185">
        <f>(-'OECD TTL'!$AU$20+'OECD TTL'!$AR$20)*'Split ISIC Code Shares'!G$8</f>
        <v>8107.0178549909633</v>
      </c>
      <c r="P3" s="186">
        <f>(-'OECD TTL'!$AU$20+'OECD TTL'!$AR$20)*'Split ISIC Code Shares'!H$8</f>
        <v>18031.782145009038</v>
      </c>
      <c r="Q3" s="185">
        <f>(-'OECD TTL'!$AU$21+'OECD TTL'!$AR$21)*'Split ISIC Code Shares'!I$8</f>
        <v>38705.036342321218</v>
      </c>
      <c r="R3" s="186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85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86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25">
      <c r="A4" t="s">
        <v>186</v>
      </c>
      <c r="B4">
        <f>'OECD TTL'!$AT$9+'OECD TTL'!$AS$9</f>
        <v>51438.7</v>
      </c>
      <c r="C4" s="185">
        <f>('OECD TTL'!$AT$10+'OECD TTL'!$AS$10)*'Split ISIC Code Shares'!C$9</f>
        <v>11121.347801936199</v>
      </c>
      <c r="D4" s="186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85">
        <f>SUM('OECD TTL'!$AS$18:$AT$18)*'Split ISIC Code Shares'!E$9</f>
        <v>105760.59716785265</v>
      </c>
      <c r="M4" s="186">
        <f>SUM('OECD TTL'!$AS$18:$AT$18)*'Split ISIC Code Shares'!F$9</f>
        <v>32870.202832147334</v>
      </c>
      <c r="N4" s="30">
        <f>'OECD TTL'!AT19+'OECD TTL'!AS19</f>
        <v>27607.200000000001</v>
      </c>
      <c r="O4" s="185">
        <f>SUM('OECD TTL'!$AS$20:$AT$20)*'Split ISIC Code Shares'!G$9</f>
        <v>4578.2660418168707</v>
      </c>
      <c r="P4" s="186">
        <f>SUM('OECD TTL'!$AS$20:$AT$20)*'Split ISIC Code Shares'!H$9</f>
        <v>5891.7339581831293</v>
      </c>
      <c r="Q4" s="185">
        <f>SUM('OECD TTL'!$AS$21:$AT$21)*'Split ISIC Code Shares'!I$9</f>
        <v>20442.635797438881</v>
      </c>
      <c r="R4" s="186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85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86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2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2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2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2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.75" thickBot="1" x14ac:dyDescent="0.3">
      <c r="A9" s="29" t="s">
        <v>191</v>
      </c>
      <c r="B9" s="31">
        <f>INDEX($B$16:$AS$16,1,MATCH(B1,$B$15:$AS$15,0))</f>
        <v>0.87962875886483283</v>
      </c>
      <c r="C9" s="173">
        <f t="shared" ref="C9:AO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79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4">
        <f>SUM('WIOT Outputs'!M7:M48)/SUM('WIOT Outputs'!M7:M90)</f>
        <v>0.1175732114852262</v>
      </c>
      <c r="M9" s="174">
        <f>SUM('WIOT Outputs'!N7:N48)/SUM('WIOT Outputs'!N7:N90)</f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>INDEX($B$16:$AS$16,1,MATCH(AP1,$B$15:$AS$15,0))</f>
        <v>0.92895130685349381</v>
      </c>
      <c r="AQ9" s="184">
        <f>INDEX($B$16:$AS$16,1,MATCH(AQ1,$B$15:$AS$15,0))</f>
        <v>7.2791473994049838E-4</v>
      </c>
    </row>
    <row r="11" spans="1:45" x14ac:dyDescent="0.25">
      <c r="A11" s="29" t="s">
        <v>192</v>
      </c>
      <c r="B11">
        <f t="shared" ref="B11:AQ11" si="11">B4/B2</f>
        <v>0.11286421240774147</v>
      </c>
      <c r="C11">
        <f t="shared" si="11"/>
        <v>0.28934590010621436</v>
      </c>
      <c r="D11">
        <f t="shared" si="11"/>
        <v>3.0907415983301129E-2</v>
      </c>
      <c r="E11">
        <f t="shared" si="11"/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2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25">
      <c r="AQ14" s="182" t="s">
        <v>798</v>
      </c>
      <c r="AR14" s="182"/>
      <c r="AS14" s="182"/>
    </row>
    <row r="15" spans="1:45" x14ac:dyDescent="0.2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82" t="s">
        <v>146</v>
      </c>
      <c r="AR15" s="182" t="s">
        <v>153</v>
      </c>
      <c r="AS15" s="183" t="s">
        <v>183</v>
      </c>
    </row>
    <row r="16" spans="1:45" x14ac:dyDescent="0.2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82">
        <v>0</v>
      </c>
      <c r="AR16" s="182">
        <f>SUM('WIOT Outputs'!N7:N48)/SUM('WIOT Outputs'!N7:N90)</f>
        <v>0.14902304938145527</v>
      </c>
      <c r="AS16" s="182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3"/>
  <sheetViews>
    <sheetView workbookViewId="0">
      <selection activeCell="A2" sqref="A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91" t="s">
        <v>152</v>
      </c>
      <c r="M1" s="19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195</v>
      </c>
      <c r="B2" s="16">
        <f>Calculations!B9</f>
        <v>0.87962875886483283</v>
      </c>
      <c r="C2" s="16">
        <f>Calculations!C9</f>
        <v>0.89263804464351848</v>
      </c>
      <c r="D2" s="16">
        <f>Calculations!D9</f>
        <v>0.79590931360294481</v>
      </c>
      <c r="E2" s="16">
        <f>Calculations!E9</f>
        <v>0.9097719347602895</v>
      </c>
      <c r="F2" s="16">
        <f>Calculations!F9</f>
        <v>1E-3</v>
      </c>
      <c r="G2" s="16">
        <f>Calculations!G9</f>
        <v>0.8908454990741913</v>
      </c>
      <c r="H2" s="16">
        <f>Calculations!H9</f>
        <v>0.83342487767725482</v>
      </c>
      <c r="I2" s="16">
        <f>Calculations!I9</f>
        <v>0.90245246134008761</v>
      </c>
      <c r="J2" s="16">
        <f>Calculations!J9</f>
        <v>0.91436525771312549</v>
      </c>
      <c r="K2" s="16">
        <f>Calculations!K9</f>
        <v>0.35926331526641003</v>
      </c>
      <c r="L2" s="192">
        <f>Calculations!M16</f>
        <v>0.73492622670143481</v>
      </c>
      <c r="M2" s="192">
        <f>Calculations!M16</f>
        <v>0.73492622670143481</v>
      </c>
      <c r="N2" s="16">
        <f>Calculations!N9</f>
        <v>0.78154163378675723</v>
      </c>
      <c r="O2" s="16">
        <f>Calculations!O9</f>
        <v>0.88469515611404637</v>
      </c>
      <c r="P2" s="16">
        <f>Calculations!P9</f>
        <v>0.92066757305685409</v>
      </c>
      <c r="Q2" s="16">
        <f>Calculations!Q9</f>
        <v>0.86730982642742505</v>
      </c>
      <c r="R2" s="16">
        <f>Calculations!R9</f>
        <v>0.82206565592260428</v>
      </c>
      <c r="S2" s="16">
        <f>Calculations!S9</f>
        <v>0.88747973875499431</v>
      </c>
      <c r="T2" s="16">
        <f>Calculations!T9</f>
        <v>0.78525856659922044</v>
      </c>
      <c r="U2" s="16">
        <f>Calculations!U9</f>
        <v>0.82953662892582614</v>
      </c>
      <c r="V2" s="16">
        <f>Calculations!V9</f>
        <v>0.86833147865090943</v>
      </c>
      <c r="W2" s="16">
        <f>Calculations!W9</f>
        <v>0.87420468681336849</v>
      </c>
      <c r="X2" s="16">
        <f>Calculations!X9</f>
        <v>0.82599954778400486</v>
      </c>
      <c r="Y2" s="16">
        <f>Calculations!Y9</f>
        <v>0.89103461804712336</v>
      </c>
      <c r="Z2" s="16">
        <f>Calculations!Z9</f>
        <v>0.91901337853937903</v>
      </c>
      <c r="AA2" s="16">
        <f>Calculations!AA9</f>
        <v>0.86505977908940945</v>
      </c>
      <c r="AB2" s="16">
        <f>Calculations!AB9</f>
        <v>0.94516684553115649</v>
      </c>
      <c r="AC2" s="16">
        <f>Calculations!AC9</f>
        <v>0.91501013026761058</v>
      </c>
      <c r="AD2" s="16">
        <f>Calculations!AD9</f>
        <v>0.90893892482487393</v>
      </c>
      <c r="AE2" s="16">
        <f>Calculations!AE9</f>
        <v>0.90134221535558456</v>
      </c>
      <c r="AF2" s="16">
        <f>Calculations!AF9</f>
        <v>0.92621662747234412</v>
      </c>
      <c r="AG2" s="16">
        <f>Calculations!AG9</f>
        <v>0.89481156342237345</v>
      </c>
      <c r="AH2" s="16">
        <f>Calculations!AH9</f>
        <v>0.90919385111541107</v>
      </c>
      <c r="AI2" s="16">
        <f>Calculations!AI9</f>
        <v>0.91140681554302472</v>
      </c>
      <c r="AJ2" s="16">
        <f>Calculations!AJ9</f>
        <v>0.91883436538853824</v>
      </c>
      <c r="AK2" s="16">
        <f>Calculations!AK9</f>
        <v>0.93741988002930399</v>
      </c>
      <c r="AL2" s="16">
        <f>Calculations!AL9</f>
        <v>0.92508977389967795</v>
      </c>
      <c r="AM2" s="16">
        <f>Calculations!AM9</f>
        <v>0.90747230424779124</v>
      </c>
      <c r="AN2" s="16">
        <f>Calculations!AN9</f>
        <v>0.94399657266871562</v>
      </c>
      <c r="AO2" s="16">
        <f>Calculations!AO9</f>
        <v>0.84416891502360869</v>
      </c>
      <c r="AP2" s="16">
        <f>Calculations!AP9</f>
        <v>0.92895130685349381</v>
      </c>
      <c r="AQ2" s="16">
        <v>0</v>
      </c>
    </row>
    <row r="3" spans="1:43" x14ac:dyDescent="0.25">
      <c r="AQ3" t="s">
        <v>806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G9" sqref="G9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192</v>
      </c>
      <c r="B2" s="16">
        <f>Calculations!B11</f>
        <v>0.11286421240774147</v>
      </c>
      <c r="C2" s="16">
        <f>Calculations!C11</f>
        <v>0.28934590010621436</v>
      </c>
      <c r="D2" s="16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6">
        <f>Calculations!L11</f>
        <v>0.18178240468464266</v>
      </c>
      <c r="M2" s="16">
        <f>Calculations!M11</f>
        <v>0.16150113860965554</v>
      </c>
      <c r="N2" s="16">
        <f>Calculations!N11</f>
        <v>0.1195204841914773</v>
      </c>
      <c r="O2" s="16">
        <f>Calculations!O11</f>
        <v>0.1618897052077351</v>
      </c>
      <c r="P2" s="16">
        <f>Calculations!P11</f>
        <v>6.4594381891759325E-2</v>
      </c>
      <c r="Q2" s="16">
        <f>Calculations!Q11</f>
        <v>0.167435461077969</v>
      </c>
      <c r="R2" s="16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6">
        <f>Calculations!Z11</f>
        <v>7.2704682738731531E-4</v>
      </c>
      <c r="AA2" s="16">
        <f>Calculations!AA11</f>
        <v>5.8583439268329195E-4</v>
      </c>
      <c r="AB2" s="16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196</v>
      </c>
      <c r="B1" s="38"/>
    </row>
    <row r="2" spans="1:431" s="39" customFormat="1" ht="12.75" customHeight="1" x14ac:dyDescent="0.2">
      <c r="A2" s="40" t="s">
        <v>197</v>
      </c>
      <c r="B2" s="40"/>
    </row>
    <row r="3" spans="1:431" s="39" customFormat="1" ht="12.75" customHeight="1" x14ac:dyDescent="0.2">
      <c r="A3" s="40" t="s">
        <v>198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2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2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747</v>
      </c>
      <c r="B1" s="38"/>
    </row>
    <row r="2" spans="1:422" ht="12.75" customHeight="1" x14ac:dyDescent="0.2">
      <c r="A2" s="103" t="s">
        <v>197</v>
      </c>
      <c r="B2" s="40"/>
    </row>
    <row r="3" spans="1:422" ht="12.75" customHeight="1" x14ac:dyDescent="0.2">
      <c r="A3" s="103" t="s">
        <v>198</v>
      </c>
      <c r="B3" s="40"/>
    </row>
    <row r="4" spans="1:422" ht="12.75" customHeight="1" thickBot="1" x14ac:dyDescent="0.25"/>
    <row r="5" spans="1:422" ht="135.75" customHeight="1" x14ac:dyDescent="0.2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2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2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746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2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2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2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Exiobase Outputs</vt:lpstr>
      <vt:lpstr>WIOT Outputs</vt:lpstr>
      <vt:lpstr>Calculations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2024-05-06T18:33:23Z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