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EPS Models\EU EPS\InputData\io-model\BECbIC\"/>
    </mc:Choice>
  </mc:AlternateContent>
  <xr:revisionPtr revIDLastSave="0" documentId="13_ncr:1_{B8B74C56-03DC-439B-8657-37A98977B5D4}" xr6:coauthVersionLast="47" xr6:coauthVersionMax="47" xr10:uidLastSave="{00000000-0000-0000-0000-000000000000}"/>
  <bookViews>
    <workbookView xWindow="525" yWindow="465" windowWidth="26460" windowHeight="7800" firstSheet="3" activeTab="5" xr2:uid="{00000000-000D-0000-FFFF-FFFF00000000}"/>
  </bookViews>
  <sheets>
    <sheet name="About" sheetId="1" r:id="rId1"/>
    <sheet name="OECD VAL US" sheetId="7" r:id="rId2"/>
    <sheet name="OECD VAL EU" sheetId="13" r:id="rId3"/>
    <sheet name="U.S. Data for ISIC Splits" sheetId="12" r:id="rId4"/>
    <sheet name="EU Data for ISIC Splits" sheetId="15" r:id="rId5"/>
    <sheet name="BECbIC" sheetId="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2" l="1"/>
  <c r="V2" i="2"/>
  <c r="Y2" i="2"/>
  <c r="J6" i="15"/>
  <c r="J10" i="15" s="1"/>
  <c r="R10" i="15"/>
  <c r="AB2" i="2" s="1"/>
  <c r="Q10" i="15"/>
  <c r="P10" i="15"/>
  <c r="N10" i="15"/>
  <c r="R2" i="2" s="1"/>
  <c r="M10" i="15"/>
  <c r="K10" i="15"/>
  <c r="AA2" i="2"/>
  <c r="Z2" i="2"/>
  <c r="Q2" i="2"/>
  <c r="D2" i="2"/>
  <c r="C2" i="2"/>
  <c r="E10" i="15"/>
  <c r="D10" i="15"/>
  <c r="D9" i="12"/>
  <c r="S12" i="15"/>
  <c r="R12" i="15" s="1"/>
  <c r="O12" i="15"/>
  <c r="M12" i="15" s="1"/>
  <c r="N12" i="15"/>
  <c r="L12" i="15"/>
  <c r="K12" i="15" s="1"/>
  <c r="I12" i="15"/>
  <c r="H12" i="15" s="1"/>
  <c r="F12" i="15"/>
  <c r="D12" i="15" s="1"/>
  <c r="E12" i="15"/>
  <c r="C12" i="15"/>
  <c r="S11" i="15"/>
  <c r="Q11" i="15" s="1"/>
  <c r="P11" i="15"/>
  <c r="O11" i="15"/>
  <c r="N11" i="15" s="1"/>
  <c r="L11" i="15"/>
  <c r="K11" i="15" s="1"/>
  <c r="I11" i="15"/>
  <c r="H11" i="15"/>
  <c r="F11" i="15"/>
  <c r="E11" i="15"/>
  <c r="D11" i="15"/>
  <c r="C11" i="15"/>
  <c r="S10" i="15"/>
  <c r="O10" i="15"/>
  <c r="L10" i="15"/>
  <c r="I10" i="15"/>
  <c r="F10" i="15"/>
  <c r="C10" i="15"/>
  <c r="S9" i="15"/>
  <c r="O9" i="15"/>
  <c r="N9" i="15" s="1"/>
  <c r="L9" i="15"/>
  <c r="K9" i="15" s="1"/>
  <c r="J9" i="15"/>
  <c r="I9" i="15"/>
  <c r="H9" i="15" s="1"/>
  <c r="F9" i="15"/>
  <c r="D9" i="15" s="1"/>
  <c r="E9" i="15"/>
  <c r="C9" i="15"/>
  <c r="R7" i="15"/>
  <c r="R11" i="15" s="1"/>
  <c r="Q7" i="15"/>
  <c r="Q9" i="15" s="1"/>
  <c r="P7" i="15"/>
  <c r="P9" i="15" s="1"/>
  <c r="N7" i="15"/>
  <c r="M7" i="15"/>
  <c r="K7" i="15"/>
  <c r="J7" i="15"/>
  <c r="H7" i="15"/>
  <c r="G7" i="15"/>
  <c r="G12" i="15" s="1"/>
  <c r="E7" i="15"/>
  <c r="D7" i="15"/>
  <c r="R6" i="15"/>
  <c r="Q6" i="15"/>
  <c r="P6" i="15"/>
  <c r="N6" i="15"/>
  <c r="M6" i="15"/>
  <c r="K6" i="15"/>
  <c r="H6" i="15"/>
  <c r="H10" i="15" s="1"/>
  <c r="M2" i="2" s="1"/>
  <c r="G6" i="15"/>
  <c r="G10" i="15" s="1"/>
  <c r="L2" i="2" s="1"/>
  <c r="E6" i="15"/>
  <c r="D6" i="15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F2" i="2"/>
  <c r="G2" i="2"/>
  <c r="H2" i="2"/>
  <c r="I2" i="2"/>
  <c r="J2" i="2"/>
  <c r="K2" i="2"/>
  <c r="B2" i="2"/>
  <c r="AL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C91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C63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C35" i="13"/>
  <c r="A1" i="13"/>
  <c r="P2" i="2" l="1"/>
  <c r="O2" i="2"/>
  <c r="G9" i="15"/>
  <c r="M11" i="15"/>
  <c r="G11" i="15"/>
  <c r="P12" i="15"/>
  <c r="R9" i="15"/>
  <c r="J11" i="15"/>
  <c r="Q12" i="15"/>
  <c r="M9" i="15"/>
  <c r="J12" i="15"/>
  <c r="S12" i="12"/>
  <c r="R12" i="12" s="1"/>
  <c r="O12" i="12"/>
  <c r="N12" i="12" s="1"/>
  <c r="L12" i="12"/>
  <c r="J12" i="12" s="1"/>
  <c r="I12" i="12"/>
  <c r="H12" i="12" s="1"/>
  <c r="F12" i="12"/>
  <c r="E12" i="12"/>
  <c r="C12" i="12"/>
  <c r="S11" i="12"/>
  <c r="Q11" i="12" s="1"/>
  <c r="R11" i="12"/>
  <c r="O11" i="12"/>
  <c r="N11" i="12" s="1"/>
  <c r="L11" i="12"/>
  <c r="K11" i="12" s="1"/>
  <c r="I11" i="12"/>
  <c r="F11" i="12"/>
  <c r="E11" i="12"/>
  <c r="D11" i="12"/>
  <c r="C11" i="12"/>
  <c r="S10" i="12"/>
  <c r="R10" i="12" s="1"/>
  <c r="O10" i="12"/>
  <c r="N10" i="12" s="1"/>
  <c r="L10" i="12"/>
  <c r="J10" i="12" s="1"/>
  <c r="I10" i="12"/>
  <c r="H10" i="12" s="1"/>
  <c r="F10" i="12"/>
  <c r="E10" i="12"/>
  <c r="D10" i="12"/>
  <c r="C10" i="12"/>
  <c r="S9" i="12"/>
  <c r="O9" i="12"/>
  <c r="L9" i="12"/>
  <c r="K9" i="12" s="1"/>
  <c r="I9" i="12"/>
  <c r="F9" i="12"/>
  <c r="E9" i="12"/>
  <c r="C9" i="12"/>
  <c r="R7" i="12"/>
  <c r="R9" i="12" s="1"/>
  <c r="Q7" i="12"/>
  <c r="Q9" i="12" s="1"/>
  <c r="P7" i="12"/>
  <c r="P11" i="12" s="1"/>
  <c r="N7" i="12"/>
  <c r="N9" i="12" s="1"/>
  <c r="M7" i="12"/>
  <c r="M9" i="12" s="1"/>
  <c r="K7" i="12"/>
  <c r="K12" i="12" s="1"/>
  <c r="J7" i="12"/>
  <c r="J11" i="12" s="1"/>
  <c r="H7" i="12"/>
  <c r="H11" i="12" s="1"/>
  <c r="G7" i="12"/>
  <c r="G11" i="12" s="1"/>
  <c r="E7" i="12"/>
  <c r="D7" i="12"/>
  <c r="D12" i="12" s="1"/>
  <c r="N6" i="12"/>
  <c r="M6" i="12"/>
  <c r="K6" i="12"/>
  <c r="G6" i="12"/>
  <c r="G9" i="12" l="1"/>
  <c r="M11" i="12"/>
  <c r="K10" i="12"/>
  <c r="H9" i="12"/>
  <c r="P9" i="12"/>
  <c r="G10" i="12"/>
  <c r="M12" i="12"/>
  <c r="P10" i="12"/>
  <c r="J9" i="12"/>
  <c r="Q10" i="12"/>
  <c r="G12" i="12"/>
  <c r="M10" i="12"/>
  <c r="P12" i="12"/>
  <c r="Q12" i="12"/>
  <c r="A1" i="7"/>
</calcChain>
</file>

<file path=xl/sharedStrings.xml><?xml version="1.0" encoding="utf-8"?>
<sst xmlns="http://schemas.openxmlformats.org/spreadsheetml/2006/main" count="1903" uniqueCount="1218">
  <si>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</si>
  <si>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</si>
  <si>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</si>
  <si>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</si>
  <si>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</si>
  <si>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</si>
  <si>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</si>
  <si>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</si>
  <si>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</si>
  <si>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</si>
  <si>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</si>
  <si>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</si>
  <si>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</si>
  <si>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</si>
  <si>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</si>
  <si>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</si>
  <si>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</si>
  <si>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</si>
  <si>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</si>
  <si>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</si>
  <si>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</si>
  <si>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</si>
  <si>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</si>
  <si>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</si>
  <si>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</si>
  <si>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</si>
  <si>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</si>
  <si>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</si>
  <si>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</si>
  <si>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</si>
  <si>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</si>
  <si>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</si>
  <si>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</si>
  <si>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</si>
  <si>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</si>
  <si>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</si>
  <si>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</si>
  <si>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</si>
  <si>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</si>
  <si>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</si>
  <si>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</si>
  <si>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</si>
  <si>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</si>
  <si>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VAL: Value added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</si>
  <si>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</si>
  <si>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</si>
  <si>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</si>
  <si>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</si>
  <si>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</si>
  <si>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</si>
  <si>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</si>
  <si>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</si>
  <si>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</si>
  <si>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</si>
  <si>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</si>
  <si>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</si>
  <si>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</si>
  <si>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</si>
  <si>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</si>
  <si>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</si>
  <si>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</si>
  <si>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</si>
  <si>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</si>
  <si>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</si>
  <si>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</si>
  <si>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</si>
  <si>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</si>
  <si>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</si>
  <si>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</si>
  <si>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</si>
  <si>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</si>
  <si>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</si>
  <si>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</si>
  <si>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</si>
  <si>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</si>
  <si>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</si>
  <si>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</si>
  <si>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</si>
  <si>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</si>
  <si>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</si>
  <si>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</si>
  <si>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</si>
  <si>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</si>
  <si>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</si>
  <si>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</si>
  <si>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</si>
  <si>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</si>
  <si>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Unit: $</t>
  </si>
  <si>
    <t>Input-Output Tables 2018 Edition (ISIC Rev. 4)</t>
  </si>
  <si>
    <t>Variable: VAL</t>
  </si>
  <si>
    <t>In the OECD dataset, employee compensation includes not just salary and bonuses</t>
  </si>
  <si>
    <t>but also employer-paid benefits and employer-paid retirement plan contributions.</t>
  </si>
  <si>
    <t>We convert 2015 USD to 2012 USD with the following conversion factor:</t>
  </si>
  <si>
    <t>2012 USD per 2015 USD</t>
  </si>
  <si>
    <t>BECbIC BAU Employee Compensation by ISIC Code</t>
  </si>
  <si>
    <t>ISIC 20</t>
  </si>
  <si>
    <t>ISIC 21</t>
  </si>
  <si>
    <t>Most Industries</t>
  </si>
  <si>
    <t>https://stats.oecd.org/Index.aspx?DataSetCode=IOTSI4_2018</t>
  </si>
  <si>
    <t>https://stats.oecd.org/Index.aspx?DataSetCode=STANI4_2020</t>
  </si>
  <si>
    <t>Oil and gas extraction</t>
  </si>
  <si>
    <t>211</t>
  </si>
  <si>
    <t>ISIC 05</t>
  </si>
  <si>
    <t>ISIC 06</t>
  </si>
  <si>
    <t>Data for Year 2015</t>
  </si>
  <si>
    <t>Coal Mining</t>
  </si>
  <si>
    <t>NAICS Code</t>
  </si>
  <si>
    <t>2121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</si>
  <si>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</si>
  <si>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</si>
  <si>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</si>
  <si>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</si>
  <si>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</si>
  <si>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</si>
  <si>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</si>
  <si>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</si>
  <si>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</si>
  <si>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</si>
  <si>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</si>
  <si>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</si>
  <si>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https://apps.bea.gov/industry/Release/XLS/UGdpxInd/GrossOutput.xlsx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</si>
  <si>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</si>
  <si>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</si>
  <si>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</si>
  <si>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</si>
  <si>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</si>
  <si>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</si>
  <si>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</si>
  <si>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</si>
  <si>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</si>
  <si>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</si>
  <si>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</si>
  <si>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</si>
  <si>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</si>
  <si>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</si>
  <si>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</si>
  <si>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</si>
  <si>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</si>
  <si>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</si>
  <si>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</si>
  <si>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</si>
  <si>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</si>
  <si>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</si>
  <si>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</si>
  <si>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</si>
  <si>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</si>
  <si>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</si>
  <si>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</si>
  <si>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</si>
  <si>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</si>
  <si>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</si>
  <si>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</si>
  <si>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</si>
  <si>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</si>
  <si>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</si>
  <si>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</si>
  <si>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</si>
  <si>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</si>
  <si>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</si>
  <si>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</si>
  <si>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</si>
  <si>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</si>
  <si>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</si>
  <si>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</si>
  <si>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</si>
  <si>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</si>
  <si>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</si>
  <si>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</si>
  <si>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</si>
  <si>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</si>
  <si>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</si>
  <si>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</si>
  <si>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</si>
  <si>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</si>
  <si>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</si>
  <si>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</si>
  <si>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</si>
  <si>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</si>
  <si>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</si>
  <si>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</si>
  <si>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</si>
  <si>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</si>
  <si>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</si>
  <si>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</si>
  <si>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</si>
  <si>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</si>
  <si>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</si>
  <si>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</si>
  <si>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</si>
  <si>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</si>
  <si>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</si>
  <si>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</si>
  <si>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</si>
  <si>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</si>
  <si>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</si>
  <si>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</si>
  <si>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</si>
  <si>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</si>
  <si>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</si>
  <si>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</si>
  <si>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</si>
  <si>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</si>
  <si>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</si>
  <si>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</si>
  <si>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</si>
  <si>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</si>
  <si>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</si>
  <si>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</si>
  <si>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</si>
  <si>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</si>
  <si>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</si>
  <si>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</si>
  <si>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</si>
  <si>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</si>
  <si>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</si>
  <si>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</si>
  <si>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</si>
  <si>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</si>
  <si>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</si>
  <si>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</si>
  <si>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</si>
  <si>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</si>
  <si>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</si>
  <si>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</si>
  <si>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</si>
  <si>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</si>
  <si>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</si>
  <si>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</si>
  <si>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</si>
  <si>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</si>
  <si>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</si>
  <si>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</si>
  <si>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</si>
  <si>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</si>
  <si>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</si>
  <si>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</si>
  <si>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</si>
  <si>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</si>
  <si>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</si>
  <si>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</si>
  <si>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</si>
  <si>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</si>
  <si>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</si>
  <si>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</si>
  <si>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</si>
  <si>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</si>
  <si>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</si>
  <si>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</si>
  <si>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</si>
  <si>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</si>
  <si>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</si>
  <si>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</si>
  <si>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</si>
  <si>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</si>
  <si>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</si>
  <si>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</si>
  <si>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</si>
  <si>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</si>
  <si>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</si>
  <si>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</si>
  <si>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</si>
  <si>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</si>
  <si>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</si>
  <si>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</si>
  <si>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</si>
  <si>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</si>
  <si>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</si>
  <si>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</si>
  <si>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</si>
  <si>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</si>
  <si>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</si>
  <si>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</si>
  <si>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</si>
  <si>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</si>
  <si>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</si>
  <si>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</si>
  <si>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</si>
  <si>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</si>
  <si>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</si>
  <si>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</si>
  <si>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</si>
  <si>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</si>
  <si>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</si>
  <si>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</si>
  <si>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</si>
  <si>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</si>
  <si>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</si>
  <si>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</si>
  <si>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</si>
  <si>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</si>
  <si>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</si>
  <si>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</si>
  <si>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</si>
  <si>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</si>
  <si>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</si>
  <si>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</si>
  <si>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</si>
  <si>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</si>
  <si>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</si>
  <si>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</si>
  <si>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</si>
  <si>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</si>
  <si>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</si>
  <si>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</si>
  <si>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</si>
  <si>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</si>
  <si>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</si>
  <si>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</si>
  <si>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</si>
  <si>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</si>
  <si>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</si>
  <si>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</si>
  <si>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</si>
  <si>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</si>
  <si>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</si>
  <si>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</si>
  <si>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</si>
  <si>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</si>
  <si>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</si>
  <si>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</si>
  <si>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</si>
  <si>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</si>
  <si>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</si>
  <si>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</si>
  <si>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</si>
  <si>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</si>
  <si>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</si>
  <si>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</si>
  <si>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</si>
  <si>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</si>
  <si>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</si>
  <si>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</si>
  <si>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</si>
  <si>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</si>
  <si>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</si>
  <si>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</si>
  <si>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</si>
  <si>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</si>
  <si>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</si>
  <si>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</si>
  <si>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</si>
  <si>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</si>
  <si>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</si>
  <si>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</si>
  <si>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</si>
  <si>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</si>
  <si>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</si>
  <si>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</si>
  <si>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</si>
  <si>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</si>
  <si>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</si>
  <si>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</si>
  <si>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</si>
  <si>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</si>
  <si>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</si>
  <si>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</si>
  <si>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</si>
  <si>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</si>
  <si>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</si>
  <si>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</si>
  <si>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</si>
  <si>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</si>
  <si>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</si>
  <si>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</si>
  <si>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</si>
  <si>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</si>
  <si>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</si>
  <si>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</si>
  <si>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</si>
  <si>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</si>
  <si>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</si>
  <si>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</si>
  <si>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</si>
  <si>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</si>
  <si>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</si>
  <si>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</si>
  <si>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</si>
  <si>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</si>
  <si>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</si>
  <si>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</si>
  <si>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</si>
  <si>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</si>
  <si>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</si>
  <si>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</si>
  <si>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</si>
  <si>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</si>
  <si>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</si>
  <si>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</si>
  <si>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</si>
  <si>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</si>
  <si>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</si>
  <si>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</si>
  <si>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</si>
  <si>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</si>
  <si>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</si>
  <si>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</si>
  <si>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</si>
  <si>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</si>
  <si>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</si>
  <si>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</si>
  <si>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</si>
  <si>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</si>
  <si>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</si>
  <si>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</si>
  <si>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</si>
  <si>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</si>
  <si>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</si>
  <si>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</si>
  <si>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</si>
  <si>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</si>
  <si>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</si>
  <si>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</si>
  <si>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</si>
  <si>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</si>
  <si>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</si>
  <si>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</si>
  <si>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</si>
  <si>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</si>
  <si>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</si>
  <si>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</si>
  <si>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</si>
  <si>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</si>
  <si>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</si>
  <si>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</si>
  <si>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</si>
  <si>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</si>
  <si>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</si>
  <si>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</si>
  <si>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</si>
  <si>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</si>
  <si>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</si>
  <si>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</si>
  <si>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</si>
  <si>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</si>
  <si>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</si>
  <si>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</si>
  <si>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</si>
  <si>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</si>
  <si>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</si>
  <si>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</si>
  <si>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</si>
  <si>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</si>
  <si>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</si>
  <si>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</si>
  <si>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</si>
  <si>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</si>
  <si>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</si>
  <si>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</si>
  <si>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</si>
  <si>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</si>
  <si>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</si>
  <si>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</si>
  <si>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</si>
  <si>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</si>
  <si>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</si>
  <si>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</si>
  <si>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</si>
  <si>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</si>
  <si>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</si>
  <si>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</si>
  <si>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</si>
  <si>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</si>
  <si>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</si>
  <si>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</si>
  <si>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</si>
  <si>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</si>
  <si>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</si>
  <si>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</si>
  <si>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</si>
  <si>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</si>
  <si>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</si>
  <si>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</si>
  <si>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</si>
  <si>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</si>
  <si>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</si>
  <si>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</si>
  <si>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</si>
  <si>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</si>
  <si>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</si>
  <si>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</si>
  <si>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</si>
  <si>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</si>
  <si>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</si>
  <si>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</si>
  <si>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</si>
  <si>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</si>
  <si>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</si>
  <si>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</si>
  <si>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</si>
  <si>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</si>
  <si>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</si>
  <si>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</si>
  <si>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</si>
  <si>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</si>
  <si>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</si>
  <si>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</si>
  <si>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</si>
  <si>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</si>
  <si>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</si>
  <si>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</si>
  <si>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</si>
  <si>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</si>
  <si>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</si>
  <si>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</si>
  <si>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</si>
  <si>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</si>
  <si>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</si>
  <si>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</si>
  <si>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</si>
  <si>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</si>
  <si>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</si>
  <si>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</si>
  <si>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</si>
  <si>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</si>
  <si>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</si>
  <si>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</si>
  <si>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</si>
  <si>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</si>
  <si>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</si>
  <si>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</si>
  <si>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</si>
  <si>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</si>
  <si>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</si>
  <si>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</si>
  <si>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</si>
  <si>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</si>
  <si>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</si>
  <si>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</si>
  <si>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</si>
  <si>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</si>
  <si>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</si>
  <si>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</si>
  <si>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</si>
  <si>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</si>
  <si>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</si>
  <si>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</si>
  <si>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</si>
  <si>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</si>
  <si>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</si>
  <si>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</si>
  <si>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</si>
  <si>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</si>
  <si>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</si>
  <si>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</si>
  <si>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</si>
  <si>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</si>
  <si>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</si>
  <si>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</si>
  <si>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</si>
  <si>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</si>
  <si>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</si>
  <si>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</si>
  <si>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</si>
  <si>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</si>
  <si>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</si>
  <si>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</si>
  <si>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</si>
  <si>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</si>
  <si>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</si>
  <si>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</si>
  <si>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</si>
  <si>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</si>
  <si>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</si>
  <si>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</si>
  <si>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</si>
  <si>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</si>
  <si>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</si>
  <si>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</si>
  <si>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</si>
  <si>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</si>
  <si>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</si>
  <si>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</si>
  <si>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</si>
  <si>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</si>
  <si>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</si>
  <si>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</si>
  <si>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</si>
  <si>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</si>
  <si>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</si>
  <si>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</si>
  <si>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</si>
  <si>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</si>
  <si>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</si>
  <si>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</si>
  <si>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</si>
  <si>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</si>
  <si>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</si>
  <si>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</si>
  <si>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</si>
  <si>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</si>
  <si>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</si>
  <si>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</si>
  <si>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</si>
  <si>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</si>
  <si>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</si>
  <si>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</si>
  <si>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</si>
  <si>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</si>
  <si>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</si>
  <si>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</si>
  <si>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</si>
  <si>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</si>
  <si>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</si>
  <si>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</si>
  <si>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</si>
  <si>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</si>
  <si>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</si>
  <si>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</si>
  <si>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</si>
  <si>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</si>
  <si>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</si>
  <si>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</si>
  <si>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</si>
  <si>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</si>
  <si>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</si>
  <si>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</si>
  <si>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</si>
  <si>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</si>
  <si>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</si>
  <si>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</si>
  <si>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</si>
  <si>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</si>
  <si>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</si>
  <si>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</si>
  <si>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</si>
  <si>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</si>
  <si>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</si>
  <si>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</si>
  <si>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</si>
  <si>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</si>
  <si>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</si>
  <si>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</si>
  <si>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</si>
  <si>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</si>
  <si>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</si>
  <si>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</si>
  <si>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</si>
  <si>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</si>
  <si>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</si>
  <si>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</si>
  <si>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</si>
  <si>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</si>
  <si>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</si>
  <si>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</si>
  <si>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</si>
  <si>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</si>
  <si>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</si>
  <si>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</si>
  <si>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</si>
  <si>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</si>
  <si>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</si>
  <si>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</si>
  <si>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</si>
  <si>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</si>
  <si>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</si>
  <si>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</si>
  <si>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</si>
  <si>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</si>
  <si>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</si>
  <si>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</si>
  <si>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</si>
  <si>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</si>
  <si>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</si>
  <si>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</si>
  <si>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</si>
  <si>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</si>
  <si>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</si>
  <si>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</si>
  <si>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</si>
  <si>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</si>
  <si>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</si>
  <si>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</si>
  <si>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</si>
  <si>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</si>
  <si>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</si>
  <si>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</si>
  <si>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</si>
  <si>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</si>
  <si>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</si>
  <si>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</si>
  <si>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</si>
  <si>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</si>
  <si>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</si>
  <si>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</si>
  <si>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</si>
  <si>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</si>
  <si>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</si>
  <si>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</si>
  <si>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</si>
  <si>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</si>
  <si>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</si>
  <si>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</si>
  <si>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</si>
  <si>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</si>
  <si>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</si>
  <si>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</si>
  <si>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</si>
  <si>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</si>
  <si>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</si>
  <si>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</si>
  <si>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</si>
  <si>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</si>
  <si>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</si>
  <si>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</si>
  <si>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</si>
  <si>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</si>
  <si>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</si>
  <si>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</si>
  <si>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</si>
  <si>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</si>
  <si>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</si>
  <si>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</si>
  <si>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</si>
  <si>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</si>
  <si>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</si>
  <si>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</si>
  <si>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</si>
  <si>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</si>
  <si>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</si>
  <si>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</si>
  <si>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</si>
  <si>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</si>
  <si>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</si>
  <si>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</si>
  <si>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</si>
  <si>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</si>
  <si>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</si>
  <si>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</si>
  <si>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</si>
  <si>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</si>
  <si>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</si>
  <si>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</si>
  <si>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</si>
  <si>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</si>
  <si>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</si>
  <si>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</si>
  <si>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</si>
  <si>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</si>
  <si>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</si>
  <si>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</si>
  <si>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</si>
  <si>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</si>
  <si>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</si>
  <si>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</si>
  <si>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</si>
  <si>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</si>
  <si>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</si>
  <si>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</si>
  <si>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</si>
  <si>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</si>
  <si>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</si>
  <si>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</si>
  <si>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</si>
  <si>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</si>
  <si>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</si>
  <si>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</si>
  <si>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</si>
  <si>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</si>
  <si>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</si>
  <si>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</si>
  <si>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</si>
  <si>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</si>
  <si>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</si>
  <si>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</si>
  <si>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</si>
  <si>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</si>
  <si>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</si>
  <si>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</si>
  <si>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</si>
  <si>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</si>
  <si>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</si>
  <si>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</si>
  <si>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</si>
  <si>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</si>
  <si>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</si>
  <si>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</si>
  <si>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</si>
  <si>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</si>
  <si>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</si>
  <si>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</si>
  <si>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</si>
  <si>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</si>
  <si>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</si>
  <si>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</si>
  <si>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</si>
  <si>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</si>
  <si>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</si>
  <si>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</si>
  <si>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</si>
  <si>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</si>
  <si>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</si>
  <si>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</si>
  <si>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</si>
  <si>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</si>
  <si>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</si>
  <si>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</si>
  <si>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</si>
  <si>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</si>
  <si>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</si>
  <si>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</si>
  <si>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</si>
  <si>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</si>
  <si>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</si>
  <si>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</si>
  <si>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</si>
  <si>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</si>
  <si>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</si>
  <si>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</si>
  <si>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</si>
  <si>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</si>
  <si>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</si>
  <si>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</si>
  <si>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</si>
  <si>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</si>
  <si>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</si>
  <si>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</si>
  <si>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</si>
  <si>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</si>
  <si>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</si>
  <si>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</si>
  <si>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</si>
  <si>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</si>
  <si>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</si>
  <si>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</si>
  <si>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</si>
  <si>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</si>
  <si>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</si>
  <si>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</si>
  <si>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</si>
  <si>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</si>
  <si>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</si>
  <si>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</si>
  <si>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</si>
  <si>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</si>
  <si>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</si>
  <si>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</si>
  <si>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</si>
  <si>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</si>
  <si>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</si>
  <si>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</si>
  <si>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</si>
  <si>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</si>
  <si>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</si>
  <si>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</si>
  <si>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</si>
  <si>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</si>
  <si>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</si>
  <si>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</si>
  <si>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</si>
  <si>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</si>
  <si>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</si>
  <si>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</si>
  <si>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</si>
  <si>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</si>
  <si>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</si>
  <si>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</si>
  <si>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</si>
  <si>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</si>
  <si>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</si>
  <si>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</si>
  <si>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</si>
  <si>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</si>
  <si>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</si>
  <si>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</si>
  <si>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</si>
  <si>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</si>
  <si>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</si>
  <si>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</si>
  <si>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</si>
  <si>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</si>
  <si>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</si>
  <si>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</si>
  <si>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</si>
  <si>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</si>
  <si>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</si>
  <si>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</si>
  <si>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</si>
  <si>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</si>
  <si>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</si>
  <si>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</si>
  <si>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</si>
  <si>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</si>
  <si>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</si>
  <si>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</si>
  <si>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</si>
  <si>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</si>
  <si>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</si>
  <si>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</si>
  <si>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</si>
  <si>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</si>
  <si>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</si>
  <si>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</si>
  <si>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</si>
  <si>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</si>
  <si>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</si>
  <si>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</si>
  <si>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</si>
  <si>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</si>
  <si>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</si>
  <si>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</si>
  <si>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</si>
  <si>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</si>
  <si>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</si>
  <si>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</si>
  <si>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</si>
  <si>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</si>
  <si>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</si>
  <si>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</si>
  <si>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</si>
  <si>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</si>
  <si>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</si>
  <si>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</si>
  <si>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</si>
  <si>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</si>
  <si>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</si>
  <si>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</si>
  <si>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</si>
  <si>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</si>
  <si>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</si>
  <si>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</si>
  <si>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</si>
  <si>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</si>
  <si>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</si>
  <si>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</si>
  <si>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</si>
  <si>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</si>
  <si>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</si>
  <si>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</si>
  <si>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</si>
  <si>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</si>
  <si>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</si>
  <si>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</si>
  <si>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</si>
  <si>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</si>
  <si>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</si>
  <si>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</si>
  <si>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</si>
  <si>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</si>
  <si>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</si>
  <si>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</si>
  <si>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</si>
  <si>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</si>
  <si>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</si>
  <si>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</si>
  <si>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</si>
  <si>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</si>
  <si>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</si>
  <si>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</si>
  <si>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</si>
  <si>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</si>
  <si>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</si>
  <si>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</si>
  <si>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</si>
  <si>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</si>
  <si>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</si>
  <si>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</si>
  <si>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</si>
  <si>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</si>
  <si>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</si>
  <si>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</si>
  <si>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</si>
  <si>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</si>
  <si>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</si>
  <si>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</si>
  <si>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</si>
  <si>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</si>
  <si>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</si>
  <si>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</si>
  <si>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</si>
  <si>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</si>
  <si>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</si>
  <si>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</si>
  <si>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</si>
  <si>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</si>
  <si>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</si>
  <si>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</si>
  <si>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</si>
  <si>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</si>
  <si>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</si>
  <si>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</si>
  <si>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</si>
  <si>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</si>
  <si>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</si>
  <si>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</si>
  <si>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</si>
  <si>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</si>
  <si>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</si>
  <si>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</si>
  <si>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</si>
  <si>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</si>
  <si>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</si>
  <si>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</si>
  <si>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</si>
  <si>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</si>
  <si>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</si>
  <si>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</si>
  <si>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</si>
  <si>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</si>
  <si>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</si>
  <si>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</si>
  <si>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</si>
  <si>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</si>
  <si>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</si>
  <si>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</si>
  <si>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</si>
  <si>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</si>
  <si>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</si>
  <si>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</si>
  <si>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</si>
  <si>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</si>
  <si>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</si>
  <si>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</si>
  <si>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</si>
  <si>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</si>
  <si>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</si>
  <si>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</si>
  <si>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</si>
  <si>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</si>
  <si>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</si>
  <si>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</si>
  <si>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</si>
  <si>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</si>
  <si>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</si>
  <si>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</si>
  <si>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</si>
  <si>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</si>
  <si>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</si>
  <si>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</si>
  <si>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</si>
  <si>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</si>
  <si>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</si>
  <si>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</si>
  <si>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</si>
  <si>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</si>
  <si>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</si>
  <si>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</si>
  <si>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</si>
  <si>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</si>
  <si>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</si>
  <si>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</si>
  <si>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</si>
  <si>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</si>
  <si>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</si>
  <si>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</si>
  <si>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</si>
  <si>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</si>
  <si>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</si>
  <si>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</si>
  <si>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</si>
  <si>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</si>
  <si>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</si>
  <si>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</si>
  <si>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</si>
  <si>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</si>
  <si>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</si>
  <si>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</si>
  <si>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</si>
  <si>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</si>
  <si>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</si>
  <si>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</si>
  <si>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</si>
  <si>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</si>
  <si>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</si>
  <si>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</si>
  <si>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</si>
  <si>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</si>
  <si>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</si>
  <si>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</si>
  <si>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</si>
  <si>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</si>
  <si>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</si>
  <si>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</si>
  <si>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</si>
  <si>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</si>
  <si>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</si>
  <si>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</si>
  <si>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</si>
  <si>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</si>
  <si>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</si>
  <si>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</si>
  <si>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</si>
  <si>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</si>
  <si>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</si>
  <si>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</si>
  <si>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</si>
  <si>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</si>
  <si>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</si>
  <si>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</si>
  <si>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</si>
  <si>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</si>
  <si>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</si>
  <si>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</si>
  <si>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</si>
  <si>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</si>
  <si>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</si>
  <si>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</si>
  <si>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</si>
  <si>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</si>
  <si>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</si>
  <si>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</si>
  <si>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</si>
  <si>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</si>
  <si>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</si>
  <si>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</si>
  <si>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</si>
  <si>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</si>
  <si>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</si>
  <si>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</si>
  <si>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</si>
  <si>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help with some of these splits, such as chemicals (ISIC 20) and pharmaceuticals (ISIC 21),</t>
  </si>
  <si>
    <t>can be found in the OECD's "STAN Database for Structural Analysis," variable EMPN, at:</t>
  </si>
  <si>
    <t>Dataset: Input-Output Tables (IOTs) 2018 ed.</t>
  </si>
  <si>
    <t>AUT: Austria</t>
  </si>
  <si>
    <t>BEL: Belgium</t>
  </si>
  <si>
    <t>CZE: Czechia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</si>
  <si>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</si>
  <si>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</si>
  <si>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</si>
  <si>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</si>
  <si>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</si>
  <si>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</si>
  <si>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</si>
  <si>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IRL: Ireland</t>
  </si>
  <si>
    <t>ITA: Italy</t>
  </si>
  <si>
    <t>LVA: Latvia</t>
  </si>
  <si>
    <t>LTU: Lithuania</t>
  </si>
  <si>
    <t>LUX: Luxembourg</t>
  </si>
  <si>
    <t>NLD: Netherlands</t>
  </si>
  <si>
    <t>POL: Poland</t>
  </si>
  <si>
    <t>PRT: Portugal</t>
  </si>
  <si>
    <t>SVK: Slovak Republic</t>
  </si>
  <si>
    <t>SVN: Slovenia</t>
  </si>
  <si>
    <t>ESP: Spain</t>
  </si>
  <si>
    <t>SWE: Sweden</t>
  </si>
  <si>
    <t>BGR: Bulgaria</t>
  </si>
  <si>
    <t>CYP: Cyprus</t>
  </si>
  <si>
    <t>HRV: Croatia</t>
  </si>
  <si>
    <t>MLT: Malta</t>
  </si>
  <si>
    <t>ROU: Romania</t>
  </si>
  <si>
    <t>Data extracted on 27 Mar 2024 21:05 UTC (GMT) from OECD.Stat</t>
  </si>
  <si>
    <t>TOTAL LABR: Compensation of employees</t>
  </si>
  <si>
    <t>TOTAL OTXS: Other taxes less subsidies on production</t>
  </si>
  <si>
    <t>TOTAL GOPS: Gross operating surplus and mixed income</t>
  </si>
  <si>
    <t>Employee Compensation (EU)</t>
  </si>
  <si>
    <t>Employment (EEs) share</t>
  </si>
  <si>
    <t>^ use https://stat.unido.org/database/MINSTAT%202020,%20ISIC%20Revision%204</t>
  </si>
  <si>
    <t>^this will be in the oecd data that is already here</t>
  </si>
  <si>
    <t>351 in unido data</t>
  </si>
  <si>
    <t>352 + 353 in unido data</t>
  </si>
  <si>
    <t>36, 37, 38, 39 in unido data</t>
  </si>
  <si>
    <t>Unido MINSTAT</t>
  </si>
  <si>
    <t>https://stat.unido.org/database/MINSTAT%202020,%20ISIC%20Revision%204</t>
  </si>
  <si>
    <t>Row Labels</t>
  </si>
  <si>
    <t>Gross fixed capital formation</t>
  </si>
  <si>
    <t>Number of employees</t>
  </si>
  <si>
    <t>Output (valuation not defined)</t>
  </si>
  <si>
    <t>Output at factor values</t>
  </si>
  <si>
    <t>Output at producers' prices</t>
  </si>
  <si>
    <t>Value added at factor values</t>
  </si>
  <si>
    <t>Value added at producers' prices</t>
  </si>
  <si>
    <t>Wages and salaries paid to employees</t>
  </si>
  <si>
    <t>Grand Total</t>
  </si>
  <si>
    <t>EU28 - Non-metallic mineral products</t>
  </si>
  <si>
    <t>Mining of coal and lignite</t>
  </si>
  <si>
    <t>Value added (M€2010)</t>
  </si>
  <si>
    <t>051</t>
  </si>
  <si>
    <t>Cement</t>
  </si>
  <si>
    <t>Mining of hard coal</t>
  </si>
  <si>
    <t>Ceramics &amp; other NMM</t>
  </si>
  <si>
    <t>052</t>
  </si>
  <si>
    <t xml:space="preserve">Glass production </t>
  </si>
  <si>
    <t>Mining of lignite</t>
  </si>
  <si>
    <t>Extraction of crude petroleum &amp; natural gas</t>
  </si>
  <si>
    <t>061</t>
  </si>
  <si>
    <t>Extraction of crude petroleum</t>
  </si>
  <si>
    <t>EU28 - Iron and Steel</t>
  </si>
  <si>
    <t>062</t>
  </si>
  <si>
    <t>EU28 - Non Ferrous Metals</t>
  </si>
  <si>
    <t>Extraction of natural gas</t>
  </si>
  <si>
    <t>07</t>
  </si>
  <si>
    <t xml:space="preserve">Source: </t>
  </si>
  <si>
    <t>Potencia Central 2018 scenario</t>
  </si>
  <si>
    <t>Mining of metal ores</t>
  </si>
  <si>
    <t>071</t>
  </si>
  <si>
    <t>Mining of iron ores</t>
  </si>
  <si>
    <t>072</t>
  </si>
  <si>
    <t>Mining of non-ferrous metal ores</t>
  </si>
  <si>
    <t>08</t>
  </si>
  <si>
    <t>Other mining and quarrying</t>
  </si>
  <si>
    <t>081</t>
  </si>
  <si>
    <t>Quarrying of stone, sand and clay</t>
  </si>
  <si>
    <t>089</t>
  </si>
  <si>
    <t>Mining and quarrying n.e.c.</t>
  </si>
  <si>
    <t>09</t>
  </si>
  <si>
    <t>Mining support service activities</t>
  </si>
  <si>
    <t>091</t>
  </si>
  <si>
    <t>Support activities for petroleum</t>
  </si>
  <si>
    <t>099</t>
  </si>
  <si>
    <t>Support activities for other mining, quarrying</t>
  </si>
  <si>
    <t>0B</t>
  </si>
  <si>
    <t>Mining and quarrying</t>
  </si>
  <si>
    <t>Electricity, gas, steam &amp; air conditioning</t>
  </si>
  <si>
    <t>Electric power generation, transmission</t>
  </si>
  <si>
    <t>Manufacture of gas</t>
  </si>
  <si>
    <t>Steam and air conditioning supply</t>
  </si>
  <si>
    <t>35D</t>
  </si>
  <si>
    <t>Water collection, treatment and supply</t>
  </si>
  <si>
    <t>Sewerage</t>
  </si>
  <si>
    <t>Waste collection,treatment,disposal activities</t>
  </si>
  <si>
    <t>Waste collection</t>
  </si>
  <si>
    <t>Waste treatment and disposal</t>
  </si>
  <si>
    <t>Materials recovery</t>
  </si>
  <si>
    <t>Remediation activities</t>
  </si>
  <si>
    <t>39E</t>
  </si>
  <si>
    <t>Water supply;sewerage,waste management</t>
  </si>
  <si>
    <t>EU Bureau of Labor Statistics</t>
  </si>
  <si>
    <t>from BLS and BEA publications for the EU  Data for various other countries that can</t>
  </si>
  <si>
    <t xml:space="preserve">^ industries are similar - here we assume that the Value Added ratio is similar for Employment share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</si>
</sst>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_ ;\-#,##0.0\ "/>
    <numFmt numFmtId="165" formatCode="0.000"/>
    <numFmt numFmtId="166" formatCode="0.0000E+00"/>
    <numFmt numFmtId="167" formatCode="0.0"/>
    <numFmt numFmtId="168" formatCode="#,##0.0;\-#,##0.0;&quot;-&quot;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theme="5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9" fontId="16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/>
    <xf numFmtId="0" fontId="1" fillId="8" borderId="0" xfId="0" applyFont="1" applyFill="1"/>
    <xf numFmtId="11" fontId="0" fillId="0" borderId="0" xfId="0" applyNumberFormat="1"/>
    <xf numFmtId="0" fontId="0" fillId="0" borderId="0" xfId="0" quotePrefix="1" applyAlignment="1">
      <alignment horizontal="right"/>
    </xf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8" borderId="5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6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8" borderId="0" xfId="0" applyFill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11" fontId="0" fillId="7" borderId="10" xfId="0" applyNumberFormat="1" applyFill="1" applyBorder="1"/>
    <xf numFmtId="11" fontId="0" fillId="7" borderId="11" xfId="0" applyNumberFormat="1" applyFill="1" applyBorder="1"/>
    <xf numFmtId="0" fontId="0" fillId="7" borderId="12" xfId="0" applyFill="1" applyBorder="1" applyAlignment="1">
      <alignment horizontal="right"/>
    </xf>
    <xf numFmtId="11" fontId="0" fillId="7" borderId="13" xfId="0" applyNumberFormat="1" applyFill="1" applyBorder="1"/>
    <xf numFmtId="0" fontId="0" fillId="0" borderId="0" xfId="0" applyAlignment="1">
      <alignment horizontal="left" indent="1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2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9" fillId="4" borderId="15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164" fontId="15" fillId="0" borderId="1" xfId="0" applyNumberFormat="1" applyFont="1" applyBorder="1" applyAlignment="1">
      <alignment horizontal="right"/>
    </xf>
    <xf numFmtId="164" fontId="15" fillId="6" borderId="1" xfId="0" applyNumberFormat="1" applyFont="1" applyFill="1" applyBorder="1" applyAlignment="1">
      <alignment horizontal="right"/>
    </xf>
    <xf numFmtId="0" fontId="9" fillId="4" borderId="16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0" fillId="16" borderId="0" xfId="0" applyFill="1"/>
    <xf numFmtId="166" fontId="0" fillId="16" borderId="0" xfId="0" applyNumberFormat="1" applyFill="1"/>
    <xf numFmtId="0" fontId="1" fillId="17" borderId="17" xfId="0" applyFont="1" applyFill="1" applyBorder="1"/>
    <xf numFmtId="0" fontId="17" fillId="18" borderId="18" xfId="2" applyFont="1" applyFill="1" applyBorder="1" applyAlignment="1">
      <alignment horizontal="left" vertical="center"/>
    </xf>
    <xf numFmtId="1" fontId="18" fillId="18" borderId="18" xfId="2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/>
    </xf>
    <xf numFmtId="0" fontId="1" fillId="0" borderId="17" xfId="0" applyFont="1" applyBorder="1"/>
    <xf numFmtId="167" fontId="19" fillId="0" borderId="0" xfId="2" applyNumberFormat="1" applyFont="1" applyAlignment="1">
      <alignment vertical="center"/>
    </xf>
    <xf numFmtId="1" fontId="20" fillId="19" borderId="0" xfId="2" applyNumberFormat="1" applyFont="1" applyFill="1" applyAlignment="1">
      <alignment vertical="center"/>
    </xf>
    <xf numFmtId="0" fontId="21" fillId="20" borderId="18" xfId="2" applyFont="1" applyFill="1" applyBorder="1" applyAlignment="1">
      <alignment horizontal="left" vertical="center"/>
    </xf>
    <xf numFmtId="168" fontId="20" fillId="20" borderId="18" xfId="2" applyNumberFormat="1" applyFont="1" applyFill="1" applyBorder="1" applyAlignment="1">
      <alignment vertical="center"/>
    </xf>
    <xf numFmtId="0" fontId="22" fillId="0" borderId="19" xfId="2" applyFont="1" applyBorder="1" applyAlignment="1">
      <alignment horizontal="left" vertical="center" indent="1"/>
    </xf>
    <xf numFmtId="168" fontId="22" fillId="0" borderId="19" xfId="2" applyNumberFormat="1" applyFont="1" applyBorder="1" applyAlignment="1">
      <alignment vertical="center"/>
    </xf>
    <xf numFmtId="0" fontId="22" fillId="0" borderId="0" xfId="2" applyFont="1" applyAlignment="1">
      <alignment horizontal="left" vertical="center" indent="1"/>
    </xf>
    <xf numFmtId="168" fontId="22" fillId="0" borderId="0" xfId="2" applyNumberFormat="1" applyFont="1" applyAlignment="1">
      <alignment vertical="center"/>
    </xf>
    <xf numFmtId="0" fontId="22" fillId="0" borderId="20" xfId="2" applyFont="1" applyBorder="1" applyAlignment="1">
      <alignment horizontal="left" vertical="center" indent="1"/>
    </xf>
    <xf numFmtId="168" fontId="22" fillId="0" borderId="20" xfId="2" applyNumberFormat="1" applyFont="1" applyBorder="1" applyAlignment="1">
      <alignment vertical="center"/>
    </xf>
    <xf numFmtId="0" fontId="20" fillId="0" borderId="0" xfId="2" applyFont="1" applyAlignment="1">
      <alignment vertical="center"/>
    </xf>
    <xf numFmtId="0" fontId="20" fillId="19" borderId="0" xfId="2" applyFont="1" applyFill="1" applyAlignment="1">
      <alignment vertical="center"/>
    </xf>
    <xf numFmtId="0" fontId="1" fillId="17" borderId="21" xfId="0" applyFont="1" applyFill="1" applyBorder="1" applyAlignment="1">
      <alignment horizontal="left"/>
    </xf>
    <xf numFmtId="0" fontId="1" fillId="17" borderId="21" xfId="0" applyFont="1" applyFill="1" applyBorder="1"/>
    <xf numFmtId="11" fontId="0" fillId="16" borderId="0" xfId="0" applyNumberFormat="1" applyFill="1" applyAlignment="1">
      <alignment horizontal="right"/>
    </xf>
    <xf numFmtId="11" fontId="0" fillId="16" borderId="7" xfId="0" applyNumberFormat="1" applyFill="1" applyBorder="1" applyAlignment="1">
      <alignment horizontal="right"/>
    </xf>
    <xf numFmtId="2" fontId="13" fillId="0" borderId="0" xfId="4" applyNumberFormat="1" applyFont="1"/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11" fillId="4" borderId="14" xfId="0" applyFont="1" applyFill="1" applyBorder="1" applyAlignment="1">
      <alignment vertical="top" wrapText="1"/>
    </xf>
    <xf numFmtId="0" fontId="11" fillId="4" borderId="15" xfId="0" applyFont="1" applyFill="1" applyBorder="1" applyAlignment="1">
      <alignment vertical="top" wrapText="1"/>
    </xf>
    <xf numFmtId="0" fontId="11" fillId="4" borderId="16" xfId="0" applyFont="1" applyFill="1" applyBorder="1" applyAlignment="1">
      <alignment vertical="top" wrapText="1"/>
    </xf>
    <xf numFmtId="0" fontId="11" fillId="4" borderId="14" xfId="0" applyFont="1" applyFill="1" applyBorder="1" applyAlignment="1">
      <alignment horizontal="center" vertical="top" wrapText="1"/>
    </xf>
    <xf numFmtId="0" fontId="11" fillId="4" borderId="15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</cellXfs>
  <cellStyles count="5">
    <cellStyle name="Hyperlink" xfId="1" builtinId="8"/>
    <cellStyle name="Normal" xfId="0" builtinId="0"/>
    <cellStyle name="Normal 2" xfId="2" xr:uid="{3ADF3FF5-E4D2-4BC8-9960-7408DCCB591E}"/>
    <cellStyle name="Normal 3" xfId="3" xr:uid="{EC7586F6-9038-4498-85FD-BEB0422CDDC4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chel%20Goldstein\Dropbox%20(Energy%20Innovation)\Desktop\Vensim%20files%20from%20GitHub\EPS%20EU\InputData\io-model\BEbIC\BAU%20Employment%20by%20ISIC%20Code.xlsx" TargetMode="External"/><Relationship Id="rId1" Type="http://schemas.openxmlformats.org/officeDocument/2006/relationships/externalLinkPath" Target="/Users/Rachel%20Goldstein/Dropbox%20(Energy%20Innovation)/Desktop/Vensim%20files%20from%20GitHub/EPS%20EU/InputData/io-model/BEbIC/BAU%20Employment%20by%20ISIC%20C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OECD EMPN US"/>
      <sheetName val="OECD EMPN EU"/>
      <sheetName val="Filtered OECD Data"/>
      <sheetName val="U.S. Data for ISIC Splits"/>
      <sheetName val="EU Data for ISIC Splits"/>
      <sheetName val="BEbIC"/>
    </sheetNames>
    <sheetDataSet>
      <sheetData sheetId="0"/>
      <sheetData sheetId="1"/>
      <sheetData sheetId="2">
        <row r="15">
          <cell r="S15">
            <v>1728.8</v>
          </cell>
          <cell r="T15">
            <v>1113.4000000000001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I4_2018&amp;Coords=%5bCOU%5d.%5bCYP%5d&amp;ShowOnWeb=true&amp;Lang=en" TargetMode="External"/><Relationship Id="rId2" Type="http://schemas.openxmlformats.org/officeDocument/2006/relationships/hyperlink" Target="http://stats.oecd.org/OECDStat_Metadata/ShowMetadata.ashx?Dataset=IOTSI4_2018&amp;Coords=%5bVAR%5d.%5bVAL%5d&amp;ShowOnWeb=true&amp;Lang=en" TargetMode="External"/><Relationship Id="rId1" Type="http://schemas.openxmlformats.org/officeDocument/2006/relationships/hyperlink" Target="http://stats.oecd.org/OECDStat_Metadata/ShowMetadata.ashx?Dataset=IOTSI4_2018&amp;ShowOnWeb=true&amp;Lang=en" TargetMode="External"/><Relationship Id="rId6" Type="http://schemas.openxmlformats.org/officeDocument/2006/relationships/hyperlink" Target="https://stats-1.oecd.org/index.aspx?DatasetCode=IOTSI4_2018" TargetMode="External"/><Relationship Id="rId5" Type="http://schemas.openxmlformats.org/officeDocument/2006/relationships/hyperlink" Target="http://stats.oecd.org/OECDStat_Metadata/ShowMetadata.ashx?Dataset=IOTSI4_2018&amp;Coords=%5bCOU%5d.%5bCYP%5d&amp;ShowOnWeb=true&amp;Lang=en" TargetMode="External"/><Relationship Id="rId4" Type="http://schemas.openxmlformats.org/officeDocument/2006/relationships/hyperlink" Target="http://stats.oecd.org/OECDStat_Metadata/ShowMetadata.ashx?Dataset=IOTSI4_2018&amp;Coords=%5bCOU%5d.%5bCYP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4" Type="http://schemas.openxmlformats.org/officeDocument/2006/relationships/hyperlink" Target="https://apps.bea.gov/industry/Release/XLS/GDPxInd/GrossOutput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opLeftCell="A16" workbookViewId="0">
      <selection activeCell="G36" sqref="G36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94</v>
      </c>
    </row>
    <row r="3" spans="1:2" x14ac:dyDescent="0.25">
      <c r="A3" s="1" t="s">
        <v>0</v>
      </c>
      <c r="B3" s="18" t="s">
        <v>97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88</v>
      </c>
    </row>
    <row r="7" spans="1:2" x14ac:dyDescent="0.25">
      <c r="B7" s="3" t="s">
        <v>98</v>
      </c>
    </row>
    <row r="8" spans="1:2" x14ac:dyDescent="0.25">
      <c r="B8" t="s">
        <v>89</v>
      </c>
    </row>
    <row r="10" spans="1:2" x14ac:dyDescent="0.25">
      <c r="B10" s="18" t="s">
        <v>1107</v>
      </c>
    </row>
    <row r="11" spans="1:2" x14ac:dyDescent="0.25">
      <c r="B11" t="s">
        <v>1215</v>
      </c>
    </row>
    <row r="12" spans="1:2" x14ac:dyDescent="0.25">
      <c r="B12" s="2">
        <v>2015</v>
      </c>
    </row>
    <row r="13" spans="1:2" x14ac:dyDescent="0.25">
      <c r="B13" t="s">
        <v>121</v>
      </c>
    </row>
    <row r="14" spans="1:2" x14ac:dyDescent="0.25">
      <c r="B14" s="3" t="s">
        <v>122</v>
      </c>
    </row>
    <row r="15" spans="1:2" x14ac:dyDescent="0.25">
      <c r="B15" t="s">
        <v>123</v>
      </c>
    </row>
    <row r="17" spans="1:2" x14ac:dyDescent="0.25">
      <c r="B17" t="s">
        <v>113</v>
      </c>
    </row>
    <row r="18" spans="1:2" x14ac:dyDescent="0.25">
      <c r="B18" s="2">
        <v>2020</v>
      </c>
    </row>
    <row r="19" spans="1:2" x14ac:dyDescent="0.25">
      <c r="B19" t="s">
        <v>124</v>
      </c>
    </row>
    <row r="20" spans="1:2" x14ac:dyDescent="0.25">
      <c r="B20" s="3" t="s">
        <v>125</v>
      </c>
    </row>
    <row r="21" spans="1:2" x14ac:dyDescent="0.25">
      <c r="B21" s="56" t="s">
        <v>126</v>
      </c>
    </row>
    <row r="22" spans="1:2" x14ac:dyDescent="0.25">
      <c r="B22" s="56" t="s">
        <v>127</v>
      </c>
    </row>
    <row r="23" spans="1:2" x14ac:dyDescent="0.25">
      <c r="B23" s="56" t="s">
        <v>128</v>
      </c>
    </row>
    <row r="25" spans="1:2" x14ac:dyDescent="0.25">
      <c r="A25" s="1" t="s">
        <v>2</v>
      </c>
    </row>
    <row r="26" spans="1:2" x14ac:dyDescent="0.25">
      <c r="A26" t="s">
        <v>90</v>
      </c>
    </row>
    <row r="27" spans="1:2" x14ac:dyDescent="0.25">
      <c r="A27" t="s">
        <v>91</v>
      </c>
    </row>
    <row r="29" spans="1:2" x14ac:dyDescent="0.25">
      <c r="A29" t="s">
        <v>1108</v>
      </c>
    </row>
    <row r="30" spans="1:2" x14ac:dyDescent="0.25">
      <c r="A30" t="s">
        <v>1216</v>
      </c>
    </row>
    <row r="31" spans="1:2" x14ac:dyDescent="0.25">
      <c r="A31" t="s">
        <v>1109</v>
      </c>
    </row>
    <row r="32" spans="1:2" x14ac:dyDescent="0.25">
      <c r="A32" t="s">
        <v>1110</v>
      </c>
    </row>
    <row r="33" spans="1:2" x14ac:dyDescent="0.25">
      <c r="A33" s="3" t="s">
        <v>99</v>
      </c>
    </row>
    <row r="35" spans="1:2" x14ac:dyDescent="0.25">
      <c r="A35" t="s">
        <v>92</v>
      </c>
    </row>
    <row r="36" spans="1:2" x14ac:dyDescent="0.25">
      <c r="A36" s="16">
        <v>0.9686815713640794</v>
      </c>
      <c r="B36" t="s">
        <v>93</v>
      </c>
    </row>
  </sheetData>
  <hyperlinks>
    <hyperlink ref="B7" r:id="rId1" xr:uid="{676EE023-F1C0-4717-8897-C81C92D54826}"/>
    <hyperlink ref="B20" r:id="rId2" xr:uid="{62A4A206-E5CA-412E-9CF5-19A2AB968102}"/>
    <hyperlink ref="A33" r:id="rId3" xr:uid="{FA67C1A9-C4AF-48C9-A962-7F886EC2F2DF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B116-01EC-4BC2-9D61-4219A6E9217A}">
  <dimension ref="A1:AL12"/>
  <sheetViews>
    <sheetView showGridLines="0" topLeftCell="A2" workbookViewId="0">
      <selection activeCell="A9" sqref="A9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4" width="9.28515625" style="6" bestFit="1" customWidth="1"/>
    <col min="25" max="25" width="9.5703125" style="6" bestFit="1" customWidth="1"/>
    <col min="26" max="31" width="9.28515625" style="6" bestFit="1" customWidth="1"/>
    <col min="32" max="34" width="9.5703125" style="6" bestFit="1" customWidth="1"/>
    <col min="35" max="35" width="9.28515625" style="6" bestFit="1" customWidth="1"/>
    <col min="36" max="36" width="9.5703125" style="6" bestFit="1" customWidth="1"/>
    <col min="37" max="38" width="9.28515625" style="6" bestFit="1" customWidth="1"/>
    <col min="39" max="16384" width="9.140625" style="6"/>
  </cols>
  <sheetData>
    <row r="1" spans="1:38" hidden="1" x14ac:dyDescent="0.2">
      <c r="A1" s="5" t="e">
        <f ca="1">DotStatQuery(B1)</f>
        <v>#NAME?</v>
      </c>
      <c r="B1" s="5" t="s">
        <v>3</v>
      </c>
    </row>
    <row r="2" spans="1:38" ht="23.25" x14ac:dyDescent="0.2">
      <c r="A2" s="7" t="s">
        <v>41</v>
      </c>
    </row>
    <row r="3" spans="1:38" x14ac:dyDescent="0.2">
      <c r="A3" s="101" t="s">
        <v>42</v>
      </c>
      <c r="B3" s="102"/>
      <c r="C3" s="108" t="s">
        <v>43</v>
      </c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10"/>
    </row>
    <row r="4" spans="1:38" x14ac:dyDescent="0.2">
      <c r="A4" s="101" t="s">
        <v>4</v>
      </c>
      <c r="B4" s="102"/>
      <c r="C4" s="103" t="s">
        <v>5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5"/>
    </row>
    <row r="5" spans="1:38" x14ac:dyDescent="0.2">
      <c r="A5" s="101" t="s">
        <v>6</v>
      </c>
      <c r="B5" s="102"/>
      <c r="C5" s="103" t="s">
        <v>7</v>
      </c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5"/>
    </row>
    <row r="6" spans="1:38" x14ac:dyDescent="0.2">
      <c r="A6" s="101" t="s">
        <v>8</v>
      </c>
      <c r="B6" s="102"/>
      <c r="C6" s="103" t="s">
        <v>44</v>
      </c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5"/>
    </row>
    <row r="7" spans="1:38" ht="126" x14ac:dyDescent="0.2">
      <c r="A7" s="106" t="s">
        <v>45</v>
      </c>
      <c r="B7" s="107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</row>
    <row r="8" spans="1:38" ht="13.5" x14ac:dyDescent="0.25">
      <c r="A8" s="9" t="s">
        <v>82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21" x14ac:dyDescent="0.25">
      <c r="A9" s="11" t="s">
        <v>83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1" x14ac:dyDescent="0.25">
      <c r="A10" s="11" t="s">
        <v>84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1" x14ac:dyDescent="0.25">
      <c r="A11" s="11" t="s">
        <v>85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">
      <c r="A12" s="14" t="s">
        <v>86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7A9908BF-E2DD-4D69-BCE4-1F9CB14D94BB}"/>
    <hyperlink ref="C3" r:id="rId2" display="http://localhost/OECDStat_Metadata/ShowMetadata.ashx?Dataset=IOTSI4_2018&amp;Coords=[VAR].[VAL]&amp;ShowOnWeb=true&amp;Lang=en" xr:uid="{0966C450-36F9-4126-A82E-9D08BE3AF7A9}"/>
    <hyperlink ref="A12" r:id="rId3" display="https://stats-3.oecd.org/index.aspx?DatasetCode=IOTSI4_2018" xr:uid="{1C840AFB-BA5E-4F85-81DB-82D64D9AAE22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52E90-014F-4352-8335-A721C92E77DD}">
  <dimension ref="A1:AL92"/>
  <sheetViews>
    <sheetView topLeftCell="A33" workbookViewId="0">
      <selection activeCell="N13" sqref="N13"/>
    </sheetView>
  </sheetViews>
  <sheetFormatPr defaultRowHeight="15" x14ac:dyDescent="0.25"/>
  <cols>
    <col min="1" max="2" width="27.42578125" customWidth="1"/>
  </cols>
  <sheetData>
    <row r="1" spans="1:38" hidden="1" x14ac:dyDescent="0.25">
      <c r="A1" s="57" t="e">
        <f ca="1">DotStatQuery(B1)</f>
        <v>#NAME?</v>
      </c>
      <c r="B1" s="57" t="s">
        <v>3</v>
      </c>
    </row>
    <row r="2" spans="1:38" ht="24" x14ac:dyDescent="0.25">
      <c r="A2" s="58" t="s">
        <v>1111</v>
      </c>
    </row>
    <row r="3" spans="1:38" x14ac:dyDescent="0.25">
      <c r="B3" s="74" t="s">
        <v>42</v>
      </c>
      <c r="C3" s="116" t="s">
        <v>43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8"/>
    </row>
    <row r="4" spans="1:38" x14ac:dyDescent="0.25">
      <c r="B4" s="74" t="s">
        <v>6</v>
      </c>
      <c r="C4" s="119" t="s">
        <v>7</v>
      </c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1"/>
    </row>
    <row r="5" spans="1:38" x14ac:dyDescent="0.25">
      <c r="B5" s="74" t="s">
        <v>8</v>
      </c>
      <c r="C5" s="119" t="s">
        <v>44</v>
      </c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1"/>
    </row>
    <row r="6" spans="1:38" ht="126" x14ac:dyDescent="0.25">
      <c r="A6" s="72" t="s">
        <v>45</v>
      </c>
      <c r="B6" s="73"/>
      <c r="C6" s="59" t="s">
        <v>46</v>
      </c>
      <c r="D6" s="59" t="s">
        <v>47</v>
      </c>
      <c r="E6" s="59" t="s">
        <v>48</v>
      </c>
      <c r="F6" s="59" t="s">
        <v>49</v>
      </c>
      <c r="G6" s="59" t="s">
        <v>50</v>
      </c>
      <c r="H6" s="59" t="s">
        <v>51</v>
      </c>
      <c r="I6" s="59" t="s">
        <v>52</v>
      </c>
      <c r="J6" s="59" t="s">
        <v>53</v>
      </c>
      <c r="K6" s="59" t="s">
        <v>54</v>
      </c>
      <c r="L6" s="59" t="s">
        <v>55</v>
      </c>
      <c r="M6" s="59" t="s">
        <v>56</v>
      </c>
      <c r="N6" s="59" t="s">
        <v>57</v>
      </c>
      <c r="O6" s="59" t="s">
        <v>58</v>
      </c>
      <c r="P6" s="59" t="s">
        <v>59</v>
      </c>
      <c r="Q6" s="59" t="s">
        <v>60</v>
      </c>
      <c r="R6" s="59" t="s">
        <v>61</v>
      </c>
      <c r="S6" s="59" t="s">
        <v>62</v>
      </c>
      <c r="T6" s="59" t="s">
        <v>63</v>
      </c>
      <c r="U6" s="59" t="s">
        <v>64</v>
      </c>
      <c r="V6" s="59" t="s">
        <v>65</v>
      </c>
      <c r="W6" s="59" t="s">
        <v>66</v>
      </c>
      <c r="X6" s="59" t="s">
        <v>67</v>
      </c>
      <c r="Y6" s="59" t="s">
        <v>68</v>
      </c>
      <c r="Z6" s="59" t="s">
        <v>69</v>
      </c>
      <c r="AA6" s="59" t="s">
        <v>70</v>
      </c>
      <c r="AB6" s="59" t="s">
        <v>71</v>
      </c>
      <c r="AC6" s="59" t="s">
        <v>72</v>
      </c>
      <c r="AD6" s="59" t="s">
        <v>73</v>
      </c>
      <c r="AE6" s="59" t="s">
        <v>74</v>
      </c>
      <c r="AF6" s="59" t="s">
        <v>75</v>
      </c>
      <c r="AG6" s="59" t="s">
        <v>76</v>
      </c>
      <c r="AH6" s="59" t="s">
        <v>77</v>
      </c>
      <c r="AI6" s="59" t="s">
        <v>78</v>
      </c>
      <c r="AJ6" s="59" t="s">
        <v>79</v>
      </c>
      <c r="AK6" s="59" t="s">
        <v>80</v>
      </c>
      <c r="AL6" s="59" t="s">
        <v>81</v>
      </c>
    </row>
    <row r="7" spans="1:38" x14ac:dyDescent="0.25">
      <c r="A7" s="60" t="s">
        <v>82</v>
      </c>
      <c r="B7" s="60" t="s">
        <v>4</v>
      </c>
      <c r="C7" s="61" t="s">
        <v>9</v>
      </c>
      <c r="D7" s="61" t="s">
        <v>9</v>
      </c>
      <c r="E7" s="61" t="s">
        <v>9</v>
      </c>
      <c r="F7" s="61" t="s">
        <v>9</v>
      </c>
      <c r="G7" s="61" t="s">
        <v>9</v>
      </c>
      <c r="H7" s="61" t="s">
        <v>9</v>
      </c>
      <c r="I7" s="61" t="s">
        <v>9</v>
      </c>
      <c r="J7" s="61" t="s">
        <v>9</v>
      </c>
      <c r="K7" s="61" t="s">
        <v>9</v>
      </c>
      <c r="L7" s="61" t="s">
        <v>9</v>
      </c>
      <c r="M7" s="61" t="s">
        <v>9</v>
      </c>
      <c r="N7" s="61" t="s">
        <v>9</v>
      </c>
      <c r="O7" s="61" t="s">
        <v>9</v>
      </c>
      <c r="P7" s="61" t="s">
        <v>9</v>
      </c>
      <c r="Q7" s="61" t="s">
        <v>9</v>
      </c>
      <c r="R7" s="61" t="s">
        <v>9</v>
      </c>
      <c r="S7" s="61" t="s">
        <v>9</v>
      </c>
      <c r="T7" s="61" t="s">
        <v>9</v>
      </c>
      <c r="U7" s="61" t="s">
        <v>9</v>
      </c>
      <c r="V7" s="61" t="s">
        <v>9</v>
      </c>
      <c r="W7" s="61" t="s">
        <v>9</v>
      </c>
      <c r="X7" s="61" t="s">
        <v>9</v>
      </c>
      <c r="Y7" s="61" t="s">
        <v>9</v>
      </c>
      <c r="Z7" s="61" t="s">
        <v>9</v>
      </c>
      <c r="AA7" s="61" t="s">
        <v>9</v>
      </c>
      <c r="AB7" s="61" t="s">
        <v>9</v>
      </c>
      <c r="AC7" s="61" t="s">
        <v>9</v>
      </c>
      <c r="AD7" s="61" t="s">
        <v>9</v>
      </c>
      <c r="AE7" s="61" t="s">
        <v>9</v>
      </c>
      <c r="AF7" s="61" t="s">
        <v>9</v>
      </c>
      <c r="AG7" s="61" t="s">
        <v>9</v>
      </c>
      <c r="AH7" s="61" t="s">
        <v>9</v>
      </c>
      <c r="AI7" s="61" t="s">
        <v>9</v>
      </c>
      <c r="AJ7" s="61" t="s">
        <v>9</v>
      </c>
      <c r="AK7" s="61" t="s">
        <v>9</v>
      </c>
      <c r="AL7" s="61" t="s">
        <v>9</v>
      </c>
    </row>
    <row r="8" spans="1:38" x14ac:dyDescent="0.25">
      <c r="A8" s="111" t="s">
        <v>83</v>
      </c>
      <c r="B8" s="62" t="s">
        <v>1112</v>
      </c>
      <c r="C8" s="63">
        <v>701.24599999999998</v>
      </c>
      <c r="D8" s="63">
        <v>194.738</v>
      </c>
      <c r="E8" s="63">
        <v>267.60000000000002</v>
      </c>
      <c r="F8" s="63">
        <v>11.789</v>
      </c>
      <c r="G8" s="63">
        <v>3507.5770000000002</v>
      </c>
      <c r="H8" s="63">
        <v>735.94100000000003</v>
      </c>
      <c r="I8" s="63">
        <v>1540.164</v>
      </c>
      <c r="J8" s="63">
        <v>1800.713</v>
      </c>
      <c r="K8" s="63">
        <v>179.59399999999999</v>
      </c>
      <c r="L8" s="63">
        <v>2576.0189999999998</v>
      </c>
      <c r="M8" s="63">
        <v>1520.5730000000001</v>
      </c>
      <c r="N8" s="63">
        <v>1776.2059999999999</v>
      </c>
      <c r="O8" s="63">
        <v>2586.4690000000001</v>
      </c>
      <c r="P8" s="63">
        <v>4112.6109999999999</v>
      </c>
      <c r="Q8" s="63">
        <v>1552.6559999999999</v>
      </c>
      <c r="R8" s="63">
        <v>2824.9749999999999</v>
      </c>
      <c r="S8" s="63">
        <v>5107.6289999999999</v>
      </c>
      <c r="T8" s="63">
        <v>1931.405</v>
      </c>
      <c r="U8" s="63">
        <v>424.66300000000001</v>
      </c>
      <c r="V8" s="63">
        <v>3532.43</v>
      </c>
      <c r="W8" s="63">
        <v>3694.28</v>
      </c>
      <c r="X8" s="63">
        <v>12311.474</v>
      </c>
      <c r="Y8" s="63">
        <v>24491.695</v>
      </c>
      <c r="Z8" s="63">
        <v>10112.023999999999</v>
      </c>
      <c r="AA8" s="63">
        <v>8051.7749999999996</v>
      </c>
      <c r="AB8" s="63">
        <v>1535.0740000000001</v>
      </c>
      <c r="AC8" s="63">
        <v>1207.088</v>
      </c>
      <c r="AD8" s="63">
        <v>4013.404</v>
      </c>
      <c r="AE8" s="63">
        <v>9660.6859999999997</v>
      </c>
      <c r="AF8" s="63">
        <v>2072.1350000000002</v>
      </c>
      <c r="AG8" s="63">
        <v>17933.983</v>
      </c>
      <c r="AH8" s="63">
        <v>14079.045</v>
      </c>
      <c r="AI8" s="63">
        <v>15101.915000000001</v>
      </c>
      <c r="AJ8" s="63">
        <v>16985.025000000001</v>
      </c>
      <c r="AK8" s="63">
        <v>5370.43</v>
      </c>
      <c r="AL8" s="63">
        <v>195</v>
      </c>
    </row>
    <row r="9" spans="1:38" x14ac:dyDescent="0.25">
      <c r="A9" s="112"/>
      <c r="B9" s="62" t="s">
        <v>1113</v>
      </c>
      <c r="C9" s="64">
        <v>640.93700000000001</v>
      </c>
      <c r="D9" s="64">
        <v>31.786999999999999</v>
      </c>
      <c r="E9" s="64">
        <v>96.885999999999996</v>
      </c>
      <c r="F9" s="64">
        <v>0.61499999999999999</v>
      </c>
      <c r="G9" s="64">
        <v>5361.9309999999996</v>
      </c>
      <c r="H9" s="64">
        <v>1102.498</v>
      </c>
      <c r="I9" s="64">
        <v>591.13400000000001</v>
      </c>
      <c r="J9" s="64">
        <v>1544.819</v>
      </c>
      <c r="K9" s="64">
        <v>1617.797</v>
      </c>
      <c r="L9" s="64">
        <v>7389.7929999999997</v>
      </c>
      <c r="M9" s="64">
        <v>1619.732</v>
      </c>
      <c r="N9" s="64">
        <v>1983.7819999999999</v>
      </c>
      <c r="O9" s="64">
        <v>2485.0790000000002</v>
      </c>
      <c r="P9" s="64">
        <v>3003.75</v>
      </c>
      <c r="Q9" s="64">
        <v>856.21900000000005</v>
      </c>
      <c r="R9" s="64">
        <v>1062.296</v>
      </c>
      <c r="S9" s="64">
        <v>2330.931</v>
      </c>
      <c r="T9" s="64">
        <v>2247.15</v>
      </c>
      <c r="U9" s="64">
        <v>608.65200000000004</v>
      </c>
      <c r="V9" s="64">
        <v>2509.922</v>
      </c>
      <c r="W9" s="64">
        <v>4690.0140000000001</v>
      </c>
      <c r="X9" s="64">
        <v>11489.189</v>
      </c>
      <c r="Y9" s="64">
        <v>28463.371999999999</v>
      </c>
      <c r="Z9" s="64">
        <v>15076.995000000001</v>
      </c>
      <c r="AA9" s="64">
        <v>4383.902</v>
      </c>
      <c r="AB9" s="64">
        <v>1723.7449999999999</v>
      </c>
      <c r="AC9" s="64">
        <v>2189.2179999999998</v>
      </c>
      <c r="AD9" s="64">
        <v>5176.3280000000004</v>
      </c>
      <c r="AE9" s="64">
        <v>11488.13</v>
      </c>
      <c r="AF9" s="64">
        <v>1069.153</v>
      </c>
      <c r="AG9" s="64">
        <v>27172.262999999999</v>
      </c>
      <c r="AH9" s="64">
        <v>28872.364000000001</v>
      </c>
      <c r="AI9" s="64">
        <v>25487.934000000001</v>
      </c>
      <c r="AJ9" s="64">
        <v>24187.116000000002</v>
      </c>
      <c r="AK9" s="64">
        <v>5344.4229999999998</v>
      </c>
      <c r="AL9" s="64">
        <v>478.9</v>
      </c>
    </row>
    <row r="10" spans="1:38" x14ac:dyDescent="0.25">
      <c r="A10" s="112"/>
      <c r="B10" s="62" t="s">
        <v>1114</v>
      </c>
      <c r="C10" s="63">
        <v>1571.2159999999999</v>
      </c>
      <c r="D10" s="63">
        <v>565.09</v>
      </c>
      <c r="E10" s="63">
        <v>172.84100000000001</v>
      </c>
      <c r="F10" s="63">
        <v>45.651000000000003</v>
      </c>
      <c r="G10" s="63">
        <v>1668.393</v>
      </c>
      <c r="H10" s="63">
        <v>570.84</v>
      </c>
      <c r="I10" s="63">
        <v>415.995</v>
      </c>
      <c r="J10" s="63">
        <v>607.99199999999996</v>
      </c>
      <c r="K10" s="63">
        <v>49.923999999999999</v>
      </c>
      <c r="L10" s="63">
        <v>786.16700000000003</v>
      </c>
      <c r="M10" s="63">
        <v>1465.905</v>
      </c>
      <c r="N10" s="63">
        <v>1027.701</v>
      </c>
      <c r="O10" s="63">
        <v>906.37800000000004</v>
      </c>
      <c r="P10" s="63">
        <v>2625.1320000000001</v>
      </c>
      <c r="Q10" s="63">
        <v>789.92700000000002</v>
      </c>
      <c r="R10" s="63">
        <v>1733.0070000000001</v>
      </c>
      <c r="S10" s="63">
        <v>2426.0709999999999</v>
      </c>
      <c r="T10" s="63">
        <v>3549.556</v>
      </c>
      <c r="U10" s="63">
        <v>471.80500000000001</v>
      </c>
      <c r="V10" s="63">
        <v>1662.02</v>
      </c>
      <c r="W10" s="63">
        <v>1796.4839999999999</v>
      </c>
      <c r="X10" s="63">
        <v>3658.3960000000002</v>
      </c>
      <c r="Y10" s="63">
        <v>8744.393</v>
      </c>
      <c r="Z10" s="63">
        <v>4583.1139999999996</v>
      </c>
      <c r="AA10" s="63">
        <v>1522.44</v>
      </c>
      <c r="AB10" s="63">
        <v>524.73</v>
      </c>
      <c r="AC10" s="63">
        <v>605.91800000000001</v>
      </c>
      <c r="AD10" s="63">
        <v>2381.6060000000002</v>
      </c>
      <c r="AE10" s="63">
        <v>2469.5889999999999</v>
      </c>
      <c r="AF10" s="63">
        <v>796.38300000000004</v>
      </c>
      <c r="AG10" s="63">
        <v>5513.674</v>
      </c>
      <c r="AH10" s="63">
        <v>6415.2510000000002</v>
      </c>
      <c r="AI10" s="63">
        <v>4963.5079999999998</v>
      </c>
      <c r="AJ10" s="63">
        <v>5316.4139999999998</v>
      </c>
      <c r="AK10" s="63">
        <v>1511.021</v>
      </c>
      <c r="AL10" s="63">
        <v>140.80000000000001</v>
      </c>
    </row>
    <row r="11" spans="1:38" x14ac:dyDescent="0.25">
      <c r="A11" s="112"/>
      <c r="B11" s="62" t="s">
        <v>1115</v>
      </c>
      <c r="C11" s="64">
        <v>1132.539</v>
      </c>
      <c r="D11" s="64">
        <v>65.323999999999998</v>
      </c>
      <c r="E11" s="64">
        <v>32.286999999999999</v>
      </c>
      <c r="F11" s="64">
        <v>66.707999999999998</v>
      </c>
      <c r="G11" s="64">
        <v>2094.1819999999998</v>
      </c>
      <c r="H11" s="64">
        <v>250.01900000000001</v>
      </c>
      <c r="I11" s="64">
        <v>468.43599999999998</v>
      </c>
      <c r="J11" s="64">
        <v>731.06600000000003</v>
      </c>
      <c r="K11" s="64">
        <v>404.78500000000003</v>
      </c>
      <c r="L11" s="64">
        <v>3652.49</v>
      </c>
      <c r="M11" s="64">
        <v>654.53800000000001</v>
      </c>
      <c r="N11" s="64">
        <v>872.72299999999996</v>
      </c>
      <c r="O11" s="64">
        <v>344.96899999999999</v>
      </c>
      <c r="P11" s="64">
        <v>2141.3409999999999</v>
      </c>
      <c r="Q11" s="64">
        <v>1179.636</v>
      </c>
      <c r="R11" s="64">
        <v>844.32600000000002</v>
      </c>
      <c r="S11" s="64">
        <v>4152.5940000000001</v>
      </c>
      <c r="T11" s="64">
        <v>253.31399999999999</v>
      </c>
      <c r="U11" s="64">
        <v>215.18600000000001</v>
      </c>
      <c r="V11" s="64">
        <v>2237</v>
      </c>
      <c r="W11" s="64">
        <v>1525.5319999999999</v>
      </c>
      <c r="X11" s="64">
        <v>9147.8320000000003</v>
      </c>
      <c r="Y11" s="64">
        <v>22341.146000000001</v>
      </c>
      <c r="Z11" s="64">
        <v>7242.0690000000004</v>
      </c>
      <c r="AA11" s="64">
        <v>2976.721</v>
      </c>
      <c r="AB11" s="64">
        <v>2386.806</v>
      </c>
      <c r="AC11" s="64">
        <v>972.07799999999997</v>
      </c>
      <c r="AD11" s="64">
        <v>4163.991</v>
      </c>
      <c r="AE11" s="64">
        <v>7926.7979999999998</v>
      </c>
      <c r="AF11" s="64">
        <v>2023.5909999999999</v>
      </c>
      <c r="AG11" s="64">
        <v>18010.62</v>
      </c>
      <c r="AH11" s="64">
        <v>10642.183999999999</v>
      </c>
      <c r="AI11" s="64">
        <v>14290.32</v>
      </c>
      <c r="AJ11" s="64">
        <v>26360.138999999999</v>
      </c>
      <c r="AK11" s="64">
        <v>5316.87</v>
      </c>
      <c r="AL11" s="64">
        <v>742.4</v>
      </c>
    </row>
    <row r="12" spans="1:38" x14ac:dyDescent="0.25">
      <c r="A12" s="112"/>
      <c r="B12" s="62" t="s">
        <v>1116</v>
      </c>
      <c r="C12" s="63">
        <v>232.04</v>
      </c>
      <c r="D12" s="63">
        <v>87.513000000000005</v>
      </c>
      <c r="E12" s="63">
        <v>38.322000000000003</v>
      </c>
      <c r="F12" s="63">
        <v>0.99399999999999999</v>
      </c>
      <c r="G12" s="63">
        <v>220.352</v>
      </c>
      <c r="H12" s="63">
        <v>143.63300000000001</v>
      </c>
      <c r="I12" s="63">
        <v>303.21199999999999</v>
      </c>
      <c r="J12" s="63">
        <v>77.778999999999996</v>
      </c>
      <c r="K12" s="63">
        <v>31.216000000000001</v>
      </c>
      <c r="L12" s="63">
        <v>47.07</v>
      </c>
      <c r="M12" s="63">
        <v>62.776000000000003</v>
      </c>
      <c r="N12" s="63">
        <v>93.998000000000005</v>
      </c>
      <c r="O12" s="63">
        <v>12.685</v>
      </c>
      <c r="P12" s="63">
        <v>269.43200000000002</v>
      </c>
      <c r="Q12" s="63">
        <v>83.944999999999993</v>
      </c>
      <c r="R12" s="63">
        <v>102.087</v>
      </c>
      <c r="S12" s="63">
        <v>84.626999999999995</v>
      </c>
      <c r="T12" s="63">
        <v>101.28100000000001</v>
      </c>
      <c r="U12" s="63">
        <v>11.715</v>
      </c>
      <c r="V12" s="63">
        <v>262.36799999999999</v>
      </c>
      <c r="W12" s="63">
        <v>181.24</v>
      </c>
      <c r="X12" s="63">
        <v>794.73199999999997</v>
      </c>
      <c r="Y12" s="63">
        <v>1287.6500000000001</v>
      </c>
      <c r="Z12" s="63">
        <v>681.77599999999995</v>
      </c>
      <c r="AA12" s="63">
        <v>254.137</v>
      </c>
      <c r="AB12" s="63">
        <v>109.402</v>
      </c>
      <c r="AC12" s="63">
        <v>130.607</v>
      </c>
      <c r="AD12" s="63">
        <v>400.303</v>
      </c>
      <c r="AE12" s="63">
        <v>317.24799999999999</v>
      </c>
      <c r="AF12" s="63">
        <v>159.39599999999999</v>
      </c>
      <c r="AG12" s="63">
        <v>1058.027</v>
      </c>
      <c r="AH12" s="63">
        <v>1093.7550000000001</v>
      </c>
      <c r="AI12" s="63">
        <v>796.62300000000005</v>
      </c>
      <c r="AJ12" s="63">
        <v>668.40800000000002</v>
      </c>
      <c r="AK12" s="63">
        <v>350.41800000000001</v>
      </c>
      <c r="AL12" s="63">
        <v>0</v>
      </c>
    </row>
    <row r="13" spans="1:38" x14ac:dyDescent="0.25">
      <c r="A13" s="112"/>
      <c r="B13" s="62" t="s">
        <v>1117</v>
      </c>
      <c r="C13" s="64">
        <v>1222.4159999999999</v>
      </c>
      <c r="D13" s="64">
        <v>11.284000000000001</v>
      </c>
      <c r="E13" s="64">
        <v>249.858</v>
      </c>
      <c r="F13" s="64">
        <v>18.701000000000001</v>
      </c>
      <c r="G13" s="64">
        <v>1833.8130000000001</v>
      </c>
      <c r="H13" s="64">
        <v>289.63</v>
      </c>
      <c r="I13" s="64">
        <v>941.63400000000001</v>
      </c>
      <c r="J13" s="64">
        <v>2063.0390000000002</v>
      </c>
      <c r="K13" s="64">
        <v>305.34199999999998</v>
      </c>
      <c r="L13" s="64">
        <v>1234.405</v>
      </c>
      <c r="M13" s="64">
        <v>704.00300000000004</v>
      </c>
      <c r="N13" s="64">
        <v>729.02300000000002</v>
      </c>
      <c r="O13" s="64">
        <v>1037.0039999999999</v>
      </c>
      <c r="P13" s="64">
        <v>2039.2529999999999</v>
      </c>
      <c r="Q13" s="64">
        <v>1819.9860000000001</v>
      </c>
      <c r="R13" s="64">
        <v>995.22199999999998</v>
      </c>
      <c r="S13" s="64">
        <v>3116.6489999999999</v>
      </c>
      <c r="T13" s="64">
        <v>362.18599999999998</v>
      </c>
      <c r="U13" s="64">
        <v>369.41899999999998</v>
      </c>
      <c r="V13" s="64">
        <v>1614.3779999999999</v>
      </c>
      <c r="W13" s="64">
        <v>1475.0730000000001</v>
      </c>
      <c r="X13" s="64">
        <v>9068.3359999999993</v>
      </c>
      <c r="Y13" s="64">
        <v>12096.516</v>
      </c>
      <c r="Z13" s="64">
        <v>6423.7719999999999</v>
      </c>
      <c r="AA13" s="64">
        <v>2578.2809999999999</v>
      </c>
      <c r="AB13" s="64">
        <v>1559.7650000000001</v>
      </c>
      <c r="AC13" s="64">
        <v>789.74300000000005</v>
      </c>
      <c r="AD13" s="64">
        <v>4105.0770000000002</v>
      </c>
      <c r="AE13" s="64">
        <v>3151.7260000000001</v>
      </c>
      <c r="AF13" s="64">
        <v>1095.0540000000001</v>
      </c>
      <c r="AG13" s="64">
        <v>12272.989</v>
      </c>
      <c r="AH13" s="64">
        <v>8772.6039999999994</v>
      </c>
      <c r="AI13" s="64">
        <v>8984.9140000000007</v>
      </c>
      <c r="AJ13" s="64">
        <v>17772.606</v>
      </c>
      <c r="AK13" s="64">
        <v>4134.1940000000004</v>
      </c>
      <c r="AL13" s="64">
        <v>271.8</v>
      </c>
    </row>
    <row r="14" spans="1:38" x14ac:dyDescent="0.25">
      <c r="A14" s="112"/>
      <c r="B14" s="62" t="s">
        <v>1118</v>
      </c>
      <c r="C14" s="63">
        <v>11154.022999999999</v>
      </c>
      <c r="D14" s="63">
        <v>47.436</v>
      </c>
      <c r="E14" s="63">
        <v>890.72</v>
      </c>
      <c r="F14" s="63">
        <v>35.223999999999997</v>
      </c>
      <c r="G14" s="63">
        <v>24513.475999999999</v>
      </c>
      <c r="H14" s="63">
        <v>3971.0450000000001</v>
      </c>
      <c r="I14" s="63">
        <v>2729.7040000000002</v>
      </c>
      <c r="J14" s="63">
        <v>6310.8609999999999</v>
      </c>
      <c r="K14" s="63">
        <v>1170.732</v>
      </c>
      <c r="L14" s="63">
        <v>15546.380999999999</v>
      </c>
      <c r="M14" s="63">
        <v>8900.4069999999992</v>
      </c>
      <c r="N14" s="63">
        <v>5362.951</v>
      </c>
      <c r="O14" s="63">
        <v>5679.6139999999996</v>
      </c>
      <c r="P14" s="63">
        <v>15290.638000000001</v>
      </c>
      <c r="Q14" s="63">
        <v>7441.1220000000003</v>
      </c>
      <c r="R14" s="63">
        <v>5709.3509999999997</v>
      </c>
      <c r="S14" s="63">
        <v>9034.5609999999997</v>
      </c>
      <c r="T14" s="63">
        <v>10837.513000000001</v>
      </c>
      <c r="U14" s="63">
        <v>8766.31</v>
      </c>
      <c r="V14" s="63">
        <v>23463.284</v>
      </c>
      <c r="W14" s="63">
        <v>21829.046999999999</v>
      </c>
      <c r="X14" s="63">
        <v>73790.263999999996</v>
      </c>
      <c r="Y14" s="63">
        <v>159249.834</v>
      </c>
      <c r="Z14" s="63">
        <v>69644.596000000005</v>
      </c>
      <c r="AA14" s="63">
        <v>36667.639000000003</v>
      </c>
      <c r="AB14" s="63">
        <v>15972.924000000001</v>
      </c>
      <c r="AC14" s="63">
        <v>10482.745000000001</v>
      </c>
      <c r="AD14" s="63">
        <v>39849.381999999998</v>
      </c>
      <c r="AE14" s="63">
        <v>57215.618000000002</v>
      </c>
      <c r="AF14" s="63">
        <v>17553.698</v>
      </c>
      <c r="AG14" s="63">
        <v>204144.18</v>
      </c>
      <c r="AH14" s="63">
        <v>125048.731</v>
      </c>
      <c r="AI14" s="63">
        <v>99845.043000000005</v>
      </c>
      <c r="AJ14" s="63">
        <v>136475.59400000001</v>
      </c>
      <c r="AK14" s="63">
        <v>42732.163</v>
      </c>
      <c r="AL14" s="63">
        <v>3738</v>
      </c>
    </row>
    <row r="15" spans="1:38" x14ac:dyDescent="0.25">
      <c r="A15" s="112"/>
      <c r="B15" s="62" t="s">
        <v>1119</v>
      </c>
      <c r="C15" s="64">
        <v>6925.1189999999997</v>
      </c>
      <c r="D15" s="64">
        <v>2174.2080000000001</v>
      </c>
      <c r="E15" s="64">
        <v>2490.4369999999999</v>
      </c>
      <c r="F15" s="64">
        <v>76.887</v>
      </c>
      <c r="G15" s="64">
        <v>36640.588000000003</v>
      </c>
      <c r="H15" s="64">
        <v>5687.3040000000001</v>
      </c>
      <c r="I15" s="64">
        <v>5879.9170000000004</v>
      </c>
      <c r="J15" s="64">
        <v>13001.543</v>
      </c>
      <c r="K15" s="64">
        <v>2326.88</v>
      </c>
      <c r="L15" s="64">
        <v>37737.557000000001</v>
      </c>
      <c r="M15" s="64">
        <v>21262.601999999999</v>
      </c>
      <c r="N15" s="64">
        <v>11347.204</v>
      </c>
      <c r="O15" s="64">
        <v>16215.255999999999</v>
      </c>
      <c r="P15" s="64">
        <v>42338.207000000002</v>
      </c>
      <c r="Q15" s="64">
        <v>25044.697</v>
      </c>
      <c r="R15" s="64">
        <v>30192.763999999999</v>
      </c>
      <c r="S15" s="64">
        <v>72444.23</v>
      </c>
      <c r="T15" s="64">
        <v>71194.187000000005</v>
      </c>
      <c r="U15" s="64">
        <v>11009.51</v>
      </c>
      <c r="V15" s="64">
        <v>33337.392999999996</v>
      </c>
      <c r="W15" s="64">
        <v>30839.792000000001</v>
      </c>
      <c r="X15" s="64">
        <v>86561.956000000006</v>
      </c>
      <c r="Y15" s="64">
        <v>198086.39300000001</v>
      </c>
      <c r="Z15" s="64">
        <v>78365.62</v>
      </c>
      <c r="AA15" s="64">
        <v>33182.909</v>
      </c>
      <c r="AB15" s="64">
        <v>17618.526000000002</v>
      </c>
      <c r="AC15" s="64">
        <v>9583.9189999999999</v>
      </c>
      <c r="AD15" s="64">
        <v>48166.866000000002</v>
      </c>
      <c r="AE15" s="64">
        <v>78905.036999999997</v>
      </c>
      <c r="AF15" s="64">
        <v>13847.047</v>
      </c>
      <c r="AG15" s="64">
        <v>181757.24600000001</v>
      </c>
      <c r="AH15" s="64">
        <v>147189.31899999999</v>
      </c>
      <c r="AI15" s="64">
        <v>112585.266</v>
      </c>
      <c r="AJ15" s="64">
        <v>171251.394</v>
      </c>
      <c r="AK15" s="64">
        <v>58497.485000000001</v>
      </c>
      <c r="AL15" s="64">
        <v>8453.2999999999993</v>
      </c>
    </row>
    <row r="16" spans="1:38" x14ac:dyDescent="0.25">
      <c r="A16" s="112"/>
      <c r="B16" s="62" t="s">
        <v>1120</v>
      </c>
      <c r="C16" s="63">
        <v>1026.671</v>
      </c>
      <c r="D16" s="63">
        <v>15.359</v>
      </c>
      <c r="E16" s="63">
        <v>352.70699999999999</v>
      </c>
      <c r="F16" s="63">
        <v>19.079999999999998</v>
      </c>
      <c r="G16" s="63">
        <v>2075.0700000000002</v>
      </c>
      <c r="H16" s="63">
        <v>311.298</v>
      </c>
      <c r="I16" s="63">
        <v>41.545000000000002</v>
      </c>
      <c r="J16" s="63">
        <v>317.41899999999998</v>
      </c>
      <c r="K16" s="63">
        <v>117.24</v>
      </c>
      <c r="L16" s="63">
        <v>741.23800000000006</v>
      </c>
      <c r="M16" s="63">
        <v>336.52100000000002</v>
      </c>
      <c r="N16" s="63">
        <v>393.66899999999998</v>
      </c>
      <c r="O16" s="63">
        <v>514.75199999999995</v>
      </c>
      <c r="P16" s="63">
        <v>569.95299999999997</v>
      </c>
      <c r="Q16" s="63">
        <v>96.875</v>
      </c>
      <c r="R16" s="63">
        <v>167.102</v>
      </c>
      <c r="S16" s="63">
        <v>267.423</v>
      </c>
      <c r="T16" s="63">
        <v>28.495000000000001</v>
      </c>
      <c r="U16" s="63">
        <v>130.08799999999999</v>
      </c>
      <c r="V16" s="63">
        <v>304.00900000000001</v>
      </c>
      <c r="W16" s="63">
        <v>1690.125</v>
      </c>
      <c r="X16" s="63">
        <v>1293.7070000000001</v>
      </c>
      <c r="Y16" s="63">
        <v>9306.4930000000004</v>
      </c>
      <c r="Z16" s="63">
        <v>3734.2710000000002</v>
      </c>
      <c r="AA16" s="63">
        <v>2409.6419999999998</v>
      </c>
      <c r="AB16" s="63">
        <v>672.89700000000005</v>
      </c>
      <c r="AC16" s="63">
        <v>1136.3510000000001</v>
      </c>
      <c r="AD16" s="63">
        <v>536.92200000000003</v>
      </c>
      <c r="AE16" s="63">
        <v>3684.6329999999998</v>
      </c>
      <c r="AF16" s="63">
        <v>129.554</v>
      </c>
      <c r="AG16" s="63">
        <v>4023.991</v>
      </c>
      <c r="AH16" s="63">
        <v>12555.403</v>
      </c>
      <c r="AI16" s="63">
        <v>7618.69</v>
      </c>
      <c r="AJ16" s="63">
        <v>3664.0770000000002</v>
      </c>
      <c r="AK16" s="63">
        <v>3795.1979999999999</v>
      </c>
      <c r="AL16" s="63">
        <v>580.4</v>
      </c>
    </row>
    <row r="17" spans="1:38" x14ac:dyDescent="0.25">
      <c r="A17" s="112"/>
      <c r="B17" s="62" t="s">
        <v>1121</v>
      </c>
      <c r="C17" s="64">
        <v>1294.9079999999999</v>
      </c>
      <c r="D17" s="64">
        <v>25.437000000000001</v>
      </c>
      <c r="E17" s="64">
        <v>53.253999999999998</v>
      </c>
      <c r="F17" s="64">
        <v>18.038</v>
      </c>
      <c r="G17" s="64">
        <v>1374.078</v>
      </c>
      <c r="H17" s="64">
        <v>368.30500000000001</v>
      </c>
      <c r="I17" s="64">
        <v>171.22800000000001</v>
      </c>
      <c r="J17" s="64">
        <v>383.07499999999999</v>
      </c>
      <c r="K17" s="64">
        <v>221.18899999999999</v>
      </c>
      <c r="L17" s="64">
        <v>979.18100000000004</v>
      </c>
      <c r="M17" s="64">
        <v>723.21</v>
      </c>
      <c r="N17" s="64">
        <v>394.90800000000002</v>
      </c>
      <c r="O17" s="64">
        <v>403.52</v>
      </c>
      <c r="P17" s="64">
        <v>1031.038</v>
      </c>
      <c r="Q17" s="64">
        <v>826.875</v>
      </c>
      <c r="R17" s="64">
        <v>591.23099999999999</v>
      </c>
      <c r="S17" s="64">
        <v>1164.336</v>
      </c>
      <c r="T17" s="64">
        <v>1867.6849999999999</v>
      </c>
      <c r="U17" s="64">
        <v>80.314999999999998</v>
      </c>
      <c r="V17" s="64">
        <v>747.46900000000005</v>
      </c>
      <c r="W17" s="64">
        <v>1435.9860000000001</v>
      </c>
      <c r="X17" s="64">
        <v>2170.7150000000001</v>
      </c>
      <c r="Y17" s="64">
        <v>6270.6350000000002</v>
      </c>
      <c r="Z17" s="64">
        <v>3514.5439999999999</v>
      </c>
      <c r="AA17" s="64">
        <v>1292.8340000000001</v>
      </c>
      <c r="AB17" s="64">
        <v>476.62799999999999</v>
      </c>
      <c r="AC17" s="64">
        <v>556.26</v>
      </c>
      <c r="AD17" s="64">
        <v>1552.402</v>
      </c>
      <c r="AE17" s="64">
        <v>1914.171</v>
      </c>
      <c r="AF17" s="64">
        <v>615.43399999999997</v>
      </c>
      <c r="AG17" s="64">
        <v>5588.3130000000001</v>
      </c>
      <c r="AH17" s="64">
        <v>5844.0140000000001</v>
      </c>
      <c r="AI17" s="64">
        <v>3699.248</v>
      </c>
      <c r="AJ17" s="64">
        <v>3554.5529999999999</v>
      </c>
      <c r="AK17" s="64">
        <v>1513.059</v>
      </c>
      <c r="AL17" s="64">
        <v>20.5</v>
      </c>
    </row>
    <row r="18" spans="1:38" x14ac:dyDescent="0.25">
      <c r="A18" s="112"/>
      <c r="B18" s="62" t="s">
        <v>1122</v>
      </c>
      <c r="C18" s="63">
        <v>934.89099999999996</v>
      </c>
      <c r="D18" s="63">
        <v>30.260999999999999</v>
      </c>
      <c r="E18" s="63">
        <v>310.49599999999998</v>
      </c>
      <c r="F18" s="63">
        <v>5.6340000000000003</v>
      </c>
      <c r="G18" s="63">
        <v>5074.9520000000002</v>
      </c>
      <c r="H18" s="63">
        <v>173.84800000000001</v>
      </c>
      <c r="I18" s="63">
        <v>273.23599999999999</v>
      </c>
      <c r="J18" s="63">
        <v>724.53399999999999</v>
      </c>
      <c r="K18" s="63">
        <v>170.12899999999999</v>
      </c>
      <c r="L18" s="63">
        <v>5678.0969999999998</v>
      </c>
      <c r="M18" s="63">
        <v>726.92200000000003</v>
      </c>
      <c r="N18" s="63">
        <v>723.16300000000001</v>
      </c>
      <c r="O18" s="63">
        <v>525.36300000000006</v>
      </c>
      <c r="P18" s="63">
        <v>1009.1420000000001</v>
      </c>
      <c r="Q18" s="63">
        <v>3358.0529999999999</v>
      </c>
      <c r="R18" s="63">
        <v>406.267</v>
      </c>
      <c r="S18" s="63">
        <v>1607.16</v>
      </c>
      <c r="T18" s="63">
        <v>276.26600000000002</v>
      </c>
      <c r="U18" s="63">
        <v>157.76900000000001</v>
      </c>
      <c r="V18" s="63">
        <v>10290.674000000001</v>
      </c>
      <c r="W18" s="63">
        <v>1216.4880000000001</v>
      </c>
      <c r="X18" s="63">
        <v>4306.326</v>
      </c>
      <c r="Y18" s="63">
        <v>10654.84</v>
      </c>
      <c r="Z18" s="63">
        <v>3601.2359999999999</v>
      </c>
      <c r="AA18" s="63">
        <v>3756.0329999999999</v>
      </c>
      <c r="AB18" s="63">
        <v>2311.3119999999999</v>
      </c>
      <c r="AC18" s="63">
        <v>743.84100000000001</v>
      </c>
      <c r="AD18" s="63">
        <v>3435.6329999999998</v>
      </c>
      <c r="AE18" s="63">
        <v>7749.9830000000002</v>
      </c>
      <c r="AF18" s="63">
        <v>508.62099999999998</v>
      </c>
      <c r="AG18" s="63">
        <v>9805.2999999999993</v>
      </c>
      <c r="AH18" s="63">
        <v>6744.6350000000002</v>
      </c>
      <c r="AI18" s="63">
        <v>8413.7510000000002</v>
      </c>
      <c r="AJ18" s="63">
        <v>11632.688</v>
      </c>
      <c r="AK18" s="63">
        <v>1527.567</v>
      </c>
      <c r="AL18" s="63">
        <v>191.3</v>
      </c>
    </row>
    <row r="19" spans="1:38" x14ac:dyDescent="0.25">
      <c r="A19" s="112"/>
      <c r="B19" s="62" t="s">
        <v>1123</v>
      </c>
      <c r="C19" s="64">
        <v>9969.9429999999993</v>
      </c>
      <c r="D19" s="64">
        <v>703.53099999999995</v>
      </c>
      <c r="E19" s="64">
        <v>118.235</v>
      </c>
      <c r="F19" s="64">
        <v>271.37599999999998</v>
      </c>
      <c r="G19" s="64">
        <v>15818.112999999999</v>
      </c>
      <c r="H19" s="64">
        <v>14254.548000000001</v>
      </c>
      <c r="I19" s="64">
        <v>2566.9180000000001</v>
      </c>
      <c r="J19" s="64">
        <v>5715.4539999999997</v>
      </c>
      <c r="K19" s="64">
        <v>3615.835</v>
      </c>
      <c r="L19" s="64">
        <v>11643.761</v>
      </c>
      <c r="M19" s="64">
        <v>7882.9750000000004</v>
      </c>
      <c r="N19" s="64">
        <v>6642.0020000000004</v>
      </c>
      <c r="O19" s="64">
        <v>6086.7939999999999</v>
      </c>
      <c r="P19" s="64">
        <v>18575.105</v>
      </c>
      <c r="Q19" s="64">
        <v>5394.3810000000003</v>
      </c>
      <c r="R19" s="64">
        <v>7694.692</v>
      </c>
      <c r="S19" s="64">
        <v>23766.145</v>
      </c>
      <c r="T19" s="64">
        <v>9030.23</v>
      </c>
      <c r="U19" s="64">
        <v>4348.0510000000004</v>
      </c>
      <c r="V19" s="64">
        <v>12807.991</v>
      </c>
      <c r="W19" s="64">
        <v>14220.482</v>
      </c>
      <c r="X19" s="64">
        <v>33847.228999999999</v>
      </c>
      <c r="Y19" s="64">
        <v>78076.495999999999</v>
      </c>
      <c r="Z19" s="64">
        <v>40694.563000000002</v>
      </c>
      <c r="AA19" s="64">
        <v>28290.896000000001</v>
      </c>
      <c r="AB19" s="64">
        <v>5003.165</v>
      </c>
      <c r="AC19" s="64">
        <v>4797.6360000000004</v>
      </c>
      <c r="AD19" s="64">
        <v>16887.089</v>
      </c>
      <c r="AE19" s="64">
        <v>38310.665999999997</v>
      </c>
      <c r="AF19" s="64">
        <v>2500.9160000000002</v>
      </c>
      <c r="AG19" s="64">
        <v>59539.366000000002</v>
      </c>
      <c r="AH19" s="64">
        <v>74589.718999999997</v>
      </c>
      <c r="AI19" s="64">
        <v>60437.591</v>
      </c>
      <c r="AJ19" s="64">
        <v>63683.218000000001</v>
      </c>
      <c r="AK19" s="64">
        <v>19258.912</v>
      </c>
      <c r="AL19" s="64">
        <v>20916.8</v>
      </c>
    </row>
    <row r="20" spans="1:38" x14ac:dyDescent="0.25">
      <c r="A20" s="112"/>
      <c r="B20" s="62" t="s">
        <v>1124</v>
      </c>
      <c r="C20" s="63">
        <v>380.17</v>
      </c>
      <c r="D20" s="63">
        <v>24.088999999999999</v>
      </c>
      <c r="E20" s="63">
        <v>23.166</v>
      </c>
      <c r="F20" s="63">
        <v>9.0429999999999993</v>
      </c>
      <c r="G20" s="63">
        <v>264.15699999999998</v>
      </c>
      <c r="H20" s="63">
        <v>79.123999999999995</v>
      </c>
      <c r="I20" s="63">
        <v>254.18600000000001</v>
      </c>
      <c r="J20" s="63">
        <v>59.316000000000003</v>
      </c>
      <c r="K20" s="63">
        <v>0.56999999999999995</v>
      </c>
      <c r="L20" s="63">
        <v>61.116999999999997</v>
      </c>
      <c r="M20" s="63">
        <v>33.673000000000002</v>
      </c>
      <c r="N20" s="63">
        <v>72.977000000000004</v>
      </c>
      <c r="O20" s="63">
        <v>21.765000000000001</v>
      </c>
      <c r="P20" s="63">
        <v>126.53400000000001</v>
      </c>
      <c r="Q20" s="63">
        <v>38.805</v>
      </c>
      <c r="R20" s="63">
        <v>41.792999999999999</v>
      </c>
      <c r="S20" s="63">
        <v>48.087000000000003</v>
      </c>
      <c r="T20" s="63">
        <v>27.97</v>
      </c>
      <c r="U20" s="63">
        <v>30.547000000000001</v>
      </c>
      <c r="V20" s="63">
        <v>152.08099999999999</v>
      </c>
      <c r="W20" s="63">
        <v>294.80200000000002</v>
      </c>
      <c r="X20" s="63">
        <v>922.56700000000001</v>
      </c>
      <c r="Y20" s="63">
        <v>1736.9639999999999</v>
      </c>
      <c r="Z20" s="63">
        <v>1007.6369999999999</v>
      </c>
      <c r="AA20" s="63">
        <v>260.71699999999998</v>
      </c>
      <c r="AB20" s="63">
        <v>80.102999999999994</v>
      </c>
      <c r="AC20" s="63">
        <v>116.568</v>
      </c>
      <c r="AD20" s="63">
        <v>381.92899999999997</v>
      </c>
      <c r="AE20" s="63">
        <v>536.51599999999996</v>
      </c>
      <c r="AF20" s="63">
        <v>304.83300000000003</v>
      </c>
      <c r="AG20" s="63">
        <v>962.92600000000004</v>
      </c>
      <c r="AH20" s="63">
        <v>1021.068</v>
      </c>
      <c r="AI20" s="63">
        <v>955.94799999999998</v>
      </c>
      <c r="AJ20" s="63">
        <v>663.24199999999996</v>
      </c>
      <c r="AK20" s="63">
        <v>343.23599999999999</v>
      </c>
      <c r="AL20" s="63">
        <v>40.700000000000003</v>
      </c>
    </row>
    <row r="21" spans="1:38" x14ac:dyDescent="0.25">
      <c r="A21" s="112"/>
      <c r="B21" s="62" t="s">
        <v>1125</v>
      </c>
      <c r="C21" s="64">
        <v>456.53399999999999</v>
      </c>
      <c r="D21" s="64">
        <v>7.9740000000000002</v>
      </c>
      <c r="E21" s="64">
        <v>25.245999999999999</v>
      </c>
      <c r="F21" s="64">
        <v>9.2319999999999993</v>
      </c>
      <c r="G21" s="64">
        <v>545.30399999999997</v>
      </c>
      <c r="H21" s="64">
        <v>279.68400000000003</v>
      </c>
      <c r="I21" s="64">
        <v>241.78399999999999</v>
      </c>
      <c r="J21" s="64">
        <v>135.072</v>
      </c>
      <c r="K21" s="64">
        <v>61.606000000000002</v>
      </c>
      <c r="L21" s="64">
        <v>167.429</v>
      </c>
      <c r="M21" s="64">
        <v>128.44999999999999</v>
      </c>
      <c r="N21" s="64">
        <v>112.622</v>
      </c>
      <c r="O21" s="64">
        <v>10.566000000000001</v>
      </c>
      <c r="P21" s="64">
        <v>198.214</v>
      </c>
      <c r="Q21" s="64">
        <v>85.495999999999995</v>
      </c>
      <c r="R21" s="64">
        <v>69.251000000000005</v>
      </c>
      <c r="S21" s="64">
        <v>111.764</v>
      </c>
      <c r="T21" s="64">
        <v>44.79</v>
      </c>
      <c r="U21" s="64">
        <v>30.741</v>
      </c>
      <c r="V21" s="64">
        <v>624.09900000000005</v>
      </c>
      <c r="W21" s="64">
        <v>347.94499999999999</v>
      </c>
      <c r="X21" s="64">
        <v>1350.8589999999999</v>
      </c>
      <c r="Y21" s="64">
        <v>2903.2429999999999</v>
      </c>
      <c r="Z21" s="64">
        <v>1383.7149999999999</v>
      </c>
      <c r="AA21" s="64">
        <v>348.89600000000002</v>
      </c>
      <c r="AB21" s="64">
        <v>102.294</v>
      </c>
      <c r="AC21" s="64">
        <v>160.52699999999999</v>
      </c>
      <c r="AD21" s="64">
        <v>462.03399999999999</v>
      </c>
      <c r="AE21" s="64">
        <v>379.04599999999999</v>
      </c>
      <c r="AF21" s="64">
        <v>195.988</v>
      </c>
      <c r="AG21" s="64">
        <v>1313.942</v>
      </c>
      <c r="AH21" s="64">
        <v>1328.5309999999999</v>
      </c>
      <c r="AI21" s="64">
        <v>1477.7349999999999</v>
      </c>
      <c r="AJ21" s="64">
        <v>1275.527</v>
      </c>
      <c r="AK21" s="64">
        <v>375.50200000000001</v>
      </c>
      <c r="AL21" s="64">
        <v>32.299999999999997</v>
      </c>
    </row>
    <row r="22" spans="1:38" x14ac:dyDescent="0.25">
      <c r="A22" s="112"/>
      <c r="B22" s="62" t="s">
        <v>1126</v>
      </c>
      <c r="C22" s="63">
        <v>54.85</v>
      </c>
      <c r="D22" s="63">
        <v>1.988</v>
      </c>
      <c r="E22" s="63">
        <v>5.8209999999999997</v>
      </c>
      <c r="F22" s="63">
        <v>1.61</v>
      </c>
      <c r="G22" s="63">
        <v>226.02</v>
      </c>
      <c r="H22" s="63">
        <v>118.07899999999999</v>
      </c>
      <c r="I22" s="63">
        <v>31.466999999999999</v>
      </c>
      <c r="J22" s="63">
        <v>45.412999999999997</v>
      </c>
      <c r="K22" s="63">
        <v>30.728999999999999</v>
      </c>
      <c r="L22" s="63">
        <v>71.992000000000004</v>
      </c>
      <c r="M22" s="63">
        <v>200.18</v>
      </c>
      <c r="N22" s="63">
        <v>165.88</v>
      </c>
      <c r="O22" s="63">
        <v>135.12</v>
      </c>
      <c r="P22" s="63">
        <v>171.315</v>
      </c>
      <c r="Q22" s="63">
        <v>103.21</v>
      </c>
      <c r="R22" s="63">
        <v>46.203000000000003</v>
      </c>
      <c r="S22" s="63">
        <v>338.47800000000001</v>
      </c>
      <c r="T22" s="63">
        <v>125.29</v>
      </c>
      <c r="U22" s="63">
        <v>11.214</v>
      </c>
      <c r="V22" s="63">
        <v>54.61</v>
      </c>
      <c r="W22" s="63">
        <v>361.517</v>
      </c>
      <c r="X22" s="63">
        <v>2036.61</v>
      </c>
      <c r="Y22" s="63">
        <v>2596.8649999999998</v>
      </c>
      <c r="Z22" s="63">
        <v>1849.865</v>
      </c>
      <c r="AA22" s="63">
        <v>709.83500000000004</v>
      </c>
      <c r="AB22" s="63">
        <v>197.67699999999999</v>
      </c>
      <c r="AC22" s="63">
        <v>348.25900000000001</v>
      </c>
      <c r="AD22" s="63">
        <v>1239.558</v>
      </c>
      <c r="AE22" s="63">
        <v>5217.933</v>
      </c>
      <c r="AF22" s="63">
        <v>156.876</v>
      </c>
      <c r="AG22" s="63">
        <v>4162.0370000000003</v>
      </c>
      <c r="AH22" s="63">
        <v>2176.6849999999999</v>
      </c>
      <c r="AI22" s="63">
        <v>1994.9290000000001</v>
      </c>
      <c r="AJ22" s="63">
        <v>2289.0590000000002</v>
      </c>
      <c r="AK22" s="63">
        <v>583.29600000000005</v>
      </c>
      <c r="AL22" s="63">
        <v>142.6</v>
      </c>
    </row>
    <row r="23" spans="1:38" x14ac:dyDescent="0.25">
      <c r="A23" s="112"/>
      <c r="B23" s="62" t="s">
        <v>1127</v>
      </c>
      <c r="C23" s="64">
        <v>3171.7559999999999</v>
      </c>
      <c r="D23" s="64">
        <v>1281.414</v>
      </c>
      <c r="E23" s="64">
        <v>92.992999999999995</v>
      </c>
      <c r="F23" s="64">
        <v>0</v>
      </c>
      <c r="G23" s="64">
        <v>7231.15</v>
      </c>
      <c r="H23" s="64">
        <v>728.05700000000002</v>
      </c>
      <c r="I23" s="64">
        <v>555.50800000000004</v>
      </c>
      <c r="J23" s="64">
        <v>2236.2939999999999</v>
      </c>
      <c r="K23" s="64">
        <v>4976.9009999999998</v>
      </c>
      <c r="L23" s="64">
        <v>5036.1400000000003</v>
      </c>
      <c r="M23" s="64">
        <v>1713.027</v>
      </c>
      <c r="N23" s="64">
        <v>1171.4849999999999</v>
      </c>
      <c r="O23" s="64">
        <v>1283.79</v>
      </c>
      <c r="P23" s="64">
        <v>4638.6719999999996</v>
      </c>
      <c r="Q23" s="64">
        <v>2546.4989999999998</v>
      </c>
      <c r="R23" s="64">
        <v>1371.797</v>
      </c>
      <c r="S23" s="64">
        <v>5830.3639999999996</v>
      </c>
      <c r="T23" s="64">
        <v>1412.1</v>
      </c>
      <c r="U23" s="64">
        <v>1197.8900000000001</v>
      </c>
      <c r="V23" s="64">
        <v>7152.0919999999996</v>
      </c>
      <c r="W23" s="64">
        <v>4335.085</v>
      </c>
      <c r="X23" s="64">
        <v>18244.258000000002</v>
      </c>
      <c r="Y23" s="64">
        <v>49171.834999999999</v>
      </c>
      <c r="Z23" s="64">
        <v>18736.467000000001</v>
      </c>
      <c r="AA23" s="64">
        <v>6641.7219999999998</v>
      </c>
      <c r="AB23" s="64">
        <v>2889.308</v>
      </c>
      <c r="AC23" s="64">
        <v>2722.489</v>
      </c>
      <c r="AD23" s="64">
        <v>11840.064</v>
      </c>
      <c r="AE23" s="64">
        <v>23030.15</v>
      </c>
      <c r="AF23" s="64">
        <v>4120.7830000000004</v>
      </c>
      <c r="AG23" s="64">
        <v>63546.783000000003</v>
      </c>
      <c r="AH23" s="64">
        <v>34161.116000000002</v>
      </c>
      <c r="AI23" s="64">
        <v>26824.241999999998</v>
      </c>
      <c r="AJ23" s="64">
        <v>48644.087</v>
      </c>
      <c r="AK23" s="64">
        <v>9060.9249999999993</v>
      </c>
      <c r="AL23" s="64">
        <v>592.29999999999995</v>
      </c>
    </row>
    <row r="24" spans="1:38" x14ac:dyDescent="0.25">
      <c r="A24" s="112"/>
      <c r="B24" s="62" t="s">
        <v>1128</v>
      </c>
      <c r="C24" s="63">
        <v>2649.9409999999998</v>
      </c>
      <c r="D24" s="63">
        <v>3221.1390000000001</v>
      </c>
      <c r="E24" s="63">
        <v>948.19299999999998</v>
      </c>
      <c r="F24" s="63">
        <v>257.125</v>
      </c>
      <c r="G24" s="63">
        <v>6372.308</v>
      </c>
      <c r="H24" s="63">
        <v>1573.1420000000001</v>
      </c>
      <c r="I24" s="63">
        <v>1201.461</v>
      </c>
      <c r="J24" s="63">
        <v>1655.335</v>
      </c>
      <c r="K24" s="63">
        <v>569.36</v>
      </c>
      <c r="L24" s="63">
        <v>2319.4319999999998</v>
      </c>
      <c r="M24" s="63">
        <v>2835.4319999999998</v>
      </c>
      <c r="N24" s="63">
        <v>2004.0050000000001</v>
      </c>
      <c r="O24" s="63">
        <v>1185.0160000000001</v>
      </c>
      <c r="P24" s="63">
        <v>4768.0050000000001</v>
      </c>
      <c r="Q24" s="63">
        <v>898.51900000000001</v>
      </c>
      <c r="R24" s="63">
        <v>1887.0509999999999</v>
      </c>
      <c r="S24" s="63">
        <v>2238.107</v>
      </c>
      <c r="T24" s="63">
        <v>3364.0529999999999</v>
      </c>
      <c r="U24" s="63">
        <v>802.33900000000006</v>
      </c>
      <c r="V24" s="63">
        <v>4652.3639999999996</v>
      </c>
      <c r="W24" s="63">
        <v>6010.9430000000002</v>
      </c>
      <c r="X24" s="63">
        <v>11789.334000000001</v>
      </c>
      <c r="Y24" s="63">
        <v>22347.937000000002</v>
      </c>
      <c r="Z24" s="63">
        <v>10673.811</v>
      </c>
      <c r="AA24" s="63">
        <v>2209.692</v>
      </c>
      <c r="AB24" s="63">
        <v>1503.6320000000001</v>
      </c>
      <c r="AC24" s="63">
        <v>772.16099999999994</v>
      </c>
      <c r="AD24" s="63">
        <v>3805.3510000000001</v>
      </c>
      <c r="AE24" s="63">
        <v>6314.723</v>
      </c>
      <c r="AF24" s="63">
        <v>2266.424</v>
      </c>
      <c r="AG24" s="63">
        <v>14482.308000000001</v>
      </c>
      <c r="AH24" s="63">
        <v>20789.189999999999</v>
      </c>
      <c r="AI24" s="63">
        <v>17635.466</v>
      </c>
      <c r="AJ24" s="63">
        <v>10431.849</v>
      </c>
      <c r="AK24" s="63">
        <v>4605.5290000000005</v>
      </c>
      <c r="AL24" s="63">
        <v>586.79999999999995</v>
      </c>
    </row>
    <row r="25" spans="1:38" x14ac:dyDescent="0.25">
      <c r="A25" s="112"/>
      <c r="B25" s="62" t="s">
        <v>1129</v>
      </c>
      <c r="C25" s="64">
        <v>1128.577</v>
      </c>
      <c r="D25" s="64">
        <v>81.191000000000003</v>
      </c>
      <c r="E25" s="64">
        <v>201.083</v>
      </c>
      <c r="F25" s="64">
        <v>14.013999999999999</v>
      </c>
      <c r="G25" s="64">
        <v>1876.414</v>
      </c>
      <c r="H25" s="64">
        <v>2611.241</v>
      </c>
      <c r="I25" s="64">
        <v>516.44299999999998</v>
      </c>
      <c r="J25" s="64">
        <v>620.83699999999999</v>
      </c>
      <c r="K25" s="64">
        <v>132.16800000000001</v>
      </c>
      <c r="L25" s="64">
        <v>621.83399999999995</v>
      </c>
      <c r="M25" s="64">
        <v>561.38800000000003</v>
      </c>
      <c r="N25" s="64">
        <v>798.13199999999995</v>
      </c>
      <c r="O25" s="64">
        <v>185.92599999999999</v>
      </c>
      <c r="P25" s="64">
        <v>1546.194</v>
      </c>
      <c r="Q25" s="64">
        <v>308.59800000000001</v>
      </c>
      <c r="R25" s="64">
        <v>436.79700000000003</v>
      </c>
      <c r="S25" s="64">
        <v>497.62599999999998</v>
      </c>
      <c r="T25" s="64">
        <v>866.60599999999999</v>
      </c>
      <c r="U25" s="64">
        <v>90.93</v>
      </c>
      <c r="V25" s="64">
        <v>1223.2059999999999</v>
      </c>
      <c r="W25" s="64">
        <v>1296.4069999999999</v>
      </c>
      <c r="X25" s="64">
        <v>4447.5159999999996</v>
      </c>
      <c r="Y25" s="64">
        <v>12089.808999999999</v>
      </c>
      <c r="Z25" s="64">
        <v>4549.7359999999999</v>
      </c>
      <c r="AA25" s="64">
        <v>4338.5230000000001</v>
      </c>
      <c r="AB25" s="64">
        <v>626.28099999999995</v>
      </c>
      <c r="AC25" s="64">
        <v>704.80399999999997</v>
      </c>
      <c r="AD25" s="64">
        <v>1700.0250000000001</v>
      </c>
      <c r="AE25" s="64">
        <v>4229.8680000000004</v>
      </c>
      <c r="AF25" s="64">
        <v>513.09500000000003</v>
      </c>
      <c r="AG25" s="64">
        <v>8301.2900000000009</v>
      </c>
      <c r="AH25" s="64">
        <v>9749.7440000000006</v>
      </c>
      <c r="AI25" s="64">
        <v>8609.4369999999999</v>
      </c>
      <c r="AJ25" s="64">
        <v>8249.3169999999991</v>
      </c>
      <c r="AK25" s="64">
        <v>2199.5839999999998</v>
      </c>
      <c r="AL25" s="64">
        <v>1258.7</v>
      </c>
    </row>
    <row r="26" spans="1:38" x14ac:dyDescent="0.25">
      <c r="A26" s="112"/>
      <c r="B26" s="62" t="s">
        <v>1130</v>
      </c>
      <c r="C26" s="63">
        <v>596.38099999999997</v>
      </c>
      <c r="D26" s="63">
        <v>31.294</v>
      </c>
      <c r="E26" s="63">
        <v>112.99</v>
      </c>
      <c r="F26" s="63">
        <v>45.402999999999999</v>
      </c>
      <c r="G26" s="63">
        <v>530.07399999999996</v>
      </c>
      <c r="H26" s="63">
        <v>371.87099999999998</v>
      </c>
      <c r="I26" s="63">
        <v>213.99799999999999</v>
      </c>
      <c r="J26" s="63">
        <v>254.12700000000001</v>
      </c>
      <c r="K26" s="63">
        <v>245.61199999999999</v>
      </c>
      <c r="L26" s="63">
        <v>289.11700000000002</v>
      </c>
      <c r="M26" s="63">
        <v>530.40499999999997</v>
      </c>
      <c r="N26" s="63">
        <v>307.09699999999998</v>
      </c>
      <c r="O26" s="63">
        <v>631.60900000000004</v>
      </c>
      <c r="P26" s="63">
        <v>766.50199999999995</v>
      </c>
      <c r="Q26" s="63">
        <v>221.20099999999999</v>
      </c>
      <c r="R26" s="63">
        <v>628.95699999999999</v>
      </c>
      <c r="S26" s="63">
        <v>678.34199999999998</v>
      </c>
      <c r="T26" s="63">
        <v>1394.5630000000001</v>
      </c>
      <c r="U26" s="63">
        <v>78.114999999999995</v>
      </c>
      <c r="V26" s="63">
        <v>643.23</v>
      </c>
      <c r="W26" s="63">
        <v>851.72699999999998</v>
      </c>
      <c r="X26" s="63">
        <v>1577.6949999999999</v>
      </c>
      <c r="Y26" s="63">
        <v>4889.2389999999996</v>
      </c>
      <c r="Z26" s="63">
        <v>2204.3000000000002</v>
      </c>
      <c r="AA26" s="63">
        <v>680.40099999999995</v>
      </c>
      <c r="AB26" s="63">
        <v>211.02799999999999</v>
      </c>
      <c r="AC26" s="63">
        <v>369.45100000000002</v>
      </c>
      <c r="AD26" s="63">
        <v>884.91300000000001</v>
      </c>
      <c r="AE26" s="63">
        <v>1058.992</v>
      </c>
      <c r="AF26" s="63">
        <v>320.697</v>
      </c>
      <c r="AG26" s="63">
        <v>2869.01</v>
      </c>
      <c r="AH26" s="63">
        <v>3348.308</v>
      </c>
      <c r="AI26" s="63">
        <v>2510.5010000000002</v>
      </c>
      <c r="AJ26" s="63">
        <v>2169.9160000000002</v>
      </c>
      <c r="AK26" s="63">
        <v>621.29499999999996</v>
      </c>
      <c r="AL26" s="63">
        <v>149.4</v>
      </c>
    </row>
    <row r="27" spans="1:38" x14ac:dyDescent="0.25">
      <c r="A27" s="112"/>
      <c r="B27" s="62" t="s">
        <v>1131</v>
      </c>
      <c r="C27" s="64">
        <v>126.873</v>
      </c>
      <c r="D27" s="64">
        <v>28.433</v>
      </c>
      <c r="E27" s="64">
        <v>48.518000000000001</v>
      </c>
      <c r="F27" s="64">
        <v>7.67</v>
      </c>
      <c r="G27" s="64">
        <v>346.89</v>
      </c>
      <c r="H27" s="64">
        <v>174.29499999999999</v>
      </c>
      <c r="I27" s="64">
        <v>183.66399999999999</v>
      </c>
      <c r="J27" s="64">
        <v>213.15899999999999</v>
      </c>
      <c r="K27" s="64">
        <v>0.97199999999999998</v>
      </c>
      <c r="L27" s="64">
        <v>609.65899999999999</v>
      </c>
      <c r="M27" s="64">
        <v>371.63200000000001</v>
      </c>
      <c r="N27" s="64">
        <v>198.60400000000001</v>
      </c>
      <c r="O27" s="64">
        <v>264.601</v>
      </c>
      <c r="P27" s="64">
        <v>767.779</v>
      </c>
      <c r="Q27" s="64">
        <v>174.376</v>
      </c>
      <c r="R27" s="64">
        <v>477.26900000000001</v>
      </c>
      <c r="S27" s="64">
        <v>375.02300000000002</v>
      </c>
      <c r="T27" s="64">
        <v>441.45600000000002</v>
      </c>
      <c r="U27" s="64">
        <v>22.748999999999999</v>
      </c>
      <c r="V27" s="64">
        <v>473.976</v>
      </c>
      <c r="W27" s="64">
        <v>593.66999999999996</v>
      </c>
      <c r="X27" s="64">
        <v>1110.087</v>
      </c>
      <c r="Y27" s="64">
        <v>2738.8290000000002</v>
      </c>
      <c r="Z27" s="64">
        <v>1211.116</v>
      </c>
      <c r="AA27" s="64">
        <v>562.68200000000002</v>
      </c>
      <c r="AB27" s="64">
        <v>199.93100000000001</v>
      </c>
      <c r="AC27" s="64">
        <v>218.001</v>
      </c>
      <c r="AD27" s="64">
        <v>467.21699999999998</v>
      </c>
      <c r="AE27" s="64">
        <v>910.08399999999995</v>
      </c>
      <c r="AF27" s="64">
        <v>140.96600000000001</v>
      </c>
      <c r="AG27" s="64">
        <v>2311.4540000000002</v>
      </c>
      <c r="AH27" s="64">
        <v>1529.377</v>
      </c>
      <c r="AI27" s="64">
        <v>1785.309</v>
      </c>
      <c r="AJ27" s="64">
        <v>1575.174</v>
      </c>
      <c r="AK27" s="64">
        <v>541.17200000000003</v>
      </c>
      <c r="AL27" s="64">
        <v>31.5</v>
      </c>
    </row>
    <row r="28" spans="1:38" x14ac:dyDescent="0.25">
      <c r="A28" s="112"/>
      <c r="B28" s="62" t="s">
        <v>1132</v>
      </c>
      <c r="C28" s="63">
        <v>5339.24</v>
      </c>
      <c r="D28" s="63">
        <v>240.648</v>
      </c>
      <c r="E28" s="63">
        <v>966.81700000000001</v>
      </c>
      <c r="F28" s="63">
        <v>51.131</v>
      </c>
      <c r="G28" s="63">
        <v>14399.262000000001</v>
      </c>
      <c r="H28" s="63">
        <v>3903.3510000000001</v>
      </c>
      <c r="I28" s="63">
        <v>1561.4380000000001</v>
      </c>
      <c r="J28" s="63">
        <v>4090.7730000000001</v>
      </c>
      <c r="K28" s="63">
        <v>3039.8380000000002</v>
      </c>
      <c r="L28" s="63">
        <v>8265.7950000000001</v>
      </c>
      <c r="M28" s="63">
        <v>3888.0390000000002</v>
      </c>
      <c r="N28" s="63">
        <v>3665.328</v>
      </c>
      <c r="O28" s="63">
        <v>4322.8599999999997</v>
      </c>
      <c r="P28" s="63">
        <v>7564.7849999999999</v>
      </c>
      <c r="Q28" s="63">
        <v>1912.5840000000001</v>
      </c>
      <c r="R28" s="63">
        <v>2847.2510000000002</v>
      </c>
      <c r="S28" s="63">
        <v>6387.6239999999998</v>
      </c>
      <c r="T28" s="63">
        <v>8455.5020000000004</v>
      </c>
      <c r="U28" s="63">
        <v>3317.6280000000002</v>
      </c>
      <c r="V28" s="63">
        <v>6750.4309999999996</v>
      </c>
      <c r="W28" s="63">
        <v>11375.191000000001</v>
      </c>
      <c r="X28" s="63">
        <v>30622.271000000001</v>
      </c>
      <c r="Y28" s="63">
        <v>78153.312999999995</v>
      </c>
      <c r="Z28" s="63">
        <v>27160.449000000001</v>
      </c>
      <c r="AA28" s="63">
        <v>34242.980000000003</v>
      </c>
      <c r="AB28" s="63">
        <v>6578.3549999999996</v>
      </c>
      <c r="AC28" s="63">
        <v>4208.6189999999997</v>
      </c>
      <c r="AD28" s="63">
        <v>12857.812</v>
      </c>
      <c r="AE28" s="63">
        <v>23197.249</v>
      </c>
      <c r="AF28" s="63">
        <v>4505.6260000000002</v>
      </c>
      <c r="AG28" s="63">
        <v>60845.470999999998</v>
      </c>
      <c r="AH28" s="63">
        <v>54256.705000000002</v>
      </c>
      <c r="AI28" s="63">
        <v>50176.737000000001</v>
      </c>
      <c r="AJ28" s="63">
        <v>56091.44</v>
      </c>
      <c r="AK28" s="63">
        <v>19922.588</v>
      </c>
      <c r="AL28" s="63">
        <v>10288.799999999999</v>
      </c>
    </row>
    <row r="29" spans="1:38" x14ac:dyDescent="0.25">
      <c r="A29" s="112"/>
      <c r="B29" s="62" t="s">
        <v>1133</v>
      </c>
      <c r="C29" s="64">
        <v>2357.4259999999999</v>
      </c>
      <c r="D29" s="64">
        <v>131.08099999999999</v>
      </c>
      <c r="E29" s="64">
        <v>318.61599999999999</v>
      </c>
      <c r="F29" s="64">
        <v>27.507000000000001</v>
      </c>
      <c r="G29" s="64">
        <v>2771.5680000000002</v>
      </c>
      <c r="H29" s="64">
        <v>355.75799999999998</v>
      </c>
      <c r="I29" s="64">
        <v>1608.989</v>
      </c>
      <c r="J29" s="64">
        <v>2713.8159999999998</v>
      </c>
      <c r="K29" s="64">
        <v>126.782</v>
      </c>
      <c r="L29" s="64">
        <v>2352.2860000000001</v>
      </c>
      <c r="M29" s="64">
        <v>1209.934</v>
      </c>
      <c r="N29" s="64">
        <v>1005.798</v>
      </c>
      <c r="O29" s="64">
        <v>1851.8040000000001</v>
      </c>
      <c r="P29" s="64">
        <v>3642.4670000000001</v>
      </c>
      <c r="Q29" s="64">
        <v>959.99599999999998</v>
      </c>
      <c r="R29" s="64">
        <v>2047.1379999999999</v>
      </c>
      <c r="S29" s="64">
        <v>4645.2560000000003</v>
      </c>
      <c r="T29" s="64">
        <v>5641.8770000000004</v>
      </c>
      <c r="U29" s="64">
        <v>1215.3620000000001</v>
      </c>
      <c r="V29" s="64">
        <v>2275.2600000000002</v>
      </c>
      <c r="W29" s="64">
        <v>3143.73</v>
      </c>
      <c r="X29" s="64">
        <v>17429.246999999999</v>
      </c>
      <c r="Y29" s="64">
        <v>29421.761999999999</v>
      </c>
      <c r="Z29" s="64">
        <v>12475.38</v>
      </c>
      <c r="AA29" s="64">
        <v>5730.8410000000003</v>
      </c>
      <c r="AB29" s="64">
        <v>6333.9920000000002</v>
      </c>
      <c r="AC29" s="64">
        <v>1634.4939999999999</v>
      </c>
      <c r="AD29" s="64">
        <v>10371.013999999999</v>
      </c>
      <c r="AE29" s="64">
        <v>7220.3280000000004</v>
      </c>
      <c r="AF29" s="64">
        <v>3517.482</v>
      </c>
      <c r="AG29" s="64">
        <v>30149.315999999999</v>
      </c>
      <c r="AH29" s="64">
        <v>13934.083000000001</v>
      </c>
      <c r="AI29" s="64">
        <v>18532.106</v>
      </c>
      <c r="AJ29" s="64">
        <v>38108.51</v>
      </c>
      <c r="AK29" s="64">
        <v>8240.5120000000006</v>
      </c>
      <c r="AL29" s="64">
        <v>191</v>
      </c>
    </row>
    <row r="30" spans="1:38" x14ac:dyDescent="0.25">
      <c r="A30" s="112"/>
      <c r="B30" s="62" t="s">
        <v>1134</v>
      </c>
      <c r="C30" s="63">
        <v>450.34500000000003</v>
      </c>
      <c r="D30" s="63">
        <v>235.54499999999999</v>
      </c>
      <c r="E30" s="63">
        <v>173.67599999999999</v>
      </c>
      <c r="F30" s="63">
        <v>0.28399999999999997</v>
      </c>
      <c r="G30" s="63">
        <v>507.274</v>
      </c>
      <c r="H30" s="63">
        <v>484.88099999999997</v>
      </c>
      <c r="I30" s="63">
        <v>91.305000000000007</v>
      </c>
      <c r="J30" s="63">
        <v>102.057</v>
      </c>
      <c r="K30" s="63">
        <v>44.593000000000004</v>
      </c>
      <c r="L30" s="63">
        <v>267.88799999999998</v>
      </c>
      <c r="M30" s="63">
        <v>205.422</v>
      </c>
      <c r="N30" s="63">
        <v>185.733</v>
      </c>
      <c r="O30" s="63">
        <v>108.274</v>
      </c>
      <c r="P30" s="63">
        <v>397.30599999999998</v>
      </c>
      <c r="Q30" s="63">
        <v>100.18300000000001</v>
      </c>
      <c r="R30" s="63">
        <v>176.68199999999999</v>
      </c>
      <c r="S30" s="63">
        <v>244.53</v>
      </c>
      <c r="T30" s="63">
        <v>128.16800000000001</v>
      </c>
      <c r="U30" s="63">
        <v>40.704999999999998</v>
      </c>
      <c r="V30" s="63">
        <v>336.21800000000002</v>
      </c>
      <c r="W30" s="63">
        <v>847.85</v>
      </c>
      <c r="X30" s="63">
        <v>821.28300000000002</v>
      </c>
      <c r="Y30" s="63">
        <v>2752.355</v>
      </c>
      <c r="Z30" s="63">
        <v>1203.4649999999999</v>
      </c>
      <c r="AA30" s="63">
        <v>737.37599999999998</v>
      </c>
      <c r="AB30" s="63">
        <v>263.37200000000001</v>
      </c>
      <c r="AC30" s="63">
        <v>348.59899999999999</v>
      </c>
      <c r="AD30" s="63">
        <v>684.92200000000003</v>
      </c>
      <c r="AE30" s="63">
        <v>1068.0650000000001</v>
      </c>
      <c r="AF30" s="63">
        <v>208.678</v>
      </c>
      <c r="AG30" s="63">
        <v>1656.952</v>
      </c>
      <c r="AH30" s="63">
        <v>2335.4760000000001</v>
      </c>
      <c r="AI30" s="63">
        <v>1473.605</v>
      </c>
      <c r="AJ30" s="63">
        <v>1269.1659999999999</v>
      </c>
      <c r="AK30" s="63">
        <v>458.012</v>
      </c>
      <c r="AL30" s="63">
        <v>68.099999999999994</v>
      </c>
    </row>
    <row r="31" spans="1:38" x14ac:dyDescent="0.25">
      <c r="A31" s="112"/>
      <c r="B31" s="65" t="s">
        <v>1135</v>
      </c>
      <c r="C31" s="64">
        <v>85.736000000000004</v>
      </c>
      <c r="D31" s="64">
        <v>2.0590000000000002</v>
      </c>
      <c r="E31" s="64">
        <v>4.8620000000000001</v>
      </c>
      <c r="F31" s="64">
        <v>2.0830000000000002</v>
      </c>
      <c r="G31" s="64">
        <v>158.001</v>
      </c>
      <c r="H31" s="64">
        <v>10.647</v>
      </c>
      <c r="I31" s="64">
        <v>16.896999999999998</v>
      </c>
      <c r="J31" s="64">
        <v>20.356999999999999</v>
      </c>
      <c r="K31" s="64">
        <v>0.27500000000000002</v>
      </c>
      <c r="L31" s="64">
        <v>72.959999999999994</v>
      </c>
      <c r="M31" s="64">
        <v>13.759</v>
      </c>
      <c r="N31" s="64">
        <v>37.378999999999998</v>
      </c>
      <c r="O31" s="64">
        <v>2.9620000000000002</v>
      </c>
      <c r="P31" s="64">
        <v>44.548000000000002</v>
      </c>
      <c r="Q31" s="64">
        <v>16.417000000000002</v>
      </c>
      <c r="R31" s="64">
        <v>2.9550000000000001</v>
      </c>
      <c r="S31" s="64">
        <v>12.170999999999999</v>
      </c>
      <c r="T31" s="64">
        <v>2.2330000000000001</v>
      </c>
      <c r="U31" s="64">
        <v>1.546</v>
      </c>
      <c r="V31" s="64">
        <v>47.59</v>
      </c>
      <c r="W31" s="64">
        <v>73.997</v>
      </c>
      <c r="X31" s="64">
        <v>211.66499999999999</v>
      </c>
      <c r="Y31" s="64">
        <v>1150.711</v>
      </c>
      <c r="Z31" s="64">
        <v>355.91899999999998</v>
      </c>
      <c r="AA31" s="64">
        <v>554.75</v>
      </c>
      <c r="AB31" s="64">
        <v>100.631</v>
      </c>
      <c r="AC31" s="64">
        <v>79.908000000000001</v>
      </c>
      <c r="AD31" s="64">
        <v>103.801</v>
      </c>
      <c r="AE31" s="64">
        <v>4589.9040000000005</v>
      </c>
      <c r="AF31" s="64">
        <v>19.87</v>
      </c>
      <c r="AG31" s="64">
        <v>787.59400000000005</v>
      </c>
      <c r="AH31" s="64">
        <v>1466.6289999999999</v>
      </c>
      <c r="AI31" s="64">
        <v>751.68899999999996</v>
      </c>
      <c r="AJ31" s="64">
        <v>632.09100000000001</v>
      </c>
      <c r="AK31" s="64">
        <v>103.51600000000001</v>
      </c>
      <c r="AL31" s="64">
        <v>183.2</v>
      </c>
    </row>
    <row r="32" spans="1:38" x14ac:dyDescent="0.25">
      <c r="A32" s="112"/>
      <c r="B32" s="62" t="s">
        <v>1136</v>
      </c>
      <c r="C32" s="63">
        <v>289.75299999999999</v>
      </c>
      <c r="D32" s="63">
        <v>156.33199999999999</v>
      </c>
      <c r="E32" s="63">
        <v>10.848000000000001</v>
      </c>
      <c r="F32" s="63">
        <v>37.212000000000003</v>
      </c>
      <c r="G32" s="63">
        <v>993.53499999999997</v>
      </c>
      <c r="H32" s="63">
        <v>286.09899999999999</v>
      </c>
      <c r="I32" s="63">
        <v>218.828</v>
      </c>
      <c r="J32" s="63">
        <v>223.89500000000001</v>
      </c>
      <c r="K32" s="63">
        <v>31.32</v>
      </c>
      <c r="L32" s="63">
        <v>293.00400000000002</v>
      </c>
      <c r="M32" s="63">
        <v>200.18600000000001</v>
      </c>
      <c r="N32" s="63">
        <v>248.16499999999999</v>
      </c>
      <c r="O32" s="63">
        <v>70.900999999999996</v>
      </c>
      <c r="P32" s="63">
        <v>504.45800000000003</v>
      </c>
      <c r="Q32" s="63">
        <v>142.92599999999999</v>
      </c>
      <c r="R32" s="63">
        <v>183.035</v>
      </c>
      <c r="S32" s="63">
        <v>231.452</v>
      </c>
      <c r="T32" s="63">
        <v>37.616999999999997</v>
      </c>
      <c r="U32" s="63">
        <v>170.25</v>
      </c>
      <c r="V32" s="63">
        <v>328.97699999999998</v>
      </c>
      <c r="W32" s="63">
        <v>878.73199999999997</v>
      </c>
      <c r="X32" s="63">
        <v>1350.8389999999999</v>
      </c>
      <c r="Y32" s="63">
        <v>3390.779</v>
      </c>
      <c r="Z32" s="63">
        <v>1250.646</v>
      </c>
      <c r="AA32" s="63">
        <v>1337.73</v>
      </c>
      <c r="AB32" s="63">
        <v>274.72399999999999</v>
      </c>
      <c r="AC32" s="63">
        <v>200.59</v>
      </c>
      <c r="AD32" s="63">
        <v>422.36500000000001</v>
      </c>
      <c r="AE32" s="63">
        <v>1013.146</v>
      </c>
      <c r="AF32" s="63">
        <v>188.47499999999999</v>
      </c>
      <c r="AG32" s="63">
        <v>2107.5859999999998</v>
      </c>
      <c r="AH32" s="63">
        <v>2068.7849999999999</v>
      </c>
      <c r="AI32" s="63">
        <v>1808.68</v>
      </c>
      <c r="AJ32" s="63">
        <v>1717.001</v>
      </c>
      <c r="AK32" s="63">
        <v>891.61900000000003</v>
      </c>
      <c r="AL32" s="63">
        <v>21.6</v>
      </c>
    </row>
    <row r="33" spans="1:38" x14ac:dyDescent="0.25">
      <c r="A33" s="112"/>
      <c r="B33" s="62" t="s">
        <v>1137</v>
      </c>
      <c r="C33" s="64">
        <v>34.552</v>
      </c>
      <c r="D33" s="64">
        <v>2.375</v>
      </c>
      <c r="E33" s="64">
        <v>2.6379999999999999</v>
      </c>
      <c r="F33" s="64">
        <v>2.367</v>
      </c>
      <c r="G33" s="64">
        <v>71.149000000000001</v>
      </c>
      <c r="H33" s="64">
        <v>5.5460000000000003</v>
      </c>
      <c r="I33" s="64">
        <v>3.8</v>
      </c>
      <c r="J33" s="64">
        <v>35.561999999999998</v>
      </c>
      <c r="K33" s="64">
        <v>2.6150000000000002</v>
      </c>
      <c r="L33" s="64">
        <v>35.036999999999999</v>
      </c>
      <c r="M33" s="64">
        <v>28.640999999999998</v>
      </c>
      <c r="N33" s="64">
        <v>16.744</v>
      </c>
      <c r="O33" s="64">
        <v>0.06</v>
      </c>
      <c r="P33" s="64">
        <v>19.805</v>
      </c>
      <c r="Q33" s="64">
        <v>62.613999999999997</v>
      </c>
      <c r="R33" s="64">
        <v>9.5679999999999996</v>
      </c>
      <c r="S33" s="64">
        <v>14.71</v>
      </c>
      <c r="T33" s="64">
        <v>13.494999999999999</v>
      </c>
      <c r="U33" s="64">
        <v>14.522</v>
      </c>
      <c r="V33" s="64">
        <v>166.57400000000001</v>
      </c>
      <c r="W33" s="64">
        <v>73.75</v>
      </c>
      <c r="X33" s="64">
        <v>174.749</v>
      </c>
      <c r="Y33" s="64">
        <v>520.46600000000001</v>
      </c>
      <c r="Z33" s="64">
        <v>480.00799999999998</v>
      </c>
      <c r="AA33" s="64">
        <v>283.50599999999997</v>
      </c>
      <c r="AB33" s="64">
        <v>38.664999999999999</v>
      </c>
      <c r="AC33" s="64">
        <v>115.599</v>
      </c>
      <c r="AD33" s="64">
        <v>95.691000000000003</v>
      </c>
      <c r="AE33" s="64">
        <v>324.95600000000002</v>
      </c>
      <c r="AF33" s="64">
        <v>6.4349999999999996</v>
      </c>
      <c r="AG33" s="64">
        <v>641.86800000000005</v>
      </c>
      <c r="AH33" s="64">
        <v>441.15300000000002</v>
      </c>
      <c r="AI33" s="64">
        <v>457.255</v>
      </c>
      <c r="AJ33" s="64">
        <v>430.06200000000001</v>
      </c>
      <c r="AK33" s="64">
        <v>312.94200000000001</v>
      </c>
      <c r="AL33" s="64">
        <v>25.7</v>
      </c>
    </row>
    <row r="34" spans="1:38" x14ac:dyDescent="0.25">
      <c r="A34" s="113"/>
      <c r="B34" s="62" t="s">
        <v>1138</v>
      </c>
      <c r="C34" s="63">
        <v>955.5</v>
      </c>
      <c r="D34" s="63">
        <v>1068.2560000000001</v>
      </c>
      <c r="E34" s="63">
        <v>72.441999999999993</v>
      </c>
      <c r="F34" s="63">
        <v>48.338000000000001</v>
      </c>
      <c r="G34" s="63">
        <v>1155.0450000000001</v>
      </c>
      <c r="H34" s="63">
        <v>1986.3409999999999</v>
      </c>
      <c r="I34" s="63">
        <v>395.63499999999999</v>
      </c>
      <c r="J34" s="63">
        <v>230.38</v>
      </c>
      <c r="K34" s="63">
        <v>92.506</v>
      </c>
      <c r="L34" s="63">
        <v>558.56100000000004</v>
      </c>
      <c r="M34" s="63">
        <v>499.54899999999998</v>
      </c>
      <c r="N34" s="63">
        <v>416.35399999999998</v>
      </c>
      <c r="O34" s="63">
        <v>615.67700000000002</v>
      </c>
      <c r="P34" s="63">
        <v>751.61900000000003</v>
      </c>
      <c r="Q34" s="63">
        <v>429.36599999999999</v>
      </c>
      <c r="R34" s="63">
        <v>787.54100000000005</v>
      </c>
      <c r="S34" s="63">
        <v>495.70600000000002</v>
      </c>
      <c r="T34" s="63">
        <v>2057.3519999999999</v>
      </c>
      <c r="U34" s="63">
        <v>506.81900000000002</v>
      </c>
      <c r="V34" s="63">
        <v>1283.4359999999999</v>
      </c>
      <c r="W34" s="63">
        <v>2059.9160000000002</v>
      </c>
      <c r="X34" s="63">
        <v>2945.9560000000001</v>
      </c>
      <c r="Y34" s="63">
        <v>9802.2430000000004</v>
      </c>
      <c r="Z34" s="63">
        <v>4077.3139999999999</v>
      </c>
      <c r="AA34" s="63">
        <v>1103.33</v>
      </c>
      <c r="AB34" s="63">
        <v>708.27300000000002</v>
      </c>
      <c r="AC34" s="63">
        <v>662.83399999999995</v>
      </c>
      <c r="AD34" s="63">
        <v>1967.788</v>
      </c>
      <c r="AE34" s="63">
        <v>1904.3209999999999</v>
      </c>
      <c r="AF34" s="63">
        <v>345.60199999999998</v>
      </c>
      <c r="AG34" s="63">
        <v>5217.3590000000004</v>
      </c>
      <c r="AH34" s="63">
        <v>6031.4750000000004</v>
      </c>
      <c r="AI34" s="63">
        <v>3401.27</v>
      </c>
      <c r="AJ34" s="63">
        <v>2793.2440000000001</v>
      </c>
      <c r="AK34" s="63">
        <v>2023.037</v>
      </c>
      <c r="AL34" s="63">
        <v>535.20000000000005</v>
      </c>
    </row>
    <row r="35" spans="1:38" s="1" customFormat="1" ht="21" x14ac:dyDescent="0.25">
      <c r="A35" s="67" t="s">
        <v>1140</v>
      </c>
      <c r="B35" s="68"/>
      <c r="C35" s="69">
        <f>SUM(C8:C34)</f>
        <v>54883.582999999984</v>
      </c>
      <c r="D35" s="69">
        <f t="shared" ref="D35:AL35" si="0">SUM(D8:D34)</f>
        <v>10465.786</v>
      </c>
      <c r="E35" s="69">
        <f t="shared" si="0"/>
        <v>8081.5520000000006</v>
      </c>
      <c r="F35" s="69">
        <f t="shared" si="0"/>
        <v>1083.7159999999997</v>
      </c>
      <c r="G35" s="69">
        <f t="shared" si="0"/>
        <v>137630.67600000004</v>
      </c>
      <c r="H35" s="69">
        <f t="shared" si="0"/>
        <v>40827.025000000009</v>
      </c>
      <c r="I35" s="69">
        <f t="shared" si="0"/>
        <v>23018.526000000002</v>
      </c>
      <c r="J35" s="69">
        <f t="shared" si="0"/>
        <v>45914.686999999998</v>
      </c>
      <c r="K35" s="69">
        <f t="shared" si="0"/>
        <v>19566.510000000002</v>
      </c>
      <c r="L35" s="69">
        <f t="shared" si="0"/>
        <v>109034.41</v>
      </c>
      <c r="M35" s="69">
        <f t="shared" si="0"/>
        <v>58279.880999999987</v>
      </c>
      <c r="N35" s="69">
        <f t="shared" si="0"/>
        <v>41753.633000000002</v>
      </c>
      <c r="O35" s="69">
        <f t="shared" si="0"/>
        <v>47488.813999999998</v>
      </c>
      <c r="P35" s="69">
        <f t="shared" si="0"/>
        <v>118913.80500000001</v>
      </c>
      <c r="Q35" s="69">
        <f t="shared" si="0"/>
        <v>56445.161999999997</v>
      </c>
      <c r="R35" s="69">
        <f t="shared" si="0"/>
        <v>63336.608</v>
      </c>
      <c r="S35" s="69">
        <f t="shared" si="0"/>
        <v>147651.59599999993</v>
      </c>
      <c r="T35" s="69">
        <f t="shared" si="0"/>
        <v>125692.34</v>
      </c>
      <c r="U35" s="69">
        <f t="shared" si="0"/>
        <v>34124.840000000004</v>
      </c>
      <c r="V35" s="69">
        <f t="shared" si="0"/>
        <v>118933.08199999998</v>
      </c>
      <c r="W35" s="69">
        <f t="shared" si="0"/>
        <v>117139.80500000004</v>
      </c>
      <c r="X35" s="69">
        <f t="shared" si="0"/>
        <v>343475.09199999989</v>
      </c>
      <c r="Y35" s="69">
        <f t="shared" si="0"/>
        <v>782735.81300000008</v>
      </c>
      <c r="Z35" s="69">
        <f t="shared" si="0"/>
        <v>332294.40799999994</v>
      </c>
      <c r="AA35" s="69">
        <f t="shared" si="0"/>
        <v>185110.19</v>
      </c>
      <c r="AB35" s="69">
        <f t="shared" si="0"/>
        <v>70003.239999999991</v>
      </c>
      <c r="AC35" s="69">
        <f t="shared" si="0"/>
        <v>45858.306999999993</v>
      </c>
      <c r="AD35" s="69">
        <f t="shared" si="0"/>
        <v>177953.48699999999</v>
      </c>
      <c r="AE35" s="69">
        <f t="shared" si="0"/>
        <v>303789.56599999999</v>
      </c>
      <c r="AF35" s="69">
        <f t="shared" si="0"/>
        <v>59182.811999999991</v>
      </c>
      <c r="AG35" s="69">
        <f t="shared" si="0"/>
        <v>746175.84800000023</v>
      </c>
      <c r="AH35" s="69">
        <f t="shared" si="0"/>
        <v>596485.34900000005</v>
      </c>
      <c r="AI35" s="69">
        <f t="shared" si="0"/>
        <v>500619.712</v>
      </c>
      <c r="AJ35" s="69">
        <f t="shared" si="0"/>
        <v>657890.91700000013</v>
      </c>
      <c r="AK35" s="69">
        <f t="shared" si="0"/>
        <v>199634.505</v>
      </c>
      <c r="AL35" s="69">
        <f t="shared" si="0"/>
        <v>49877.099999999991</v>
      </c>
    </row>
    <row r="36" spans="1:38" x14ac:dyDescent="0.25">
      <c r="A36" s="111" t="s">
        <v>84</v>
      </c>
      <c r="B36" s="62" t="s">
        <v>1112</v>
      </c>
      <c r="C36" s="64">
        <v>-1753.827</v>
      </c>
      <c r="D36" s="64">
        <v>-10.715999999999999</v>
      </c>
      <c r="E36" s="64">
        <v>15.122999999999999</v>
      </c>
      <c r="F36" s="64">
        <v>1.464</v>
      </c>
      <c r="G36" s="64">
        <v>90.13</v>
      </c>
      <c r="H36" s="64">
        <v>3.0649999999999999</v>
      </c>
      <c r="I36" s="64">
        <v>62.49</v>
      </c>
      <c r="J36" s="64">
        <v>29.568999999999999</v>
      </c>
      <c r="K36" s="64">
        <v>28.099</v>
      </c>
      <c r="L36" s="64">
        <v>103.852</v>
      </c>
      <c r="M36" s="64">
        <v>72.022999999999996</v>
      </c>
      <c r="N36" s="64">
        <v>81.724000000000004</v>
      </c>
      <c r="O36" s="64">
        <v>142.18799999999999</v>
      </c>
      <c r="P36" s="64">
        <v>143.459</v>
      </c>
      <c r="Q36" s="64">
        <v>44.314</v>
      </c>
      <c r="R36" s="64">
        <v>77.385999999999996</v>
      </c>
      <c r="S36" s="64">
        <v>240.72</v>
      </c>
      <c r="T36" s="64">
        <v>73.034000000000006</v>
      </c>
      <c r="U36" s="64">
        <v>22.109000000000002</v>
      </c>
      <c r="V36" s="64">
        <v>186.84899999999999</v>
      </c>
      <c r="W36" s="64">
        <v>372.63799999999998</v>
      </c>
      <c r="X36" s="64">
        <v>667.86599999999999</v>
      </c>
      <c r="Y36" s="64">
        <v>1365.1980000000001</v>
      </c>
      <c r="Z36" s="64">
        <v>726.26599999999996</v>
      </c>
      <c r="AA36" s="64">
        <v>224.10300000000001</v>
      </c>
      <c r="AB36" s="64">
        <v>22.105</v>
      </c>
      <c r="AC36" s="64">
        <v>81.094999999999999</v>
      </c>
      <c r="AD36" s="64">
        <v>225.99700000000001</v>
      </c>
      <c r="AE36" s="64">
        <v>1569.09</v>
      </c>
      <c r="AF36" s="64">
        <v>490.96199999999999</v>
      </c>
      <c r="AG36" s="64">
        <v>1008.187</v>
      </c>
      <c r="AH36" s="64">
        <v>496.28399999999999</v>
      </c>
      <c r="AI36" s="64">
        <v>610.38300000000004</v>
      </c>
      <c r="AJ36" s="64">
        <v>31.928000000000001</v>
      </c>
      <c r="AK36" s="64">
        <v>196.35</v>
      </c>
      <c r="AL36" s="64">
        <v>0</v>
      </c>
    </row>
    <row r="37" spans="1:38" x14ac:dyDescent="0.25">
      <c r="A37" s="112"/>
      <c r="B37" s="62" t="s">
        <v>1113</v>
      </c>
      <c r="C37" s="63">
        <v>-653.75900000000001</v>
      </c>
      <c r="D37" s="63">
        <v>1.1719999999999999</v>
      </c>
      <c r="E37" s="63">
        <v>9.4600000000000009</v>
      </c>
      <c r="F37" s="63">
        <v>7.5999999999999998E-2</v>
      </c>
      <c r="G37" s="63">
        <v>-172.33500000000001</v>
      </c>
      <c r="H37" s="63">
        <v>-63.784999999999997</v>
      </c>
      <c r="I37" s="63">
        <v>-41.75</v>
      </c>
      <c r="J37" s="63">
        <v>-92.593000000000004</v>
      </c>
      <c r="K37" s="63">
        <v>-79.156000000000006</v>
      </c>
      <c r="L37" s="63">
        <v>-302.99799999999999</v>
      </c>
      <c r="M37" s="63">
        <v>-91.989000000000004</v>
      </c>
      <c r="N37" s="63">
        <v>-27.108000000000001</v>
      </c>
      <c r="O37" s="63">
        <v>-127.70699999999999</v>
      </c>
      <c r="P37" s="63">
        <v>-143.21299999999999</v>
      </c>
      <c r="Q37" s="63">
        <v>-162.68100000000001</v>
      </c>
      <c r="R37" s="63">
        <v>-81.881</v>
      </c>
      <c r="S37" s="63">
        <v>-102.497</v>
      </c>
      <c r="T37" s="63">
        <v>-127.408</v>
      </c>
      <c r="U37" s="63">
        <v>-71.923000000000002</v>
      </c>
      <c r="V37" s="63">
        <v>-48.167999999999999</v>
      </c>
      <c r="W37" s="63">
        <v>259.63799999999998</v>
      </c>
      <c r="X37" s="63">
        <v>-173.61</v>
      </c>
      <c r="Y37" s="63">
        <v>-419.05700000000002</v>
      </c>
      <c r="Z37" s="63">
        <v>-535.66499999999996</v>
      </c>
      <c r="AA37" s="63">
        <v>44.456000000000003</v>
      </c>
      <c r="AB37" s="63">
        <v>-28.815999999999999</v>
      </c>
      <c r="AC37" s="63">
        <v>7.4379999999999997</v>
      </c>
      <c r="AD37" s="63">
        <v>-133.42500000000001</v>
      </c>
      <c r="AE37" s="63">
        <v>2173.9259999999999</v>
      </c>
      <c r="AF37" s="63">
        <v>4169.0140000000001</v>
      </c>
      <c r="AG37" s="63">
        <v>-3305.9290000000001</v>
      </c>
      <c r="AH37" s="63">
        <v>-465.58600000000001</v>
      </c>
      <c r="AI37" s="63">
        <v>-312.91000000000003</v>
      </c>
      <c r="AJ37" s="63">
        <v>-2446.9090000000001</v>
      </c>
      <c r="AK37" s="63">
        <v>-157.143</v>
      </c>
      <c r="AL37" s="63">
        <v>0</v>
      </c>
    </row>
    <row r="38" spans="1:38" x14ac:dyDescent="0.25">
      <c r="A38" s="112"/>
      <c r="B38" s="62" t="s">
        <v>1114</v>
      </c>
      <c r="C38" s="64">
        <v>-1072.7360000000001</v>
      </c>
      <c r="D38" s="64">
        <v>13.334</v>
      </c>
      <c r="E38" s="64">
        <v>-29.599</v>
      </c>
      <c r="F38" s="64">
        <v>0.26800000000000002</v>
      </c>
      <c r="G38" s="64">
        <v>-12.276999999999999</v>
      </c>
      <c r="H38" s="64">
        <v>-5.4470000000000001</v>
      </c>
      <c r="I38" s="64">
        <v>2.2770000000000001</v>
      </c>
      <c r="J38" s="64">
        <v>-1.423</v>
      </c>
      <c r="K38" s="64">
        <v>0.16300000000000001</v>
      </c>
      <c r="L38" s="64">
        <v>-1.3009999999999999</v>
      </c>
      <c r="M38" s="64">
        <v>-11.302</v>
      </c>
      <c r="N38" s="64">
        <v>2.1139999999999999</v>
      </c>
      <c r="O38" s="64">
        <v>2.073</v>
      </c>
      <c r="P38" s="64">
        <v>-3.5369999999999999</v>
      </c>
      <c r="Q38" s="64">
        <v>-14.837999999999999</v>
      </c>
      <c r="R38" s="64">
        <v>-11.505000000000001</v>
      </c>
      <c r="S38" s="64">
        <v>-13.659000000000001</v>
      </c>
      <c r="T38" s="64">
        <v>-0.20300000000000001</v>
      </c>
      <c r="U38" s="64">
        <v>-6.22</v>
      </c>
      <c r="V38" s="64">
        <v>-8.984</v>
      </c>
      <c r="W38" s="64">
        <v>91.468999999999994</v>
      </c>
      <c r="X38" s="64">
        <v>31.628</v>
      </c>
      <c r="Y38" s="64">
        <v>29.838999999999999</v>
      </c>
      <c r="Z38" s="64">
        <v>-90.938999999999993</v>
      </c>
      <c r="AA38" s="64">
        <v>-0.48799999999999999</v>
      </c>
      <c r="AB38" s="64">
        <v>8.7810000000000006</v>
      </c>
      <c r="AC38" s="64">
        <v>9.0649999999999995</v>
      </c>
      <c r="AD38" s="64">
        <v>-47.279000000000003</v>
      </c>
      <c r="AE38" s="64">
        <v>239.19800000000001</v>
      </c>
      <c r="AF38" s="64">
        <v>141.471</v>
      </c>
      <c r="AG38" s="64">
        <v>-244.56399999999999</v>
      </c>
      <c r="AH38" s="64">
        <v>27.969000000000001</v>
      </c>
      <c r="AI38" s="64">
        <v>2.8860000000000001</v>
      </c>
      <c r="AJ38" s="64">
        <v>-6.5039999999999996</v>
      </c>
      <c r="AK38" s="64">
        <v>-66.344999999999999</v>
      </c>
      <c r="AL38" s="64">
        <v>0</v>
      </c>
    </row>
    <row r="39" spans="1:38" x14ac:dyDescent="0.25">
      <c r="A39" s="112"/>
      <c r="B39" s="62" t="s">
        <v>1115</v>
      </c>
      <c r="C39" s="63">
        <v>-864.30899999999997</v>
      </c>
      <c r="D39" s="63">
        <v>-4.8650000000000002</v>
      </c>
      <c r="E39" s="63">
        <v>-0.27300000000000002</v>
      </c>
      <c r="F39" s="63">
        <v>8.282</v>
      </c>
      <c r="G39" s="63">
        <v>34.909999999999997</v>
      </c>
      <c r="H39" s="63">
        <v>3.5750000000000002</v>
      </c>
      <c r="I39" s="63">
        <v>3.738</v>
      </c>
      <c r="J39" s="63">
        <v>5.0650000000000004</v>
      </c>
      <c r="K39" s="63">
        <v>9.4239999999999995</v>
      </c>
      <c r="L39" s="63">
        <v>25.634</v>
      </c>
      <c r="M39" s="63">
        <v>2.2389999999999999</v>
      </c>
      <c r="N39" s="63">
        <v>5.0279999999999996</v>
      </c>
      <c r="O39" s="63">
        <v>1.57</v>
      </c>
      <c r="P39" s="63">
        <v>2.7210000000000001</v>
      </c>
      <c r="Q39" s="63">
        <v>-0.58899999999999997</v>
      </c>
      <c r="R39" s="63">
        <v>-1.1279999999999999</v>
      </c>
      <c r="S39" s="63">
        <v>3.1960000000000002</v>
      </c>
      <c r="T39" s="63">
        <v>1.0669999999999999</v>
      </c>
      <c r="U39" s="63">
        <v>1.018</v>
      </c>
      <c r="V39" s="63">
        <v>7.5359999999999996</v>
      </c>
      <c r="W39" s="63">
        <v>19.21</v>
      </c>
      <c r="X39" s="63">
        <v>55.69</v>
      </c>
      <c r="Y39" s="63">
        <v>-21.795999999999999</v>
      </c>
      <c r="Z39" s="63">
        <v>-90.519000000000005</v>
      </c>
      <c r="AA39" s="63">
        <v>-46.186999999999998</v>
      </c>
      <c r="AB39" s="63">
        <v>-9.8339999999999996</v>
      </c>
      <c r="AC39" s="63">
        <v>3.5859999999999999</v>
      </c>
      <c r="AD39" s="63">
        <v>-13.134</v>
      </c>
      <c r="AE39" s="63">
        <v>1164.9469999999999</v>
      </c>
      <c r="AF39" s="63">
        <v>2515.5450000000001</v>
      </c>
      <c r="AG39" s="63">
        <v>-67.400999999999996</v>
      </c>
      <c r="AH39" s="63">
        <v>-21.524000000000001</v>
      </c>
      <c r="AI39" s="63">
        <v>-82.613</v>
      </c>
      <c r="AJ39" s="63">
        <v>-228.89099999999999</v>
      </c>
      <c r="AK39" s="63">
        <v>-9.8689999999999998</v>
      </c>
      <c r="AL39" s="63">
        <v>0</v>
      </c>
    </row>
    <row r="40" spans="1:38" x14ac:dyDescent="0.25">
      <c r="A40" s="112"/>
      <c r="B40" s="62" t="s">
        <v>1116</v>
      </c>
      <c r="C40" s="64">
        <v>-170.648</v>
      </c>
      <c r="D40" s="64">
        <v>10.179</v>
      </c>
      <c r="E40" s="64">
        <v>0.32500000000000001</v>
      </c>
      <c r="F40" s="64">
        <v>0.123</v>
      </c>
      <c r="G40" s="64">
        <v>7.0999999999999994E-2</v>
      </c>
      <c r="H40" s="64">
        <v>0.126</v>
      </c>
      <c r="I40" s="64">
        <v>0.73</v>
      </c>
      <c r="J40" s="64">
        <v>0.64</v>
      </c>
      <c r="K40" s="64">
        <v>7.2080000000000002</v>
      </c>
      <c r="L40" s="64">
        <v>-0.216</v>
      </c>
      <c r="M40" s="64">
        <v>0.17399999999999999</v>
      </c>
      <c r="N40" s="64">
        <v>1.016</v>
      </c>
      <c r="O40" s="64">
        <v>3.4000000000000002E-2</v>
      </c>
      <c r="P40" s="64">
        <v>0.33900000000000002</v>
      </c>
      <c r="Q40" s="64">
        <v>0.182</v>
      </c>
      <c r="R40" s="64">
        <v>0.14399999999999999</v>
      </c>
      <c r="S40" s="64">
        <v>4.4999999999999998E-2</v>
      </c>
      <c r="T40" s="64">
        <v>7.0999999999999994E-2</v>
      </c>
      <c r="U40" s="64">
        <v>-2.7E-2</v>
      </c>
      <c r="V40" s="64">
        <v>9.1999999999999998E-2</v>
      </c>
      <c r="W40" s="64">
        <v>50.68</v>
      </c>
      <c r="X40" s="64">
        <v>4.54</v>
      </c>
      <c r="Y40" s="64">
        <v>2.9729999999999999</v>
      </c>
      <c r="Z40" s="64">
        <v>2.012</v>
      </c>
      <c r="AA40" s="64">
        <v>0.51400000000000001</v>
      </c>
      <c r="AB40" s="64">
        <v>-3.2480000000000002</v>
      </c>
      <c r="AC40" s="64">
        <v>4.7E-2</v>
      </c>
      <c r="AD40" s="64">
        <v>-2.6219999999999999</v>
      </c>
      <c r="AE40" s="64">
        <v>16.914999999999999</v>
      </c>
      <c r="AF40" s="64">
        <v>31.962</v>
      </c>
      <c r="AG40" s="64">
        <v>-16.821999999999999</v>
      </c>
      <c r="AH40" s="64">
        <v>6.758</v>
      </c>
      <c r="AI40" s="64">
        <v>-1.1020000000000001</v>
      </c>
      <c r="AJ40" s="64">
        <v>-0.33400000000000002</v>
      </c>
      <c r="AK40" s="64">
        <v>-4.9000000000000002E-2</v>
      </c>
      <c r="AL40" s="64">
        <v>0</v>
      </c>
    </row>
    <row r="41" spans="1:38" x14ac:dyDescent="0.25">
      <c r="A41" s="112"/>
      <c r="B41" s="62" t="s">
        <v>1117</v>
      </c>
      <c r="C41" s="63">
        <v>-1770.454</v>
      </c>
      <c r="D41" s="63">
        <v>0.27100000000000002</v>
      </c>
      <c r="E41" s="63">
        <v>1.514</v>
      </c>
      <c r="F41" s="63">
        <v>2.3220000000000001</v>
      </c>
      <c r="G41" s="63">
        <v>-22.847000000000001</v>
      </c>
      <c r="H41" s="63">
        <v>-7.8250000000000002</v>
      </c>
      <c r="I41" s="63">
        <v>-21.936</v>
      </c>
      <c r="J41" s="63">
        <v>-15.347</v>
      </c>
      <c r="K41" s="63">
        <v>7.952</v>
      </c>
      <c r="L41" s="63">
        <v>-23.753</v>
      </c>
      <c r="M41" s="63">
        <v>-12.433999999999999</v>
      </c>
      <c r="N41" s="63">
        <v>-5.3949999999999996</v>
      </c>
      <c r="O41" s="63">
        <v>6.84</v>
      </c>
      <c r="P41" s="63">
        <v>-36.956000000000003</v>
      </c>
      <c r="Q41" s="63">
        <v>-46.978999999999999</v>
      </c>
      <c r="R41" s="63">
        <v>-19.163</v>
      </c>
      <c r="S41" s="63">
        <v>-57.371000000000002</v>
      </c>
      <c r="T41" s="63">
        <v>-10.695</v>
      </c>
      <c r="U41" s="63">
        <v>-61.093000000000004</v>
      </c>
      <c r="V41" s="63">
        <v>-28.273</v>
      </c>
      <c r="W41" s="63">
        <v>96.602000000000004</v>
      </c>
      <c r="X41" s="63">
        <v>-1.147</v>
      </c>
      <c r="Y41" s="63">
        <v>-32.003</v>
      </c>
      <c r="Z41" s="63">
        <v>-63.326000000000001</v>
      </c>
      <c r="AA41" s="63">
        <v>-26.506</v>
      </c>
      <c r="AB41" s="63">
        <v>-25.132000000000001</v>
      </c>
      <c r="AC41" s="63">
        <v>-5.4740000000000002</v>
      </c>
      <c r="AD41" s="63">
        <v>-52.926000000000002</v>
      </c>
      <c r="AE41" s="63">
        <v>154.63800000000001</v>
      </c>
      <c r="AF41" s="63">
        <v>-60.265000000000001</v>
      </c>
      <c r="AG41" s="63">
        <v>-142.511</v>
      </c>
      <c r="AH41" s="63">
        <v>3.3780000000000001</v>
      </c>
      <c r="AI41" s="63">
        <v>-35.198</v>
      </c>
      <c r="AJ41" s="63">
        <v>-29.132000000000001</v>
      </c>
      <c r="AK41" s="63">
        <v>-67.072999999999993</v>
      </c>
      <c r="AL41" s="63">
        <v>0</v>
      </c>
    </row>
    <row r="42" spans="1:38" x14ac:dyDescent="0.25">
      <c r="A42" s="112"/>
      <c r="B42" s="62" t="s">
        <v>1118</v>
      </c>
      <c r="C42" s="64">
        <v>-7399.7539999999999</v>
      </c>
      <c r="D42" s="64">
        <v>-1.742</v>
      </c>
      <c r="E42" s="64">
        <v>139.911</v>
      </c>
      <c r="F42" s="64">
        <v>4.3730000000000002</v>
      </c>
      <c r="G42" s="64">
        <v>2073.4409999999998</v>
      </c>
      <c r="H42" s="64">
        <v>251.392</v>
      </c>
      <c r="I42" s="64">
        <v>171.13</v>
      </c>
      <c r="J42" s="64">
        <v>393.51600000000002</v>
      </c>
      <c r="K42" s="64">
        <v>371.685</v>
      </c>
      <c r="L42" s="64">
        <v>1434.83</v>
      </c>
      <c r="M42" s="64">
        <v>600.56899999999996</v>
      </c>
      <c r="N42" s="64">
        <v>446.54</v>
      </c>
      <c r="O42" s="64">
        <v>464.93</v>
      </c>
      <c r="P42" s="64">
        <v>797.57899999999995</v>
      </c>
      <c r="Q42" s="64">
        <v>322.42599999999999</v>
      </c>
      <c r="R42" s="64">
        <v>354.87099999999998</v>
      </c>
      <c r="S42" s="64">
        <v>546.96900000000005</v>
      </c>
      <c r="T42" s="64">
        <v>867.36900000000003</v>
      </c>
      <c r="U42" s="64">
        <v>723.02200000000005</v>
      </c>
      <c r="V42" s="64">
        <v>1079.559</v>
      </c>
      <c r="W42" s="64">
        <v>2675.819</v>
      </c>
      <c r="X42" s="64">
        <v>2918.36</v>
      </c>
      <c r="Y42" s="64">
        <v>8123.2489999999998</v>
      </c>
      <c r="Z42" s="64">
        <v>3797.8760000000002</v>
      </c>
      <c r="AA42" s="64">
        <v>1552.742</v>
      </c>
      <c r="AB42" s="64">
        <v>-140.01</v>
      </c>
      <c r="AC42" s="64">
        <v>1090.5509999999999</v>
      </c>
      <c r="AD42" s="64">
        <v>1377.9939999999999</v>
      </c>
      <c r="AE42" s="64">
        <v>6985.9629999999997</v>
      </c>
      <c r="AF42" s="64">
        <v>26420.41</v>
      </c>
      <c r="AG42" s="64">
        <v>5629.9390000000003</v>
      </c>
      <c r="AH42" s="64">
        <v>3458.7170000000001</v>
      </c>
      <c r="AI42" s="64">
        <v>-1257.9159999999999</v>
      </c>
      <c r="AJ42" s="64">
        <v>5809.8180000000002</v>
      </c>
      <c r="AK42" s="64">
        <v>190.096</v>
      </c>
      <c r="AL42" s="64">
        <v>0</v>
      </c>
    </row>
    <row r="43" spans="1:38" x14ac:dyDescent="0.25">
      <c r="A43" s="112"/>
      <c r="B43" s="62" t="s">
        <v>1119</v>
      </c>
      <c r="C43" s="63">
        <v>-5328.2629999999999</v>
      </c>
      <c r="D43" s="63">
        <v>-1243.662</v>
      </c>
      <c r="E43" s="63">
        <v>10.525</v>
      </c>
      <c r="F43" s="63">
        <v>9.5459999999999994</v>
      </c>
      <c r="G43" s="63">
        <v>88.683000000000007</v>
      </c>
      <c r="H43" s="63">
        <v>19.013999999999999</v>
      </c>
      <c r="I43" s="63">
        <v>5.0709999999999997</v>
      </c>
      <c r="J43" s="63">
        <v>29.597999999999999</v>
      </c>
      <c r="K43" s="63">
        <v>103.57599999999999</v>
      </c>
      <c r="L43" s="63">
        <v>283.31</v>
      </c>
      <c r="M43" s="63">
        <v>36.811</v>
      </c>
      <c r="N43" s="63">
        <v>94.91</v>
      </c>
      <c r="O43" s="63">
        <v>-62.896000000000001</v>
      </c>
      <c r="P43" s="63">
        <v>105.77200000000001</v>
      </c>
      <c r="Q43" s="63">
        <v>-80.114000000000004</v>
      </c>
      <c r="R43" s="63">
        <v>23.574999999999999</v>
      </c>
      <c r="S43" s="63">
        <v>77.757000000000005</v>
      </c>
      <c r="T43" s="63">
        <v>266.66699999999997</v>
      </c>
      <c r="U43" s="63">
        <v>-22.73</v>
      </c>
      <c r="V43" s="63">
        <v>43.079000000000001</v>
      </c>
      <c r="W43" s="63">
        <v>70.95</v>
      </c>
      <c r="X43" s="63">
        <v>-12.688000000000001</v>
      </c>
      <c r="Y43" s="63">
        <v>2003.021</v>
      </c>
      <c r="Z43" s="63">
        <v>-1133.425</v>
      </c>
      <c r="AA43" s="63">
        <v>-4.766</v>
      </c>
      <c r="AB43" s="63">
        <v>-28.187999999999999</v>
      </c>
      <c r="AC43" s="63">
        <v>30.518000000000001</v>
      </c>
      <c r="AD43" s="63">
        <v>192.39099999999999</v>
      </c>
      <c r="AE43" s="63">
        <v>1229.721</v>
      </c>
      <c r="AF43" s="63">
        <v>6787.6409999999996</v>
      </c>
      <c r="AG43" s="63">
        <v>-1098.527</v>
      </c>
      <c r="AH43" s="63">
        <v>-17.989000000000001</v>
      </c>
      <c r="AI43" s="63">
        <v>-1636.6869999999999</v>
      </c>
      <c r="AJ43" s="63">
        <v>-5007.34</v>
      </c>
      <c r="AK43" s="63">
        <v>26.702999999999999</v>
      </c>
      <c r="AL43" s="63">
        <v>0</v>
      </c>
    </row>
    <row r="44" spans="1:38" x14ac:dyDescent="0.25">
      <c r="A44" s="112"/>
      <c r="B44" s="62" t="s">
        <v>1120</v>
      </c>
      <c r="C44" s="64">
        <v>-2652.3040000000001</v>
      </c>
      <c r="D44" s="64">
        <v>6.7000000000000004E-2</v>
      </c>
      <c r="E44" s="64">
        <v>2.2890000000000001</v>
      </c>
      <c r="F44" s="64">
        <v>2.3690000000000002</v>
      </c>
      <c r="G44" s="64">
        <v>-40.24</v>
      </c>
      <c r="H44" s="64">
        <v>-3.3759999999999999</v>
      </c>
      <c r="I44" s="64">
        <v>-0.78</v>
      </c>
      <c r="J44" s="64">
        <v>-3.29</v>
      </c>
      <c r="K44" s="64">
        <v>-16.606000000000002</v>
      </c>
      <c r="L44" s="64">
        <v>-8.3059999999999992</v>
      </c>
      <c r="M44" s="64">
        <v>-5.08</v>
      </c>
      <c r="N44" s="64">
        <v>-3.9380000000000002</v>
      </c>
      <c r="O44" s="64">
        <v>-11.913</v>
      </c>
      <c r="P44" s="64">
        <v>-1.5760000000000001</v>
      </c>
      <c r="Q44" s="64">
        <v>-1.4450000000000001</v>
      </c>
      <c r="R44" s="64">
        <v>-2.2469999999999999</v>
      </c>
      <c r="S44" s="64">
        <v>-2.024</v>
      </c>
      <c r="T44" s="64">
        <v>-0.371</v>
      </c>
      <c r="U44" s="64">
        <v>-1.2989999999999999</v>
      </c>
      <c r="V44" s="64">
        <v>-2.7719999999999998</v>
      </c>
      <c r="W44" s="64">
        <v>405.93799999999999</v>
      </c>
      <c r="X44" s="64">
        <v>0.13600000000000001</v>
      </c>
      <c r="Y44" s="64">
        <v>-75.031999999999996</v>
      </c>
      <c r="Z44" s="64">
        <v>2300.306</v>
      </c>
      <c r="AA44" s="64">
        <v>-23.463999999999999</v>
      </c>
      <c r="AB44" s="64">
        <v>6.7679999999999998</v>
      </c>
      <c r="AC44" s="64">
        <v>-12.862</v>
      </c>
      <c r="AD44" s="64">
        <v>-2.734</v>
      </c>
      <c r="AE44" s="64">
        <v>327.89800000000002</v>
      </c>
      <c r="AF44" s="64">
        <v>10.125</v>
      </c>
      <c r="AG44" s="64">
        <v>-29.026</v>
      </c>
      <c r="AH44" s="64">
        <v>8.0120000000000005</v>
      </c>
      <c r="AI44" s="64">
        <v>1.002</v>
      </c>
      <c r="AJ44" s="64">
        <v>2.3E-2</v>
      </c>
      <c r="AK44" s="64">
        <v>0.154</v>
      </c>
      <c r="AL44" s="64">
        <v>0</v>
      </c>
    </row>
    <row r="45" spans="1:38" x14ac:dyDescent="0.25">
      <c r="A45" s="112"/>
      <c r="B45" s="62" t="s">
        <v>1121</v>
      </c>
      <c r="C45" s="63">
        <v>-1723.7059999999999</v>
      </c>
      <c r="D45" s="63">
        <v>0.16600000000000001</v>
      </c>
      <c r="E45" s="63">
        <v>0.83</v>
      </c>
      <c r="F45" s="63">
        <v>2.2389999999999999</v>
      </c>
      <c r="G45" s="63">
        <v>37.802999999999997</v>
      </c>
      <c r="H45" s="63">
        <v>-11.992000000000001</v>
      </c>
      <c r="I45" s="63">
        <v>3.3029999999999999</v>
      </c>
      <c r="J45" s="63">
        <v>1.8939999999999999</v>
      </c>
      <c r="K45" s="63">
        <v>52.703000000000003</v>
      </c>
      <c r="L45" s="63">
        <v>55.709000000000003</v>
      </c>
      <c r="M45" s="63">
        <v>18.067</v>
      </c>
      <c r="N45" s="63">
        <v>13.063000000000001</v>
      </c>
      <c r="O45" s="63">
        <v>19.056999999999999</v>
      </c>
      <c r="P45" s="63">
        <v>18.789000000000001</v>
      </c>
      <c r="Q45" s="63">
        <v>23.55</v>
      </c>
      <c r="R45" s="63">
        <v>10.686</v>
      </c>
      <c r="S45" s="63">
        <v>36.271999999999998</v>
      </c>
      <c r="T45" s="63">
        <v>78.706000000000003</v>
      </c>
      <c r="U45" s="63">
        <v>2.2629999999999999</v>
      </c>
      <c r="V45" s="63">
        <v>13.452</v>
      </c>
      <c r="W45" s="63">
        <v>238.464</v>
      </c>
      <c r="X45" s="63">
        <v>51.777000000000001</v>
      </c>
      <c r="Y45" s="63">
        <v>209.92</v>
      </c>
      <c r="Z45" s="63">
        <v>85.734999999999999</v>
      </c>
      <c r="AA45" s="63">
        <v>16.738</v>
      </c>
      <c r="AB45" s="63">
        <v>7.2949999999999999</v>
      </c>
      <c r="AC45" s="63">
        <v>60.491</v>
      </c>
      <c r="AD45" s="63">
        <v>27.425999999999998</v>
      </c>
      <c r="AE45" s="63">
        <v>526.39200000000005</v>
      </c>
      <c r="AF45" s="63">
        <v>96.194999999999993</v>
      </c>
      <c r="AG45" s="63">
        <v>156.96600000000001</v>
      </c>
      <c r="AH45" s="63">
        <v>17.675000000000001</v>
      </c>
      <c r="AI45" s="63">
        <v>40.484999999999999</v>
      </c>
      <c r="AJ45" s="63">
        <v>14.968</v>
      </c>
      <c r="AK45" s="63">
        <v>12.085000000000001</v>
      </c>
      <c r="AL45" s="63">
        <v>0</v>
      </c>
    </row>
    <row r="46" spans="1:38" x14ac:dyDescent="0.25">
      <c r="A46" s="112"/>
      <c r="B46" s="62" t="s">
        <v>1122</v>
      </c>
      <c r="C46" s="64">
        <v>-2084.66</v>
      </c>
      <c r="D46" s="64">
        <v>0.64100000000000001</v>
      </c>
      <c r="E46" s="64">
        <v>40.436</v>
      </c>
      <c r="F46" s="64">
        <v>0.69899999999999995</v>
      </c>
      <c r="G46" s="64">
        <v>268.71300000000002</v>
      </c>
      <c r="H46" s="64">
        <v>35.789000000000001</v>
      </c>
      <c r="I46" s="64">
        <v>3.7989999999999999</v>
      </c>
      <c r="J46" s="64">
        <v>22.51</v>
      </c>
      <c r="K46" s="64">
        <v>1.3009999999999999</v>
      </c>
      <c r="L46" s="64">
        <v>199.46799999999999</v>
      </c>
      <c r="M46" s="64">
        <v>42.713000000000001</v>
      </c>
      <c r="N46" s="64">
        <v>31.984999999999999</v>
      </c>
      <c r="O46" s="64">
        <v>13.074</v>
      </c>
      <c r="P46" s="64">
        <v>37.704000000000001</v>
      </c>
      <c r="Q46" s="64">
        <v>130.87</v>
      </c>
      <c r="R46" s="64">
        <v>6.9160000000000004</v>
      </c>
      <c r="S46" s="64">
        <v>39.537999999999997</v>
      </c>
      <c r="T46" s="64">
        <v>16.216999999999999</v>
      </c>
      <c r="U46" s="64">
        <v>5.6239999999999997</v>
      </c>
      <c r="V46" s="64">
        <v>20.094000000000001</v>
      </c>
      <c r="W46" s="64">
        <v>572.12400000000002</v>
      </c>
      <c r="X46" s="64">
        <v>34.406999999999996</v>
      </c>
      <c r="Y46" s="64">
        <v>149.33199999999999</v>
      </c>
      <c r="Z46" s="64">
        <v>352.48</v>
      </c>
      <c r="AA46" s="64">
        <v>78.025999999999996</v>
      </c>
      <c r="AB46" s="64">
        <v>54.046999999999997</v>
      </c>
      <c r="AC46" s="64">
        <v>37.411000000000001</v>
      </c>
      <c r="AD46" s="64">
        <v>96.134</v>
      </c>
      <c r="AE46" s="64">
        <v>305.74700000000001</v>
      </c>
      <c r="AF46" s="64">
        <v>769.18399999999997</v>
      </c>
      <c r="AG46" s="64">
        <v>-48.859000000000002</v>
      </c>
      <c r="AH46" s="64">
        <v>7.1459999999999999</v>
      </c>
      <c r="AI46" s="64">
        <v>-62.694000000000003</v>
      </c>
      <c r="AJ46" s="64">
        <v>16.678999999999998</v>
      </c>
      <c r="AK46" s="64">
        <v>27.943999999999999</v>
      </c>
      <c r="AL46" s="64">
        <v>0</v>
      </c>
    </row>
    <row r="47" spans="1:38" x14ac:dyDescent="0.25">
      <c r="A47" s="112"/>
      <c r="B47" s="62" t="s">
        <v>1123</v>
      </c>
      <c r="C47" s="63">
        <v>-5716.1559999999999</v>
      </c>
      <c r="D47" s="63">
        <v>208.55199999999999</v>
      </c>
      <c r="E47" s="63">
        <v>20.065999999999999</v>
      </c>
      <c r="F47" s="63">
        <v>33.692</v>
      </c>
      <c r="G47" s="63">
        <v>746.02200000000005</v>
      </c>
      <c r="H47" s="63">
        <v>712.42100000000005</v>
      </c>
      <c r="I47" s="63">
        <v>162.60599999999999</v>
      </c>
      <c r="J47" s="63">
        <v>262.70400000000001</v>
      </c>
      <c r="K47" s="63">
        <v>62.26</v>
      </c>
      <c r="L47" s="63">
        <v>844.52200000000005</v>
      </c>
      <c r="M47" s="63">
        <v>460.16699999999997</v>
      </c>
      <c r="N47" s="63">
        <v>311.07600000000002</v>
      </c>
      <c r="O47" s="63">
        <v>265.154</v>
      </c>
      <c r="P47" s="63">
        <v>972.58100000000002</v>
      </c>
      <c r="Q47" s="63">
        <v>232.08799999999999</v>
      </c>
      <c r="R47" s="63">
        <v>278.39499999999998</v>
      </c>
      <c r="S47" s="63">
        <v>988.93600000000004</v>
      </c>
      <c r="T47" s="63">
        <v>275.20800000000003</v>
      </c>
      <c r="U47" s="63">
        <v>116.651</v>
      </c>
      <c r="V47" s="63">
        <v>710.96199999999999</v>
      </c>
      <c r="W47" s="63">
        <v>2339.8200000000002</v>
      </c>
      <c r="X47" s="63">
        <v>2151.6030000000001</v>
      </c>
      <c r="Y47" s="63">
        <v>4850.2700000000004</v>
      </c>
      <c r="Z47" s="63">
        <v>1857.443</v>
      </c>
      <c r="AA47" s="63">
        <v>1344.08</v>
      </c>
      <c r="AB47" s="63">
        <v>178.547</v>
      </c>
      <c r="AC47" s="63">
        <v>464.47399999999999</v>
      </c>
      <c r="AD47" s="63">
        <v>787.46299999999997</v>
      </c>
      <c r="AE47" s="63">
        <v>4553.491</v>
      </c>
      <c r="AF47" s="63">
        <v>22795.757000000001</v>
      </c>
      <c r="AG47" s="63">
        <v>3220.6869999999999</v>
      </c>
      <c r="AH47" s="63">
        <v>4248.5020000000004</v>
      </c>
      <c r="AI47" s="63">
        <v>2208.4</v>
      </c>
      <c r="AJ47" s="63">
        <v>3600.761</v>
      </c>
      <c r="AK47" s="63">
        <v>814.928</v>
      </c>
      <c r="AL47" s="63">
        <v>0</v>
      </c>
    </row>
    <row r="48" spans="1:38" x14ac:dyDescent="0.25">
      <c r="A48" s="112"/>
      <c r="B48" s="62" t="s">
        <v>1124</v>
      </c>
      <c r="C48" s="64">
        <v>-434.87900000000002</v>
      </c>
      <c r="D48" s="64">
        <v>0.42599999999999999</v>
      </c>
      <c r="E48" s="64">
        <v>0.64900000000000002</v>
      </c>
      <c r="F48" s="64">
        <v>1.123</v>
      </c>
      <c r="G48" s="64">
        <v>3.7829999999999999</v>
      </c>
      <c r="H48" s="64">
        <v>0.56799999999999995</v>
      </c>
      <c r="I48" s="64">
        <v>3.948</v>
      </c>
      <c r="J48" s="64">
        <v>0.49399999999999999</v>
      </c>
      <c r="K48" s="64">
        <v>0.02</v>
      </c>
      <c r="L48" s="64">
        <v>1.2569999999999999</v>
      </c>
      <c r="M48" s="64">
        <v>0.40400000000000003</v>
      </c>
      <c r="N48" s="64">
        <v>3.3170000000000002</v>
      </c>
      <c r="O48" s="64">
        <v>0.64700000000000002</v>
      </c>
      <c r="P48" s="64">
        <v>1.0720000000000001</v>
      </c>
      <c r="Q48" s="64">
        <v>0.19500000000000001</v>
      </c>
      <c r="R48" s="64">
        <v>0.28299999999999997</v>
      </c>
      <c r="S48" s="64">
        <v>0.38</v>
      </c>
      <c r="T48" s="64">
        <v>0.42599999999999999</v>
      </c>
      <c r="U48" s="64">
        <v>0.28699999999999998</v>
      </c>
      <c r="V48" s="64">
        <v>1.1459999999999999</v>
      </c>
      <c r="W48" s="64">
        <v>-188.74100000000001</v>
      </c>
      <c r="X48" s="64">
        <v>12.226000000000001</v>
      </c>
      <c r="Y48" s="64">
        <v>19.114999999999998</v>
      </c>
      <c r="Z48" s="64">
        <v>-106.858</v>
      </c>
      <c r="AA48" s="64">
        <v>4.6879999999999997</v>
      </c>
      <c r="AB48" s="64">
        <v>0.36899999999999999</v>
      </c>
      <c r="AC48" s="64">
        <v>2.8370000000000002</v>
      </c>
      <c r="AD48" s="64">
        <v>0.90900000000000003</v>
      </c>
      <c r="AE48" s="64">
        <v>48.923000000000002</v>
      </c>
      <c r="AF48" s="64">
        <v>64.662000000000006</v>
      </c>
      <c r="AG48" s="64">
        <v>23.350999999999999</v>
      </c>
      <c r="AH48" s="64">
        <v>1.246</v>
      </c>
      <c r="AI48" s="64">
        <v>7.31</v>
      </c>
      <c r="AJ48" s="64">
        <v>4.9690000000000003</v>
      </c>
      <c r="AK48" s="64">
        <v>11.632</v>
      </c>
      <c r="AL48" s="64">
        <v>0</v>
      </c>
    </row>
    <row r="49" spans="1:38" x14ac:dyDescent="0.25">
      <c r="A49" s="112"/>
      <c r="B49" s="62" t="s">
        <v>1125</v>
      </c>
      <c r="C49" s="63">
        <v>-26.059000000000001</v>
      </c>
      <c r="D49" s="63">
        <v>0.311</v>
      </c>
      <c r="E49" s="63">
        <v>0.98599999999999999</v>
      </c>
      <c r="F49" s="63">
        <v>1.1459999999999999</v>
      </c>
      <c r="G49" s="63">
        <v>5.8570000000000002</v>
      </c>
      <c r="H49" s="63">
        <v>1.36</v>
      </c>
      <c r="I49" s="63">
        <v>0.36299999999999999</v>
      </c>
      <c r="J49" s="63">
        <v>0.248</v>
      </c>
      <c r="K49" s="63">
        <v>34.314999999999998</v>
      </c>
      <c r="L49" s="63">
        <v>-2.387</v>
      </c>
      <c r="M49" s="63">
        <v>0.40200000000000002</v>
      </c>
      <c r="N49" s="63">
        <v>1.5669999999999999</v>
      </c>
      <c r="O49" s="63">
        <v>8.5000000000000006E-2</v>
      </c>
      <c r="P49" s="63">
        <v>1.4670000000000001</v>
      </c>
      <c r="Q49" s="63">
        <v>-0.313</v>
      </c>
      <c r="R49" s="63">
        <v>0.80200000000000005</v>
      </c>
      <c r="S49" s="63">
        <v>0.307</v>
      </c>
      <c r="T49" s="63">
        <v>0.127</v>
      </c>
      <c r="U49" s="63">
        <v>0.20200000000000001</v>
      </c>
      <c r="V49" s="63">
        <v>2.399</v>
      </c>
      <c r="W49" s="63">
        <v>1.46</v>
      </c>
      <c r="X49" s="63">
        <v>9.8130000000000006</v>
      </c>
      <c r="Y49" s="63">
        <v>29.199000000000002</v>
      </c>
      <c r="Z49" s="63">
        <v>14.526999999999999</v>
      </c>
      <c r="AA49" s="63">
        <v>4.3159999999999998</v>
      </c>
      <c r="AB49" s="63">
        <v>2.9119999999999999</v>
      </c>
      <c r="AC49" s="63">
        <v>-3.8439999999999999</v>
      </c>
      <c r="AD49" s="63">
        <v>0.53400000000000003</v>
      </c>
      <c r="AE49" s="63">
        <v>76.257999999999996</v>
      </c>
      <c r="AF49" s="63">
        <v>35.548999999999999</v>
      </c>
      <c r="AG49" s="63">
        <v>6.7389999999999999</v>
      </c>
      <c r="AH49" s="63">
        <v>4.1479999999999997</v>
      </c>
      <c r="AI49" s="63">
        <v>-5.7000000000000002E-2</v>
      </c>
      <c r="AJ49" s="63">
        <v>0.88500000000000001</v>
      </c>
      <c r="AK49" s="63">
        <v>11.54</v>
      </c>
      <c r="AL49" s="63">
        <v>0</v>
      </c>
    </row>
    <row r="50" spans="1:38" x14ac:dyDescent="0.25">
      <c r="A50" s="112"/>
      <c r="B50" s="62" t="s">
        <v>1126</v>
      </c>
      <c r="C50" s="64">
        <v>-103.024</v>
      </c>
      <c r="D50" s="64">
        <v>0.58899999999999997</v>
      </c>
      <c r="E50" s="64">
        <v>0.98799999999999999</v>
      </c>
      <c r="F50" s="64">
        <v>0.2</v>
      </c>
      <c r="G50" s="64">
        <v>-2.6080000000000001</v>
      </c>
      <c r="H50" s="64">
        <v>-1.327</v>
      </c>
      <c r="I50" s="64">
        <v>-0.36599999999999999</v>
      </c>
      <c r="J50" s="64">
        <v>1.8520000000000001</v>
      </c>
      <c r="K50" s="64">
        <v>17.116</v>
      </c>
      <c r="L50" s="64">
        <v>-1.5429999999999999</v>
      </c>
      <c r="M50" s="64">
        <v>10.516</v>
      </c>
      <c r="N50" s="64">
        <v>11.362</v>
      </c>
      <c r="O50" s="64">
        <v>9.9120000000000008</v>
      </c>
      <c r="P50" s="64">
        <v>10.157999999999999</v>
      </c>
      <c r="Q50" s="64">
        <v>5.33</v>
      </c>
      <c r="R50" s="64">
        <v>2.7949999999999999</v>
      </c>
      <c r="S50" s="64">
        <v>18.34</v>
      </c>
      <c r="T50" s="64">
        <v>9.2059999999999995</v>
      </c>
      <c r="U50" s="64">
        <v>0.441</v>
      </c>
      <c r="V50" s="64">
        <v>2.3140000000000001</v>
      </c>
      <c r="W50" s="64">
        <v>-1.577</v>
      </c>
      <c r="X50" s="64">
        <v>-26.074000000000002</v>
      </c>
      <c r="Y50" s="64">
        <v>-35.956000000000003</v>
      </c>
      <c r="Z50" s="64">
        <v>11.36</v>
      </c>
      <c r="AA50" s="64">
        <v>-12.993</v>
      </c>
      <c r="AB50" s="64">
        <v>-4.7809999999999997</v>
      </c>
      <c r="AC50" s="64">
        <v>-2.1909999999999998</v>
      </c>
      <c r="AD50" s="64">
        <v>-6.2249999999999996</v>
      </c>
      <c r="AE50" s="64">
        <v>1050.2539999999999</v>
      </c>
      <c r="AF50" s="64">
        <v>-18.044</v>
      </c>
      <c r="AG50" s="64">
        <v>-35.43</v>
      </c>
      <c r="AH50" s="64">
        <v>0.93100000000000005</v>
      </c>
      <c r="AI50" s="64">
        <v>-7.8109999999999999</v>
      </c>
      <c r="AJ50" s="64">
        <v>-120.303</v>
      </c>
      <c r="AK50" s="64">
        <v>-36.997999999999998</v>
      </c>
      <c r="AL50" s="64">
        <v>0</v>
      </c>
    </row>
    <row r="51" spans="1:38" x14ac:dyDescent="0.25">
      <c r="A51" s="112"/>
      <c r="B51" s="62" t="s">
        <v>1127</v>
      </c>
      <c r="C51" s="63">
        <v>-859.25300000000004</v>
      </c>
      <c r="D51" s="63">
        <v>26.338000000000001</v>
      </c>
      <c r="E51" s="63">
        <v>6.5389999999999997</v>
      </c>
      <c r="F51" s="63">
        <v>0</v>
      </c>
      <c r="G51" s="63">
        <v>131.79900000000001</v>
      </c>
      <c r="H51" s="63">
        <v>12.553000000000001</v>
      </c>
      <c r="I51" s="63">
        <v>4.4349999999999996</v>
      </c>
      <c r="J51" s="63">
        <v>21.992999999999999</v>
      </c>
      <c r="K51" s="63">
        <v>229.589</v>
      </c>
      <c r="L51" s="63">
        <v>43.521000000000001</v>
      </c>
      <c r="M51" s="63">
        <v>-5.2549999999999999</v>
      </c>
      <c r="N51" s="63">
        <v>15.845000000000001</v>
      </c>
      <c r="O51" s="63">
        <v>20.154</v>
      </c>
      <c r="P51" s="63">
        <v>-13.481</v>
      </c>
      <c r="Q51" s="63">
        <v>-42.091000000000001</v>
      </c>
      <c r="R51" s="63">
        <v>-10.836</v>
      </c>
      <c r="S51" s="63">
        <v>-58.777999999999999</v>
      </c>
      <c r="T51" s="63">
        <v>-12.552</v>
      </c>
      <c r="U51" s="63">
        <v>-5.6879999999999997</v>
      </c>
      <c r="V51" s="63">
        <v>-12.929</v>
      </c>
      <c r="W51" s="63">
        <v>181.36500000000001</v>
      </c>
      <c r="X51" s="63">
        <v>52.908000000000001</v>
      </c>
      <c r="Y51" s="63">
        <v>217.25200000000001</v>
      </c>
      <c r="Z51" s="63">
        <v>193.80699999999999</v>
      </c>
      <c r="AA51" s="63">
        <v>162.10400000000001</v>
      </c>
      <c r="AB51" s="63">
        <v>11.269</v>
      </c>
      <c r="AC51" s="63">
        <v>19.594999999999999</v>
      </c>
      <c r="AD51" s="63">
        <v>-166.14099999999999</v>
      </c>
      <c r="AE51" s="63">
        <v>1408.259</v>
      </c>
      <c r="AF51" s="63">
        <v>4085.8330000000001</v>
      </c>
      <c r="AG51" s="63">
        <v>-823.17100000000005</v>
      </c>
      <c r="AH51" s="63">
        <v>420.41</v>
      </c>
      <c r="AI51" s="63">
        <v>247.392</v>
      </c>
      <c r="AJ51" s="63">
        <v>-1778.2629999999999</v>
      </c>
      <c r="AK51" s="63">
        <v>78.16</v>
      </c>
      <c r="AL51" s="63">
        <v>0</v>
      </c>
    </row>
    <row r="52" spans="1:38" x14ac:dyDescent="0.25">
      <c r="A52" s="112"/>
      <c r="B52" s="62" t="s">
        <v>1128</v>
      </c>
      <c r="C52" s="64">
        <v>-2724.7310000000002</v>
      </c>
      <c r="D52" s="64">
        <v>51.453000000000003</v>
      </c>
      <c r="E52" s="64">
        <v>72.632000000000005</v>
      </c>
      <c r="F52" s="64">
        <v>31.922000000000001</v>
      </c>
      <c r="G52" s="64">
        <v>-22.61</v>
      </c>
      <c r="H52" s="64">
        <v>-54.707000000000001</v>
      </c>
      <c r="I52" s="64">
        <v>-51.988</v>
      </c>
      <c r="J52" s="64">
        <v>-55.286000000000001</v>
      </c>
      <c r="K52" s="64">
        <v>150.43100000000001</v>
      </c>
      <c r="L52" s="64">
        <v>41.168999999999997</v>
      </c>
      <c r="M52" s="64">
        <v>-48.728000000000002</v>
      </c>
      <c r="N52" s="64">
        <v>7.649</v>
      </c>
      <c r="O52" s="64">
        <v>29.667999999999999</v>
      </c>
      <c r="P52" s="64">
        <v>-124.336</v>
      </c>
      <c r="Q52" s="64">
        <v>-16.474</v>
      </c>
      <c r="R52" s="64">
        <v>-0.999</v>
      </c>
      <c r="S52" s="64">
        <v>-16.013999999999999</v>
      </c>
      <c r="T52" s="64">
        <v>53.210999999999999</v>
      </c>
      <c r="U52" s="64">
        <v>-3.2829999999999999</v>
      </c>
      <c r="V52" s="64">
        <v>-166.87700000000001</v>
      </c>
      <c r="W52" s="64">
        <v>469.52800000000002</v>
      </c>
      <c r="X52" s="64">
        <v>594.51800000000003</v>
      </c>
      <c r="Y52" s="64">
        <v>674.08799999999997</v>
      </c>
      <c r="Z52" s="64">
        <v>1128.6099999999999</v>
      </c>
      <c r="AA52" s="64">
        <v>177.21199999999999</v>
      </c>
      <c r="AB52" s="64">
        <v>69.363</v>
      </c>
      <c r="AC52" s="64">
        <v>88.289000000000001</v>
      </c>
      <c r="AD52" s="64">
        <v>3.4260000000000002</v>
      </c>
      <c r="AE52" s="64">
        <v>285.68099999999998</v>
      </c>
      <c r="AF52" s="64">
        <v>542.53</v>
      </c>
      <c r="AG52" s="64">
        <v>-298.97199999999998</v>
      </c>
      <c r="AH52" s="64">
        <v>160.65299999999999</v>
      </c>
      <c r="AI52" s="64">
        <v>-29.471</v>
      </c>
      <c r="AJ52" s="64">
        <v>173.322</v>
      </c>
      <c r="AK52" s="64">
        <v>-19.452999999999999</v>
      </c>
      <c r="AL52" s="64">
        <v>0</v>
      </c>
    </row>
    <row r="53" spans="1:38" x14ac:dyDescent="0.25">
      <c r="A53" s="112"/>
      <c r="B53" s="62" t="s">
        <v>1129</v>
      </c>
      <c r="C53" s="63">
        <v>-657.28200000000004</v>
      </c>
      <c r="D53" s="63">
        <v>-2930.0680000000002</v>
      </c>
      <c r="E53" s="63">
        <v>-2.262</v>
      </c>
      <c r="F53" s="63">
        <v>1.74</v>
      </c>
      <c r="G53" s="63">
        <v>48.585999999999999</v>
      </c>
      <c r="H53" s="63">
        <v>14.122</v>
      </c>
      <c r="I53" s="63">
        <v>9.8989999999999991</v>
      </c>
      <c r="J53" s="63">
        <v>19.742999999999999</v>
      </c>
      <c r="K53" s="63">
        <v>22.702000000000002</v>
      </c>
      <c r="L53" s="63">
        <v>104.884</v>
      </c>
      <c r="M53" s="63">
        <v>6.5289999999999999</v>
      </c>
      <c r="N53" s="63">
        <v>31.670999999999999</v>
      </c>
      <c r="O53" s="63">
        <v>9.2010000000000005</v>
      </c>
      <c r="P53" s="63">
        <v>13.313000000000001</v>
      </c>
      <c r="Q53" s="63">
        <v>3.9239999999999999</v>
      </c>
      <c r="R53" s="63">
        <v>3.7240000000000002</v>
      </c>
      <c r="S53" s="63">
        <v>4.0679999999999996</v>
      </c>
      <c r="T53" s="63">
        <v>12.759</v>
      </c>
      <c r="U53" s="63">
        <v>-0.36599999999999999</v>
      </c>
      <c r="V53" s="63">
        <v>8.9570000000000007</v>
      </c>
      <c r="W53" s="63">
        <v>87.572999999999993</v>
      </c>
      <c r="X53" s="63">
        <v>40.826000000000001</v>
      </c>
      <c r="Y53" s="63">
        <v>177.494</v>
      </c>
      <c r="Z53" s="63">
        <v>109.38800000000001</v>
      </c>
      <c r="AA53" s="63">
        <v>45.25</v>
      </c>
      <c r="AB53" s="63">
        <v>-10.121</v>
      </c>
      <c r="AC53" s="63">
        <v>107.26900000000001</v>
      </c>
      <c r="AD53" s="63">
        <v>-13.811999999999999</v>
      </c>
      <c r="AE53" s="63">
        <v>504.64699999999999</v>
      </c>
      <c r="AF53" s="63">
        <v>1035.0360000000001</v>
      </c>
      <c r="AG53" s="63">
        <v>79.768000000000001</v>
      </c>
      <c r="AH53" s="63">
        <v>-165.035</v>
      </c>
      <c r="AI53" s="63">
        <v>-343.21800000000002</v>
      </c>
      <c r="AJ53" s="63">
        <v>-93.691000000000003</v>
      </c>
      <c r="AK53" s="63">
        <v>-248.505</v>
      </c>
      <c r="AL53" s="63">
        <v>0</v>
      </c>
    </row>
    <row r="54" spans="1:38" x14ac:dyDescent="0.25">
      <c r="A54" s="112"/>
      <c r="B54" s="62" t="s">
        <v>1130</v>
      </c>
      <c r="C54" s="64">
        <v>-290.72500000000002</v>
      </c>
      <c r="D54" s="64">
        <v>0.34699999999999998</v>
      </c>
      <c r="E54" s="64">
        <v>4.5270000000000001</v>
      </c>
      <c r="F54" s="64">
        <v>5.6369999999999996</v>
      </c>
      <c r="G54" s="64">
        <v>11.755000000000001</v>
      </c>
      <c r="H54" s="64">
        <v>3.1419999999999999</v>
      </c>
      <c r="I54" s="64">
        <v>4.7009999999999996</v>
      </c>
      <c r="J54" s="64">
        <v>4.952</v>
      </c>
      <c r="K54" s="64">
        <v>17.792000000000002</v>
      </c>
      <c r="L54" s="64">
        <v>7.2510000000000003</v>
      </c>
      <c r="M54" s="64">
        <v>8.6920000000000002</v>
      </c>
      <c r="N54" s="64">
        <v>11.657</v>
      </c>
      <c r="O54" s="64">
        <v>16.440000000000001</v>
      </c>
      <c r="P54" s="64">
        <v>14.707000000000001</v>
      </c>
      <c r="Q54" s="64">
        <v>3.895</v>
      </c>
      <c r="R54" s="64">
        <v>3.5739999999999998</v>
      </c>
      <c r="S54" s="64">
        <v>7.0910000000000002</v>
      </c>
      <c r="T54" s="64">
        <v>6.61</v>
      </c>
      <c r="U54" s="64">
        <v>1.89</v>
      </c>
      <c r="V54" s="64">
        <v>9.718</v>
      </c>
      <c r="W54" s="64">
        <v>76.230999999999995</v>
      </c>
      <c r="X54" s="64">
        <v>41.133000000000003</v>
      </c>
      <c r="Y54" s="64">
        <v>72.457999999999998</v>
      </c>
      <c r="Z54" s="64">
        <v>-428.23099999999999</v>
      </c>
      <c r="AA54" s="64">
        <v>7.8239999999999998</v>
      </c>
      <c r="AB54" s="64">
        <v>2.08</v>
      </c>
      <c r="AC54" s="64">
        <v>12.504</v>
      </c>
      <c r="AD54" s="64">
        <v>3.992</v>
      </c>
      <c r="AE54" s="64">
        <v>262.79000000000002</v>
      </c>
      <c r="AF54" s="64">
        <v>31.591000000000001</v>
      </c>
      <c r="AG54" s="64">
        <v>23.364000000000001</v>
      </c>
      <c r="AH54" s="64">
        <v>3.5619999999999998</v>
      </c>
      <c r="AI54" s="64">
        <v>-0.30399999999999999</v>
      </c>
      <c r="AJ54" s="64">
        <v>8.2240000000000002</v>
      </c>
      <c r="AK54" s="64">
        <v>62.893999999999998</v>
      </c>
      <c r="AL54" s="64">
        <v>0</v>
      </c>
    </row>
    <row r="55" spans="1:38" x14ac:dyDescent="0.25">
      <c r="A55" s="112"/>
      <c r="B55" s="62" t="s">
        <v>1131</v>
      </c>
      <c r="C55" s="63">
        <v>-267.93599999999998</v>
      </c>
      <c r="D55" s="63">
        <v>-4.4660000000000002</v>
      </c>
      <c r="E55" s="63">
        <v>0.51900000000000002</v>
      </c>
      <c r="F55" s="63">
        <v>0.95199999999999996</v>
      </c>
      <c r="G55" s="63">
        <v>3.7330000000000001</v>
      </c>
      <c r="H55" s="63">
        <v>0.48799999999999999</v>
      </c>
      <c r="I55" s="63">
        <v>-3.1309999999999998</v>
      </c>
      <c r="J55" s="63">
        <v>1.833</v>
      </c>
      <c r="K55" s="63">
        <v>2.7E-2</v>
      </c>
      <c r="L55" s="63">
        <v>6.7030000000000003</v>
      </c>
      <c r="M55" s="63">
        <v>-2.3639999999999999</v>
      </c>
      <c r="N55" s="63">
        <v>5.7880000000000003</v>
      </c>
      <c r="O55" s="63">
        <v>6.9790000000000001</v>
      </c>
      <c r="P55" s="63">
        <v>-5.4749999999999996</v>
      </c>
      <c r="Q55" s="63">
        <v>-3.9129999999999998</v>
      </c>
      <c r="R55" s="63">
        <v>-4.742</v>
      </c>
      <c r="S55" s="63">
        <v>-4.3129999999999997</v>
      </c>
      <c r="T55" s="63">
        <v>-0.80100000000000005</v>
      </c>
      <c r="U55" s="63">
        <v>-0.79300000000000004</v>
      </c>
      <c r="V55" s="63">
        <v>-9.0730000000000004</v>
      </c>
      <c r="W55" s="63">
        <v>66.760999999999996</v>
      </c>
      <c r="X55" s="63">
        <v>5.407</v>
      </c>
      <c r="Y55" s="63">
        <v>22.718</v>
      </c>
      <c r="Z55" s="63">
        <v>-13.226000000000001</v>
      </c>
      <c r="AA55" s="63">
        <v>0.61699999999999999</v>
      </c>
      <c r="AB55" s="63">
        <v>-3.778</v>
      </c>
      <c r="AC55" s="63">
        <v>0.54500000000000004</v>
      </c>
      <c r="AD55" s="63">
        <v>-6.9450000000000003</v>
      </c>
      <c r="AE55" s="63">
        <v>38.689</v>
      </c>
      <c r="AF55" s="63">
        <v>72.245999999999995</v>
      </c>
      <c r="AG55" s="63">
        <v>19.504999999999999</v>
      </c>
      <c r="AH55" s="63">
        <v>5.9550000000000001</v>
      </c>
      <c r="AI55" s="63">
        <v>-19.026</v>
      </c>
      <c r="AJ55" s="63">
        <v>-21.648</v>
      </c>
      <c r="AK55" s="63">
        <v>55.338000000000001</v>
      </c>
      <c r="AL55" s="63">
        <v>0</v>
      </c>
    </row>
    <row r="56" spans="1:38" x14ac:dyDescent="0.25">
      <c r="A56" s="112"/>
      <c r="B56" s="62" t="s">
        <v>1132</v>
      </c>
      <c r="C56" s="64">
        <v>-6442.7960000000003</v>
      </c>
      <c r="D56" s="64">
        <v>-8.1329999999999991</v>
      </c>
      <c r="E56" s="64">
        <v>3.0990000000000002</v>
      </c>
      <c r="F56" s="64">
        <v>6.3479999999999999</v>
      </c>
      <c r="G56" s="64">
        <v>100.431</v>
      </c>
      <c r="H56" s="64">
        <v>13.728</v>
      </c>
      <c r="I56" s="64">
        <v>11.022</v>
      </c>
      <c r="J56" s="64">
        <v>62.463000000000001</v>
      </c>
      <c r="K56" s="64">
        <v>359.005</v>
      </c>
      <c r="L56" s="64">
        <v>69.069999999999993</v>
      </c>
      <c r="M56" s="64">
        <v>27.472999999999999</v>
      </c>
      <c r="N56" s="64">
        <v>88.64</v>
      </c>
      <c r="O56" s="64">
        <v>21.388999999999999</v>
      </c>
      <c r="P56" s="64">
        <v>24.135999999999999</v>
      </c>
      <c r="Q56" s="64">
        <v>-5.5430000000000001</v>
      </c>
      <c r="R56" s="64">
        <v>4.859</v>
      </c>
      <c r="S56" s="64">
        <v>-4.7549999999999999</v>
      </c>
      <c r="T56" s="64">
        <v>2.74</v>
      </c>
      <c r="U56" s="64">
        <v>-84.816000000000003</v>
      </c>
      <c r="V56" s="64">
        <v>-23.556999999999999</v>
      </c>
      <c r="W56" s="64">
        <v>813.34</v>
      </c>
      <c r="X56" s="64">
        <v>2129.933</v>
      </c>
      <c r="Y56" s="64">
        <v>839.90899999999999</v>
      </c>
      <c r="Z56" s="64">
        <v>228.64099999999999</v>
      </c>
      <c r="AA56" s="64">
        <v>400.44900000000001</v>
      </c>
      <c r="AB56" s="64">
        <v>45.497</v>
      </c>
      <c r="AC56" s="64">
        <v>524.88699999999994</v>
      </c>
      <c r="AD56" s="64">
        <v>-26.148</v>
      </c>
      <c r="AE56" s="64">
        <v>3178.2089999999998</v>
      </c>
      <c r="AF56" s="64">
        <v>9565.8240000000005</v>
      </c>
      <c r="AG56" s="64">
        <v>16.728999999999999</v>
      </c>
      <c r="AH56" s="64">
        <v>326.77199999999999</v>
      </c>
      <c r="AI56" s="64">
        <v>-15.859</v>
      </c>
      <c r="AJ56" s="64">
        <v>-165.10400000000001</v>
      </c>
      <c r="AK56" s="64">
        <v>142.22200000000001</v>
      </c>
      <c r="AL56" s="64">
        <v>0</v>
      </c>
    </row>
    <row r="57" spans="1:38" x14ac:dyDescent="0.25">
      <c r="A57" s="112"/>
      <c r="B57" s="62" t="s">
        <v>1133</v>
      </c>
      <c r="C57" s="63">
        <v>-634.37</v>
      </c>
      <c r="D57" s="63">
        <v>11.763999999999999</v>
      </c>
      <c r="E57" s="63">
        <v>25.366</v>
      </c>
      <c r="F57" s="63">
        <v>3.415</v>
      </c>
      <c r="G57" s="63">
        <v>448.42500000000001</v>
      </c>
      <c r="H57" s="63">
        <v>65.915999999999997</v>
      </c>
      <c r="I57" s="63">
        <v>205.75399999999999</v>
      </c>
      <c r="J57" s="63">
        <v>442.49099999999999</v>
      </c>
      <c r="K57" s="63">
        <v>23.748999999999999</v>
      </c>
      <c r="L57" s="63">
        <v>392.54899999999998</v>
      </c>
      <c r="M57" s="63">
        <v>179.63499999999999</v>
      </c>
      <c r="N57" s="63">
        <v>174.59899999999999</v>
      </c>
      <c r="O57" s="63">
        <v>308.32400000000001</v>
      </c>
      <c r="P57" s="63">
        <v>642.40499999999997</v>
      </c>
      <c r="Q57" s="63">
        <v>165.767</v>
      </c>
      <c r="R57" s="63">
        <v>340.25400000000002</v>
      </c>
      <c r="S57" s="63">
        <v>782.56100000000004</v>
      </c>
      <c r="T57" s="63">
        <v>942.92200000000003</v>
      </c>
      <c r="U57" s="63">
        <v>193.983</v>
      </c>
      <c r="V57" s="63">
        <v>402.303</v>
      </c>
      <c r="W57" s="63">
        <v>1734.905</v>
      </c>
      <c r="X57" s="63">
        <v>3169.5189999999998</v>
      </c>
      <c r="Y57" s="63">
        <v>5097.1289999999999</v>
      </c>
      <c r="Z57" s="63">
        <v>1988.22</v>
      </c>
      <c r="AA57" s="63">
        <v>997.26800000000003</v>
      </c>
      <c r="AB57" s="63">
        <v>-290.81400000000002</v>
      </c>
      <c r="AC57" s="63">
        <v>276.71199999999999</v>
      </c>
      <c r="AD57" s="63">
        <v>1807.952</v>
      </c>
      <c r="AE57" s="63">
        <v>1855.8119999999999</v>
      </c>
      <c r="AF57" s="63">
        <v>3577</v>
      </c>
      <c r="AG57" s="63">
        <v>3785.317</v>
      </c>
      <c r="AH57" s="63">
        <v>2312.7530000000002</v>
      </c>
      <c r="AI57" s="63">
        <v>3435.3339999999998</v>
      </c>
      <c r="AJ57" s="63">
        <v>7273.5630000000001</v>
      </c>
      <c r="AK57" s="63">
        <v>962.70100000000002</v>
      </c>
      <c r="AL57" s="63">
        <v>0</v>
      </c>
    </row>
    <row r="58" spans="1:38" x14ac:dyDescent="0.25">
      <c r="A58" s="112"/>
      <c r="B58" s="62" t="s">
        <v>1134</v>
      </c>
      <c r="C58" s="64">
        <v>-922.11900000000003</v>
      </c>
      <c r="D58" s="64">
        <v>0.751</v>
      </c>
      <c r="E58" s="64">
        <v>1.4650000000000001</v>
      </c>
      <c r="F58" s="64">
        <v>3.5000000000000003E-2</v>
      </c>
      <c r="G58" s="64">
        <v>9.6229999999999993</v>
      </c>
      <c r="H58" s="64">
        <v>1.556</v>
      </c>
      <c r="I58" s="64">
        <v>0.69599999999999995</v>
      </c>
      <c r="J58" s="64">
        <v>1.4339999999999999</v>
      </c>
      <c r="K58" s="64">
        <v>2.0219999999999998</v>
      </c>
      <c r="L58" s="64">
        <v>6.891</v>
      </c>
      <c r="M58" s="64">
        <v>1.7150000000000001</v>
      </c>
      <c r="N58" s="64">
        <v>7.0460000000000003</v>
      </c>
      <c r="O58" s="64">
        <v>1.8859999999999999</v>
      </c>
      <c r="P58" s="64">
        <v>4.1459999999999999</v>
      </c>
      <c r="Q58" s="64">
        <v>-5.5E-2</v>
      </c>
      <c r="R58" s="64">
        <v>1.8640000000000001</v>
      </c>
      <c r="S58" s="64">
        <v>2.536</v>
      </c>
      <c r="T58" s="64">
        <v>0.97299999999999998</v>
      </c>
      <c r="U58" s="64">
        <v>0.624</v>
      </c>
      <c r="V58" s="64">
        <v>2.14</v>
      </c>
      <c r="W58" s="64">
        <v>44.393999999999998</v>
      </c>
      <c r="X58" s="64">
        <v>14.34</v>
      </c>
      <c r="Y58" s="64">
        <v>32.106999999999999</v>
      </c>
      <c r="Z58" s="64">
        <v>-70.275000000000006</v>
      </c>
      <c r="AA58" s="64">
        <v>8.56</v>
      </c>
      <c r="AB58" s="64">
        <v>0.39100000000000001</v>
      </c>
      <c r="AC58" s="64">
        <v>0.80300000000000005</v>
      </c>
      <c r="AD58" s="64">
        <v>1.3640000000000001</v>
      </c>
      <c r="AE58" s="64">
        <v>171.59</v>
      </c>
      <c r="AF58" s="64">
        <v>21.783999999999999</v>
      </c>
      <c r="AG58" s="64">
        <v>9.8819999999999997</v>
      </c>
      <c r="AH58" s="64">
        <v>21.972000000000001</v>
      </c>
      <c r="AI58" s="64">
        <v>-8.4600000000000009</v>
      </c>
      <c r="AJ58" s="64">
        <v>-72.644999999999996</v>
      </c>
      <c r="AK58" s="64">
        <v>-6.415</v>
      </c>
      <c r="AL58" s="64">
        <v>0</v>
      </c>
    </row>
    <row r="59" spans="1:38" x14ac:dyDescent="0.25">
      <c r="A59" s="112"/>
      <c r="B59" s="65" t="s">
        <v>1135</v>
      </c>
      <c r="C59" s="63">
        <v>8.4169999999999998</v>
      </c>
      <c r="D59" s="63">
        <v>0.61</v>
      </c>
      <c r="E59" s="63">
        <v>0.82499999999999996</v>
      </c>
      <c r="F59" s="63">
        <v>0.25900000000000001</v>
      </c>
      <c r="G59" s="63">
        <v>18.282</v>
      </c>
      <c r="H59" s="63">
        <v>0.372</v>
      </c>
      <c r="I59" s="63">
        <v>1.1439999999999999</v>
      </c>
      <c r="J59" s="63">
        <v>0.873</v>
      </c>
      <c r="K59" s="63">
        <v>0.153</v>
      </c>
      <c r="L59" s="63">
        <v>4.0860000000000003</v>
      </c>
      <c r="M59" s="63">
        <v>0.73899999999999999</v>
      </c>
      <c r="N59" s="63">
        <v>3.1739999999999999</v>
      </c>
      <c r="O59" s="63">
        <v>0.49399999999999999</v>
      </c>
      <c r="P59" s="63">
        <v>2.5670000000000002</v>
      </c>
      <c r="Q59" s="63">
        <v>0.77500000000000002</v>
      </c>
      <c r="R59" s="63">
        <v>0.35699999999999998</v>
      </c>
      <c r="S59" s="63">
        <v>0.65300000000000002</v>
      </c>
      <c r="T59" s="63">
        <v>0.16700000000000001</v>
      </c>
      <c r="U59" s="63">
        <v>2.4E-2</v>
      </c>
      <c r="V59" s="63">
        <v>1.8779999999999999</v>
      </c>
      <c r="W59" s="63">
        <v>18.405000000000001</v>
      </c>
      <c r="X59" s="63">
        <v>14.686</v>
      </c>
      <c r="Y59" s="63">
        <v>65.668000000000006</v>
      </c>
      <c r="Z59" s="63">
        <v>28.062000000000001</v>
      </c>
      <c r="AA59" s="63">
        <v>31.609000000000002</v>
      </c>
      <c r="AB59" s="63">
        <v>6.3869999999999996</v>
      </c>
      <c r="AC59" s="63">
        <v>11.603</v>
      </c>
      <c r="AD59" s="63">
        <v>5.7409999999999997</v>
      </c>
      <c r="AE59" s="63">
        <v>82.67</v>
      </c>
      <c r="AF59" s="63">
        <v>104.639</v>
      </c>
      <c r="AG59" s="63">
        <v>39.677</v>
      </c>
      <c r="AH59" s="63">
        <v>12.436999999999999</v>
      </c>
      <c r="AI59" s="63">
        <v>18.239999999999998</v>
      </c>
      <c r="AJ59" s="63">
        <v>9.9819999999999993</v>
      </c>
      <c r="AK59" s="63">
        <v>15.978</v>
      </c>
      <c r="AL59" s="63">
        <v>0</v>
      </c>
    </row>
    <row r="60" spans="1:38" x14ac:dyDescent="0.25">
      <c r="A60" s="112"/>
      <c r="B60" s="62" t="s">
        <v>1136</v>
      </c>
      <c r="C60" s="64">
        <v>3.4409999999999998</v>
      </c>
      <c r="D60" s="64">
        <v>46.343000000000004</v>
      </c>
      <c r="E60" s="64">
        <v>1.841</v>
      </c>
      <c r="F60" s="64">
        <v>4.62</v>
      </c>
      <c r="G60" s="64">
        <v>17.286000000000001</v>
      </c>
      <c r="H60" s="64">
        <v>3.0209999999999999</v>
      </c>
      <c r="I60" s="64">
        <v>1.415</v>
      </c>
      <c r="J60" s="64">
        <v>2.7090000000000001</v>
      </c>
      <c r="K60" s="64">
        <v>2.012</v>
      </c>
      <c r="L60" s="64">
        <v>13.61</v>
      </c>
      <c r="M60" s="64">
        <v>2.5230000000000001</v>
      </c>
      <c r="N60" s="64">
        <v>8.5820000000000007</v>
      </c>
      <c r="O60" s="64">
        <v>0.41399999999999998</v>
      </c>
      <c r="P60" s="64">
        <v>4.3719999999999999</v>
      </c>
      <c r="Q60" s="64">
        <v>0.65700000000000003</v>
      </c>
      <c r="R60" s="64">
        <v>1.5549999999999999</v>
      </c>
      <c r="S60" s="64">
        <v>1.746</v>
      </c>
      <c r="T60" s="64">
        <v>0.13400000000000001</v>
      </c>
      <c r="U60" s="64">
        <v>2.4809999999999999</v>
      </c>
      <c r="V60" s="64">
        <v>2.6230000000000002</v>
      </c>
      <c r="W60" s="64">
        <v>6.5289999999999999</v>
      </c>
      <c r="X60" s="64">
        <v>25.577999999999999</v>
      </c>
      <c r="Y60" s="64">
        <v>71.447999999999993</v>
      </c>
      <c r="Z60" s="64">
        <v>34.643999999999998</v>
      </c>
      <c r="AA60" s="64">
        <v>33.235999999999997</v>
      </c>
      <c r="AB60" s="64">
        <v>11.585000000000001</v>
      </c>
      <c r="AC60" s="64">
        <v>7.0339999999999998</v>
      </c>
      <c r="AD60" s="64">
        <v>2.173</v>
      </c>
      <c r="AE60" s="64">
        <v>74.457999999999998</v>
      </c>
      <c r="AF60" s="64">
        <v>15.836</v>
      </c>
      <c r="AG60" s="64">
        <v>27.006</v>
      </c>
      <c r="AH60" s="64">
        <v>0.26900000000000002</v>
      </c>
      <c r="AI60" s="64">
        <v>0.80900000000000005</v>
      </c>
      <c r="AJ60" s="64">
        <v>0.65700000000000003</v>
      </c>
      <c r="AK60" s="64">
        <v>82.073999999999998</v>
      </c>
      <c r="AL60" s="64">
        <v>0</v>
      </c>
    </row>
    <row r="61" spans="1:38" x14ac:dyDescent="0.25">
      <c r="A61" s="112"/>
      <c r="B61" s="62" t="s">
        <v>1137</v>
      </c>
      <c r="C61" s="63">
        <v>-25.751999999999999</v>
      </c>
      <c r="D61" s="63">
        <v>0.498</v>
      </c>
      <c r="E61" s="63">
        <v>1.6E-2</v>
      </c>
      <c r="F61" s="63">
        <v>0.29399999999999998</v>
      </c>
      <c r="G61" s="63">
        <v>6.7000000000000004E-2</v>
      </c>
      <c r="H61" s="63">
        <v>0.01</v>
      </c>
      <c r="I61" s="63">
        <v>1.4E-2</v>
      </c>
      <c r="J61" s="63">
        <v>0.03</v>
      </c>
      <c r="K61" s="63">
        <v>-4.5999999999999999E-2</v>
      </c>
      <c r="L61" s="63">
        <v>9.4E-2</v>
      </c>
      <c r="M61" s="63">
        <v>8.9999999999999993E-3</v>
      </c>
      <c r="N61" s="63">
        <v>7.6999999999999999E-2</v>
      </c>
      <c r="O61" s="63">
        <v>2E-3</v>
      </c>
      <c r="P61" s="63">
        <v>4.3999999999999997E-2</v>
      </c>
      <c r="Q61" s="63">
        <v>-4.0000000000000001E-3</v>
      </c>
      <c r="R61" s="63">
        <v>5.0000000000000001E-3</v>
      </c>
      <c r="S61" s="63">
        <v>1.4999999999999999E-2</v>
      </c>
      <c r="T61" s="63">
        <v>-0.16700000000000001</v>
      </c>
      <c r="U61" s="63">
        <v>0.21299999999999999</v>
      </c>
      <c r="V61" s="63">
        <v>0.501</v>
      </c>
      <c r="W61" s="63">
        <v>0.16</v>
      </c>
      <c r="X61" s="63">
        <v>2.4630000000000001</v>
      </c>
      <c r="Y61" s="63">
        <v>8.4920000000000009</v>
      </c>
      <c r="Z61" s="63">
        <v>-154.55000000000001</v>
      </c>
      <c r="AA61" s="63">
        <v>3.383</v>
      </c>
      <c r="AB61" s="63">
        <v>0.21</v>
      </c>
      <c r="AC61" s="63">
        <v>8.0679999999999996</v>
      </c>
      <c r="AD61" s="63">
        <v>1.0629999999999999</v>
      </c>
      <c r="AE61" s="63">
        <v>2.0419999999999998</v>
      </c>
      <c r="AF61" s="63">
        <v>1.0609999999999999</v>
      </c>
      <c r="AG61" s="63">
        <v>6.125</v>
      </c>
      <c r="AH61" s="63">
        <v>4.04</v>
      </c>
      <c r="AI61" s="63">
        <v>2.758</v>
      </c>
      <c r="AJ61" s="63">
        <v>1.419</v>
      </c>
      <c r="AK61" s="63">
        <v>4.3479999999999999</v>
      </c>
      <c r="AL61" s="63">
        <v>0</v>
      </c>
    </row>
    <row r="62" spans="1:38" x14ac:dyDescent="0.25">
      <c r="A62" s="113"/>
      <c r="B62" s="62" t="s">
        <v>1138</v>
      </c>
      <c r="C62" s="64">
        <v>-1495.3019999999999</v>
      </c>
      <c r="D62" s="64">
        <v>12.545999999999999</v>
      </c>
      <c r="E62" s="64">
        <v>1.748</v>
      </c>
      <c r="F62" s="64">
        <v>6.0010000000000003</v>
      </c>
      <c r="G62" s="64">
        <v>55.908000000000001</v>
      </c>
      <c r="H62" s="64">
        <v>15.625999999999999</v>
      </c>
      <c r="I62" s="64">
        <v>13.49</v>
      </c>
      <c r="J62" s="64">
        <v>7.7510000000000003</v>
      </c>
      <c r="K62" s="64">
        <v>5.3129999999999997</v>
      </c>
      <c r="L62" s="64">
        <v>24.018999999999998</v>
      </c>
      <c r="M62" s="64">
        <v>15.462999999999999</v>
      </c>
      <c r="N62" s="64">
        <v>23.597999999999999</v>
      </c>
      <c r="O62" s="64">
        <v>19.170000000000002</v>
      </c>
      <c r="P62" s="64">
        <v>12.878</v>
      </c>
      <c r="Q62" s="64">
        <v>4.2919999999999998</v>
      </c>
      <c r="R62" s="64">
        <v>10.702</v>
      </c>
      <c r="S62" s="64">
        <v>15.670999999999999</v>
      </c>
      <c r="T62" s="64">
        <v>35.003999999999998</v>
      </c>
      <c r="U62" s="64">
        <v>4.4989999999999997</v>
      </c>
      <c r="V62" s="64">
        <v>11.352</v>
      </c>
      <c r="W62" s="64">
        <v>201.464</v>
      </c>
      <c r="X62" s="64">
        <v>92.244</v>
      </c>
      <c r="Y62" s="64">
        <v>186.74100000000001</v>
      </c>
      <c r="Z62" s="64">
        <v>94.715999999999994</v>
      </c>
      <c r="AA62" s="64">
        <v>48.537999999999997</v>
      </c>
      <c r="AB62" s="64">
        <v>24.393999999999998</v>
      </c>
      <c r="AC62" s="64">
        <v>88.317999999999998</v>
      </c>
      <c r="AD62" s="64">
        <v>7.452</v>
      </c>
      <c r="AE62" s="64">
        <v>52.808999999999997</v>
      </c>
      <c r="AF62" s="64">
        <v>111.878</v>
      </c>
      <c r="AG62" s="64">
        <v>58.497999999999998</v>
      </c>
      <c r="AH62" s="64">
        <v>5.5E-2</v>
      </c>
      <c r="AI62" s="64">
        <v>1.042</v>
      </c>
      <c r="AJ62" s="64">
        <v>3.4529999999999998</v>
      </c>
      <c r="AK62" s="64">
        <v>35.412999999999997</v>
      </c>
      <c r="AL62" s="64">
        <v>0</v>
      </c>
    </row>
    <row r="63" spans="1:38" s="1" customFormat="1" ht="31.5" x14ac:dyDescent="0.25">
      <c r="A63" s="67" t="s">
        <v>1141</v>
      </c>
      <c r="B63" s="68"/>
      <c r="C63" s="70">
        <f>SUM(C36:C62)</f>
        <v>-46062.946000000011</v>
      </c>
      <c r="D63" s="70">
        <f t="shared" ref="D63:AL63" si="1">SUM(D36:D62)</f>
        <v>-3817.2939999999999</v>
      </c>
      <c r="E63" s="70">
        <f t="shared" si="1"/>
        <v>329.54499999999996</v>
      </c>
      <c r="F63" s="70">
        <f t="shared" si="1"/>
        <v>129.14500000000001</v>
      </c>
      <c r="G63" s="70">
        <f t="shared" si="1"/>
        <v>3922.3910000000001</v>
      </c>
      <c r="H63" s="70">
        <f t="shared" si="1"/>
        <v>1009.3850000000001</v>
      </c>
      <c r="I63" s="70">
        <f t="shared" si="1"/>
        <v>552.07400000000007</v>
      </c>
      <c r="J63" s="70">
        <f t="shared" si="1"/>
        <v>1146.4230000000002</v>
      </c>
      <c r="K63" s="70">
        <f t="shared" si="1"/>
        <v>1412.809</v>
      </c>
      <c r="L63" s="70">
        <f t="shared" si="1"/>
        <v>3321.9250000000002</v>
      </c>
      <c r="M63" s="70">
        <f t="shared" si="1"/>
        <v>1309.7109999999996</v>
      </c>
      <c r="N63" s="70">
        <f t="shared" si="1"/>
        <v>1345.5870000000002</v>
      </c>
      <c r="O63" s="70">
        <f t="shared" si="1"/>
        <v>1157.1690000000001</v>
      </c>
      <c r="P63" s="70">
        <f t="shared" si="1"/>
        <v>2481.6349999999998</v>
      </c>
      <c r="Q63" s="70">
        <f t="shared" si="1"/>
        <v>563.226</v>
      </c>
      <c r="R63" s="70">
        <f t="shared" si="1"/>
        <v>990.24599999999998</v>
      </c>
      <c r="S63" s="70">
        <f t="shared" si="1"/>
        <v>2507.3899999999994</v>
      </c>
      <c r="T63" s="70">
        <f t="shared" si="1"/>
        <v>2490.4209999999998</v>
      </c>
      <c r="U63" s="70">
        <f t="shared" si="1"/>
        <v>817.09300000000019</v>
      </c>
      <c r="V63" s="70">
        <f t="shared" si="1"/>
        <v>2206.3209999999999</v>
      </c>
      <c r="W63" s="70">
        <f t="shared" si="1"/>
        <v>10705.149000000001</v>
      </c>
      <c r="X63" s="70">
        <f t="shared" si="1"/>
        <v>11908.082</v>
      </c>
      <c r="Y63" s="70">
        <f t="shared" si="1"/>
        <v>23663.776000000002</v>
      </c>
      <c r="Z63" s="70">
        <f t="shared" si="1"/>
        <v>10267.079000000003</v>
      </c>
      <c r="AA63" s="70">
        <f t="shared" si="1"/>
        <v>5071.3090000000002</v>
      </c>
      <c r="AB63" s="70">
        <f t="shared" si="1"/>
        <v>-92.722000000000037</v>
      </c>
      <c r="AC63" s="70">
        <f t="shared" si="1"/>
        <v>2908.7690000000002</v>
      </c>
      <c r="AD63" s="70">
        <f t="shared" si="1"/>
        <v>4070.6200000000003</v>
      </c>
      <c r="AE63" s="70">
        <f t="shared" si="1"/>
        <v>28341.017000000003</v>
      </c>
      <c r="AF63" s="70">
        <f t="shared" si="1"/>
        <v>83415.425999999992</v>
      </c>
      <c r="AG63" s="70">
        <f t="shared" si="1"/>
        <v>8000.5279999999984</v>
      </c>
      <c r="AH63" s="70">
        <f t="shared" si="1"/>
        <v>10879.510000000004</v>
      </c>
      <c r="AI63" s="70">
        <f t="shared" si="1"/>
        <v>2762.7149999999997</v>
      </c>
      <c r="AJ63" s="70">
        <f t="shared" si="1"/>
        <v>6979.8869999999997</v>
      </c>
      <c r="AK63" s="70">
        <f t="shared" si="1"/>
        <v>2118.71</v>
      </c>
      <c r="AL63" s="70">
        <f t="shared" si="1"/>
        <v>0</v>
      </c>
    </row>
    <row r="64" spans="1:38" ht="15" customHeight="1" x14ac:dyDescent="0.25">
      <c r="A64" s="114" t="s">
        <v>85</v>
      </c>
      <c r="B64" s="62" t="s">
        <v>1112</v>
      </c>
      <c r="C64" s="63">
        <v>5299.4809999999998</v>
      </c>
      <c r="D64" s="63">
        <v>566.47799999999995</v>
      </c>
      <c r="E64" s="63">
        <v>224.67699999999999</v>
      </c>
      <c r="F64" s="63">
        <v>11.648</v>
      </c>
      <c r="G64" s="63">
        <v>2938.893</v>
      </c>
      <c r="H64" s="63">
        <v>363.99400000000003</v>
      </c>
      <c r="I64" s="63">
        <v>936.74599999999998</v>
      </c>
      <c r="J64" s="63">
        <v>1257.7190000000001</v>
      </c>
      <c r="K64" s="63">
        <v>254.90700000000001</v>
      </c>
      <c r="L64" s="63">
        <v>2759.7289999999998</v>
      </c>
      <c r="M64" s="63">
        <v>1008.405</v>
      </c>
      <c r="N64" s="63">
        <v>957.17</v>
      </c>
      <c r="O64" s="63">
        <v>1649.742</v>
      </c>
      <c r="P64" s="63">
        <v>2203.33</v>
      </c>
      <c r="Q64" s="63">
        <v>1683.529</v>
      </c>
      <c r="R64" s="63">
        <v>2393.0390000000002</v>
      </c>
      <c r="S64" s="63">
        <v>3261.2510000000002</v>
      </c>
      <c r="T64" s="63">
        <v>2250.3620000000001</v>
      </c>
      <c r="U64" s="63">
        <v>370.02800000000002</v>
      </c>
      <c r="V64" s="63">
        <v>1865.421</v>
      </c>
      <c r="W64" s="63">
        <v>5622.482</v>
      </c>
      <c r="X64" s="63">
        <v>8404.26</v>
      </c>
      <c r="Y64" s="63">
        <v>16431.607</v>
      </c>
      <c r="Z64" s="63">
        <v>8565.4089999999997</v>
      </c>
      <c r="AA64" s="63">
        <v>9403.0229999999992</v>
      </c>
      <c r="AB64" s="63">
        <v>1026.3209999999999</v>
      </c>
      <c r="AC64" s="63">
        <v>1649.7170000000001</v>
      </c>
      <c r="AD64" s="63">
        <v>2176.9989999999998</v>
      </c>
      <c r="AE64" s="63">
        <v>3813.2240000000002</v>
      </c>
      <c r="AF64" s="63">
        <v>30411.003000000001</v>
      </c>
      <c r="AG64" s="63">
        <v>13366.43</v>
      </c>
      <c r="AH64" s="63">
        <v>2845.8710000000001</v>
      </c>
      <c r="AI64" s="63">
        <v>2917.1019999999999</v>
      </c>
      <c r="AJ64" s="63">
        <v>6483.0460000000003</v>
      </c>
      <c r="AK64" s="63">
        <v>3993.62</v>
      </c>
      <c r="AL64" s="63">
        <v>0</v>
      </c>
    </row>
    <row r="65" spans="1:38" x14ac:dyDescent="0.25">
      <c r="A65" s="115"/>
      <c r="B65" s="62" t="s">
        <v>1113</v>
      </c>
      <c r="C65" s="64">
        <v>3121.3220000000001</v>
      </c>
      <c r="D65" s="64">
        <v>28.140999999999998</v>
      </c>
      <c r="E65" s="64">
        <v>76.953999999999994</v>
      </c>
      <c r="F65" s="64">
        <v>0.60799999999999998</v>
      </c>
      <c r="G65" s="64">
        <v>3708.7040000000002</v>
      </c>
      <c r="H65" s="64">
        <v>601.38699999999994</v>
      </c>
      <c r="I65" s="64">
        <v>273.21600000000001</v>
      </c>
      <c r="J65" s="64">
        <v>834.07500000000005</v>
      </c>
      <c r="K65" s="64">
        <v>822.15800000000002</v>
      </c>
      <c r="L65" s="64">
        <v>9643.0040000000008</v>
      </c>
      <c r="M65" s="64">
        <v>761.35599999999999</v>
      </c>
      <c r="N65" s="64">
        <v>665.42499999999995</v>
      </c>
      <c r="O65" s="64">
        <v>541.72799999999995</v>
      </c>
      <c r="P65" s="64">
        <v>1231.663</v>
      </c>
      <c r="Q65" s="64">
        <v>693.36199999999997</v>
      </c>
      <c r="R65" s="64">
        <v>543.18399999999997</v>
      </c>
      <c r="S65" s="64">
        <v>1660.1669999999999</v>
      </c>
      <c r="T65" s="64">
        <v>415.858</v>
      </c>
      <c r="U65" s="64">
        <v>559.97199999999998</v>
      </c>
      <c r="V65" s="64">
        <v>912.54499999999996</v>
      </c>
      <c r="W65" s="64">
        <v>4969.7470000000003</v>
      </c>
      <c r="X65" s="64">
        <v>10461.321</v>
      </c>
      <c r="Y65" s="64">
        <v>21764.584999999999</v>
      </c>
      <c r="Z65" s="64">
        <v>8450.07</v>
      </c>
      <c r="AA65" s="64">
        <v>3322.942</v>
      </c>
      <c r="AB65" s="64">
        <v>1619.771</v>
      </c>
      <c r="AC65" s="64">
        <v>3452.9430000000002</v>
      </c>
      <c r="AD65" s="64">
        <v>2874.297</v>
      </c>
      <c r="AE65" s="64">
        <v>10698.843999999999</v>
      </c>
      <c r="AF65" s="64">
        <v>29958.432000000001</v>
      </c>
      <c r="AG65" s="64">
        <v>33166.065999999999</v>
      </c>
      <c r="AH65" s="64">
        <v>3308.3220000000001</v>
      </c>
      <c r="AI65" s="64">
        <v>3426.7759999999998</v>
      </c>
      <c r="AJ65" s="64">
        <v>8725.9940000000006</v>
      </c>
      <c r="AK65" s="64">
        <v>3487.62</v>
      </c>
      <c r="AL65" s="64">
        <v>0</v>
      </c>
    </row>
    <row r="66" spans="1:38" x14ac:dyDescent="0.25">
      <c r="A66" s="115"/>
      <c r="B66" s="62" t="s">
        <v>1114</v>
      </c>
      <c r="C66" s="63">
        <v>3663.92</v>
      </c>
      <c r="D66" s="63">
        <v>583.67600000000004</v>
      </c>
      <c r="E66" s="63">
        <v>148.458</v>
      </c>
      <c r="F66" s="63">
        <v>31.280999999999999</v>
      </c>
      <c r="G66" s="63">
        <v>1989.184</v>
      </c>
      <c r="H66" s="63">
        <v>456.60700000000003</v>
      </c>
      <c r="I66" s="63">
        <v>595.02800000000002</v>
      </c>
      <c r="J66" s="63">
        <v>721.33</v>
      </c>
      <c r="K66" s="63">
        <v>144.81299999999999</v>
      </c>
      <c r="L66" s="63">
        <v>1564.934</v>
      </c>
      <c r="M66" s="63">
        <v>2109.1970000000001</v>
      </c>
      <c r="N66" s="63">
        <v>1049.085</v>
      </c>
      <c r="O66" s="63">
        <v>778.649</v>
      </c>
      <c r="P66" s="63">
        <v>2460.2049999999999</v>
      </c>
      <c r="Q66" s="63">
        <v>1742.912</v>
      </c>
      <c r="R66" s="63">
        <v>1773.4970000000001</v>
      </c>
      <c r="S66" s="63">
        <v>1873.4880000000001</v>
      </c>
      <c r="T66" s="63">
        <v>5146.9470000000001</v>
      </c>
      <c r="U66" s="63">
        <v>539.81500000000005</v>
      </c>
      <c r="V66" s="63">
        <v>1459.364</v>
      </c>
      <c r="W66" s="63">
        <v>5568.4470000000001</v>
      </c>
      <c r="X66" s="63">
        <v>5751.8760000000002</v>
      </c>
      <c r="Y66" s="63">
        <v>9494.2690000000002</v>
      </c>
      <c r="Z66" s="63">
        <v>4993.8249999999998</v>
      </c>
      <c r="AA66" s="63">
        <v>1790.748</v>
      </c>
      <c r="AB66" s="63">
        <v>1247.1890000000001</v>
      </c>
      <c r="AC66" s="63">
        <v>1704.4169999999999</v>
      </c>
      <c r="AD66" s="63">
        <v>2191.473</v>
      </c>
      <c r="AE66" s="63">
        <v>4490.2129999999997</v>
      </c>
      <c r="AF66" s="63">
        <v>13220.446</v>
      </c>
      <c r="AG66" s="63">
        <v>5775.19</v>
      </c>
      <c r="AH66" s="63">
        <v>3890.08</v>
      </c>
      <c r="AI66" s="63">
        <v>2087.5059999999999</v>
      </c>
      <c r="AJ66" s="63">
        <v>1948.19</v>
      </c>
      <c r="AK66" s="63">
        <v>2126.625</v>
      </c>
      <c r="AL66" s="63">
        <v>0</v>
      </c>
    </row>
    <row r="67" spans="1:38" x14ac:dyDescent="0.25">
      <c r="A67" s="115"/>
      <c r="B67" s="62" t="s">
        <v>1115</v>
      </c>
      <c r="C67" s="64">
        <v>2946.97</v>
      </c>
      <c r="D67" s="64">
        <v>3579.8409999999999</v>
      </c>
      <c r="E67" s="64">
        <v>41.585999999999999</v>
      </c>
      <c r="F67" s="64">
        <v>65.911000000000001</v>
      </c>
      <c r="G67" s="64">
        <v>942.00800000000004</v>
      </c>
      <c r="H67" s="64">
        <v>120.306</v>
      </c>
      <c r="I67" s="64">
        <v>210.327</v>
      </c>
      <c r="J67" s="64">
        <v>237.06899999999999</v>
      </c>
      <c r="K67" s="64">
        <v>-108.709</v>
      </c>
      <c r="L67" s="64">
        <v>8234.3760000000002</v>
      </c>
      <c r="M67" s="64">
        <v>410.822</v>
      </c>
      <c r="N67" s="64">
        <v>427.44900000000001</v>
      </c>
      <c r="O67" s="64">
        <v>81.460999999999999</v>
      </c>
      <c r="P67" s="64">
        <v>691.33799999999997</v>
      </c>
      <c r="Q67" s="64">
        <v>1209.153</v>
      </c>
      <c r="R67" s="64">
        <v>437.90100000000001</v>
      </c>
      <c r="S67" s="64">
        <v>2529.21</v>
      </c>
      <c r="T67" s="64">
        <v>132.91900000000001</v>
      </c>
      <c r="U67" s="64">
        <v>29.696000000000002</v>
      </c>
      <c r="V67" s="64">
        <v>2071.4639999999999</v>
      </c>
      <c r="W67" s="64">
        <v>4062.2579999999998</v>
      </c>
      <c r="X67" s="64">
        <v>3024.2779999999998</v>
      </c>
      <c r="Y67" s="64">
        <v>12219.15</v>
      </c>
      <c r="Z67" s="64">
        <v>6789.25</v>
      </c>
      <c r="AA67" s="64">
        <v>1202.1659999999999</v>
      </c>
      <c r="AB67" s="64">
        <v>1756.9280000000001</v>
      </c>
      <c r="AC67" s="64">
        <v>1506.836</v>
      </c>
      <c r="AD67" s="64">
        <v>1424.2429999999999</v>
      </c>
      <c r="AE67" s="64">
        <v>7026.7550000000001</v>
      </c>
      <c r="AF67" s="64">
        <v>21416.964</v>
      </c>
      <c r="AG67" s="64">
        <v>5674.2809999999999</v>
      </c>
      <c r="AH67" s="64">
        <v>3045.04</v>
      </c>
      <c r="AI67" s="64">
        <v>2872.694</v>
      </c>
      <c r="AJ67" s="64">
        <v>1993.3530000000001</v>
      </c>
      <c r="AK67" s="64">
        <v>2901.3989999999999</v>
      </c>
      <c r="AL67" s="64">
        <v>0</v>
      </c>
    </row>
    <row r="68" spans="1:38" x14ac:dyDescent="0.25">
      <c r="A68" s="115"/>
      <c r="B68" s="62" t="s">
        <v>1116</v>
      </c>
      <c r="C68" s="63">
        <v>599.80799999999999</v>
      </c>
      <c r="D68" s="63">
        <v>69.409000000000006</v>
      </c>
      <c r="E68" s="63">
        <v>72.453000000000003</v>
      </c>
      <c r="F68" s="63">
        <v>0.98199999999999998</v>
      </c>
      <c r="G68" s="63">
        <v>180.37700000000001</v>
      </c>
      <c r="H68" s="63">
        <v>48.540999999999997</v>
      </c>
      <c r="I68" s="63">
        <v>229.458</v>
      </c>
      <c r="J68" s="63">
        <v>61.780999999999999</v>
      </c>
      <c r="K68" s="63">
        <v>68.575999999999993</v>
      </c>
      <c r="L68" s="63">
        <v>42.246000000000002</v>
      </c>
      <c r="M68" s="63">
        <v>41.45</v>
      </c>
      <c r="N68" s="63">
        <v>46.186999999999998</v>
      </c>
      <c r="O68" s="63">
        <v>5.2809999999999997</v>
      </c>
      <c r="P68" s="63">
        <v>101.82899999999999</v>
      </c>
      <c r="Q68" s="63">
        <v>67.972999999999999</v>
      </c>
      <c r="R68" s="63">
        <v>64.567999999999998</v>
      </c>
      <c r="S68" s="63">
        <v>46.828000000000003</v>
      </c>
      <c r="T68" s="63">
        <v>57.847999999999999</v>
      </c>
      <c r="U68" s="63">
        <v>7.9119999999999999</v>
      </c>
      <c r="V68" s="63">
        <v>103.34</v>
      </c>
      <c r="W68" s="63">
        <v>535.48</v>
      </c>
      <c r="X68" s="63">
        <v>420.02800000000002</v>
      </c>
      <c r="Y68" s="63">
        <v>1025.6769999999999</v>
      </c>
      <c r="Z68" s="63">
        <v>848.41200000000003</v>
      </c>
      <c r="AA68" s="63">
        <v>102.45</v>
      </c>
      <c r="AB68" s="63">
        <v>51.246000000000002</v>
      </c>
      <c r="AC68" s="63">
        <v>228.04599999999999</v>
      </c>
      <c r="AD68" s="63">
        <v>259.01900000000001</v>
      </c>
      <c r="AE68" s="63">
        <v>439.73700000000002</v>
      </c>
      <c r="AF68" s="63">
        <v>1778.0419999999999</v>
      </c>
      <c r="AG68" s="63">
        <v>732.19500000000005</v>
      </c>
      <c r="AH68" s="63">
        <v>319.78699999999998</v>
      </c>
      <c r="AI68" s="63">
        <v>121.57899999999999</v>
      </c>
      <c r="AJ68" s="63">
        <v>103.426</v>
      </c>
      <c r="AK68" s="63">
        <v>155.631</v>
      </c>
      <c r="AL68" s="63">
        <v>0</v>
      </c>
    </row>
    <row r="69" spans="1:38" x14ac:dyDescent="0.25">
      <c r="A69" s="115"/>
      <c r="B69" s="62" t="s">
        <v>1117</v>
      </c>
      <c r="C69" s="64">
        <v>5640.7380000000003</v>
      </c>
      <c r="D69" s="64">
        <v>15.545</v>
      </c>
      <c r="E69" s="64">
        <v>386.52800000000002</v>
      </c>
      <c r="F69" s="64">
        <v>18.477</v>
      </c>
      <c r="G69" s="64">
        <v>1088.634</v>
      </c>
      <c r="H69" s="64">
        <v>141.89599999999999</v>
      </c>
      <c r="I69" s="64">
        <v>405.90199999999999</v>
      </c>
      <c r="J69" s="64">
        <v>1974.508</v>
      </c>
      <c r="K69" s="64">
        <v>347.80599999999998</v>
      </c>
      <c r="L69" s="64">
        <v>2490.9479999999999</v>
      </c>
      <c r="M69" s="64">
        <v>438.73099999999999</v>
      </c>
      <c r="N69" s="64">
        <v>394.47199999999998</v>
      </c>
      <c r="O69" s="64">
        <v>692.15599999999995</v>
      </c>
      <c r="P69" s="64">
        <v>776.40300000000002</v>
      </c>
      <c r="Q69" s="64">
        <v>2533.1930000000002</v>
      </c>
      <c r="R69" s="64">
        <v>1033.941</v>
      </c>
      <c r="S69" s="64">
        <v>2089.922</v>
      </c>
      <c r="T69" s="64">
        <v>188.709</v>
      </c>
      <c r="U69" s="64">
        <v>118.774</v>
      </c>
      <c r="V69" s="64">
        <v>598.09500000000003</v>
      </c>
      <c r="W69" s="64">
        <v>4731.2259999999997</v>
      </c>
      <c r="X69" s="64">
        <v>3747.1109999999999</v>
      </c>
      <c r="Y69" s="64">
        <v>6684.3869999999997</v>
      </c>
      <c r="Z69" s="64">
        <v>3483.2539999999999</v>
      </c>
      <c r="AA69" s="64">
        <v>769.42499999999995</v>
      </c>
      <c r="AB69" s="64">
        <v>956.76599999999996</v>
      </c>
      <c r="AC69" s="64">
        <v>1572.931</v>
      </c>
      <c r="AD69" s="64">
        <v>2528.049</v>
      </c>
      <c r="AE69" s="64">
        <v>2466.2359999999999</v>
      </c>
      <c r="AF69" s="64">
        <v>24272.111000000001</v>
      </c>
      <c r="AG69" s="64">
        <v>4646.1220000000003</v>
      </c>
      <c r="AH69" s="64">
        <v>3674.4180000000001</v>
      </c>
      <c r="AI69" s="64">
        <v>2416.9839999999999</v>
      </c>
      <c r="AJ69" s="64">
        <v>2198.9259999999999</v>
      </c>
      <c r="AK69" s="64">
        <v>1914.079</v>
      </c>
      <c r="AL69" s="64">
        <v>0</v>
      </c>
    </row>
    <row r="70" spans="1:38" x14ac:dyDescent="0.25">
      <c r="A70" s="115"/>
      <c r="B70" s="62" t="s">
        <v>1118</v>
      </c>
      <c r="C70" s="63">
        <v>34271.330999999998</v>
      </c>
      <c r="D70" s="63">
        <v>180.60599999999999</v>
      </c>
      <c r="E70" s="63">
        <v>762.86900000000003</v>
      </c>
      <c r="F70" s="63">
        <v>34.802999999999997</v>
      </c>
      <c r="G70" s="63">
        <v>20582.282999999999</v>
      </c>
      <c r="H70" s="63">
        <v>1428.7629999999999</v>
      </c>
      <c r="I70" s="63">
        <v>243.666</v>
      </c>
      <c r="J70" s="63">
        <v>2098.8229999999999</v>
      </c>
      <c r="K70" s="63">
        <v>1281.0830000000001</v>
      </c>
      <c r="L70" s="63">
        <v>17498.089</v>
      </c>
      <c r="M70" s="63">
        <v>2485.5239999999999</v>
      </c>
      <c r="N70" s="63">
        <v>2596.2089999999998</v>
      </c>
      <c r="O70" s="63">
        <v>600.05600000000004</v>
      </c>
      <c r="P70" s="63">
        <v>5027.8829999999998</v>
      </c>
      <c r="Q70" s="63">
        <v>4621.5529999999999</v>
      </c>
      <c r="R70" s="63">
        <v>1252.3789999999999</v>
      </c>
      <c r="S70" s="63">
        <v>3533.87</v>
      </c>
      <c r="T70" s="63">
        <v>2552.4180000000001</v>
      </c>
      <c r="U70" s="63">
        <v>8481.268</v>
      </c>
      <c r="V70" s="63">
        <v>7183.0569999999998</v>
      </c>
      <c r="W70" s="63">
        <v>28787.434000000001</v>
      </c>
      <c r="X70" s="63">
        <v>39508.576000000001</v>
      </c>
      <c r="Y70" s="63">
        <v>66613.616999999998</v>
      </c>
      <c r="Z70" s="63">
        <v>29716.829000000002</v>
      </c>
      <c r="AA70" s="63">
        <v>21080.719000000001</v>
      </c>
      <c r="AB70" s="63">
        <v>11317.486000000001</v>
      </c>
      <c r="AC70" s="63">
        <v>16693.903999999999</v>
      </c>
      <c r="AD70" s="63">
        <v>14857.824000000001</v>
      </c>
      <c r="AE70" s="63">
        <v>35378.417999999998</v>
      </c>
      <c r="AF70" s="63">
        <v>240945.092</v>
      </c>
      <c r="AG70" s="63">
        <v>82657.180999999997</v>
      </c>
      <c r="AH70" s="63">
        <v>40744.152000000002</v>
      </c>
      <c r="AI70" s="63">
        <v>14813.873</v>
      </c>
      <c r="AJ70" s="63">
        <v>52896.487999999998</v>
      </c>
      <c r="AK70" s="63">
        <v>15952.241</v>
      </c>
      <c r="AL70" s="63">
        <v>0</v>
      </c>
    </row>
    <row r="71" spans="1:38" x14ac:dyDescent="0.25">
      <c r="A71" s="115"/>
      <c r="B71" s="62" t="s">
        <v>1119</v>
      </c>
      <c r="C71" s="64">
        <v>17139.145</v>
      </c>
      <c r="D71" s="64">
        <v>1523.654</v>
      </c>
      <c r="E71" s="64">
        <v>1127.838</v>
      </c>
      <c r="F71" s="64">
        <v>75.968000000000004</v>
      </c>
      <c r="G71" s="64">
        <v>13053.728999999999</v>
      </c>
      <c r="H71" s="64">
        <v>2469.2820000000002</v>
      </c>
      <c r="I71" s="64">
        <v>2130.9119999999998</v>
      </c>
      <c r="J71" s="64">
        <v>7754.8590000000004</v>
      </c>
      <c r="K71" s="64">
        <v>4031.0439999999999</v>
      </c>
      <c r="L71" s="64">
        <v>39538.533000000003</v>
      </c>
      <c r="M71" s="64">
        <v>10599.087</v>
      </c>
      <c r="N71" s="64">
        <v>7215.1859999999997</v>
      </c>
      <c r="O71" s="64">
        <v>7689.241</v>
      </c>
      <c r="P71" s="64">
        <v>17584.521000000001</v>
      </c>
      <c r="Q71" s="64">
        <v>18066.417000000001</v>
      </c>
      <c r="R71" s="64">
        <v>16532.161</v>
      </c>
      <c r="S71" s="64">
        <v>33796.012999999999</v>
      </c>
      <c r="T71" s="64">
        <v>65974.044999999998</v>
      </c>
      <c r="U71" s="64">
        <v>6100.52</v>
      </c>
      <c r="V71" s="64">
        <v>11442.227999999999</v>
      </c>
      <c r="W71" s="64">
        <v>52242.059000000001</v>
      </c>
      <c r="X71" s="64">
        <v>51915.631999999998</v>
      </c>
      <c r="Y71" s="64">
        <v>100714.086</v>
      </c>
      <c r="Z71" s="64">
        <v>62706.205000000002</v>
      </c>
      <c r="AA71" s="64">
        <v>14482.856</v>
      </c>
      <c r="AB71" s="64">
        <v>16237.361000000001</v>
      </c>
      <c r="AC71" s="64">
        <v>20629.863000000001</v>
      </c>
      <c r="AD71" s="64">
        <v>30663.643</v>
      </c>
      <c r="AE71" s="64">
        <v>43512.341999999997</v>
      </c>
      <c r="AF71" s="64">
        <v>311413.212</v>
      </c>
      <c r="AG71" s="64">
        <v>153398.08100000001</v>
      </c>
      <c r="AH71" s="64">
        <v>35005.269999999997</v>
      </c>
      <c r="AI71" s="64">
        <v>25426.42</v>
      </c>
      <c r="AJ71" s="64">
        <v>62204.345999999998</v>
      </c>
      <c r="AK71" s="64">
        <v>56618.012000000002</v>
      </c>
      <c r="AL71" s="64">
        <v>0</v>
      </c>
    </row>
    <row r="72" spans="1:38" x14ac:dyDescent="0.25">
      <c r="A72" s="115"/>
      <c r="B72" s="62" t="s">
        <v>1120</v>
      </c>
      <c r="C72" s="63">
        <v>8954.0329999999994</v>
      </c>
      <c r="D72" s="63">
        <v>7.9729999999999999</v>
      </c>
      <c r="E72" s="63">
        <v>394.70299999999997</v>
      </c>
      <c r="F72" s="63">
        <v>18.852</v>
      </c>
      <c r="G72" s="63">
        <v>4000.67</v>
      </c>
      <c r="H72" s="63">
        <v>242.27799999999999</v>
      </c>
      <c r="I72" s="63">
        <v>17.835000000000001</v>
      </c>
      <c r="J72" s="63">
        <v>127.27</v>
      </c>
      <c r="K72" s="63">
        <v>295.86599999999999</v>
      </c>
      <c r="L72" s="63">
        <v>983.66800000000001</v>
      </c>
      <c r="M72" s="63">
        <v>50.759</v>
      </c>
      <c r="N72" s="63">
        <v>469.56900000000002</v>
      </c>
      <c r="O72" s="63">
        <v>1281.3610000000001</v>
      </c>
      <c r="P72" s="63">
        <v>848.62300000000005</v>
      </c>
      <c r="Q72" s="63">
        <v>168.77099999999999</v>
      </c>
      <c r="R72" s="63">
        <v>220.04499999999999</v>
      </c>
      <c r="S72" s="63">
        <v>271.20100000000002</v>
      </c>
      <c r="T72" s="63">
        <v>43.776000000000003</v>
      </c>
      <c r="U72" s="63">
        <v>94.31</v>
      </c>
      <c r="V72" s="63">
        <v>833.16399999999999</v>
      </c>
      <c r="W72" s="63">
        <v>4184.3370000000004</v>
      </c>
      <c r="X72" s="63">
        <v>2340.7570000000001</v>
      </c>
      <c r="Y72" s="63">
        <v>8837.0390000000007</v>
      </c>
      <c r="Z72" s="63">
        <v>6024.0240000000003</v>
      </c>
      <c r="AA72" s="63">
        <v>8836.3220000000001</v>
      </c>
      <c r="AB72" s="63">
        <v>232.83500000000001</v>
      </c>
      <c r="AC72" s="63">
        <v>2929.2109999999998</v>
      </c>
      <c r="AD72" s="63">
        <v>383.41199999999998</v>
      </c>
      <c r="AE72" s="63">
        <v>4014.37</v>
      </c>
      <c r="AF72" s="63">
        <v>30825.620999999999</v>
      </c>
      <c r="AG72" s="63">
        <v>4844.8339999999998</v>
      </c>
      <c r="AH72" s="63">
        <v>5394.4840000000004</v>
      </c>
      <c r="AI72" s="63">
        <v>2765.0079999999998</v>
      </c>
      <c r="AJ72" s="63">
        <v>3945.3</v>
      </c>
      <c r="AK72" s="63">
        <v>2984.2469999999998</v>
      </c>
      <c r="AL72" s="63">
        <v>0</v>
      </c>
    </row>
    <row r="73" spans="1:38" x14ac:dyDescent="0.25">
      <c r="A73" s="115"/>
      <c r="B73" s="62" t="s">
        <v>1121</v>
      </c>
      <c r="C73" s="64">
        <v>4987.7979999999998</v>
      </c>
      <c r="D73" s="64">
        <v>7.1959999999999997</v>
      </c>
      <c r="E73" s="64">
        <v>43.616</v>
      </c>
      <c r="F73" s="64">
        <v>17.823</v>
      </c>
      <c r="G73" s="64">
        <v>906.81899999999996</v>
      </c>
      <c r="H73" s="64">
        <v>124.887</v>
      </c>
      <c r="I73" s="64">
        <v>91.968999999999994</v>
      </c>
      <c r="J73" s="64">
        <v>303.53100000000001</v>
      </c>
      <c r="K73" s="64">
        <v>628.60799999999995</v>
      </c>
      <c r="L73" s="64">
        <v>1992.41</v>
      </c>
      <c r="M73" s="64">
        <v>828.22299999999996</v>
      </c>
      <c r="N73" s="64">
        <v>382.62900000000002</v>
      </c>
      <c r="O73" s="64">
        <v>210.62299999999999</v>
      </c>
      <c r="P73" s="64">
        <v>565.57299999999998</v>
      </c>
      <c r="Q73" s="64">
        <v>1069.7750000000001</v>
      </c>
      <c r="R73" s="64">
        <v>449.68299999999999</v>
      </c>
      <c r="S73" s="64">
        <v>2207.3919999999998</v>
      </c>
      <c r="T73" s="64">
        <v>3157.2089999999998</v>
      </c>
      <c r="U73" s="64">
        <v>97.522000000000006</v>
      </c>
      <c r="V73" s="64">
        <v>502.47899999999998</v>
      </c>
      <c r="W73" s="64">
        <v>1384.0509999999999</v>
      </c>
      <c r="X73" s="64">
        <v>2056.6080000000002</v>
      </c>
      <c r="Y73" s="64">
        <v>4225.9449999999997</v>
      </c>
      <c r="Z73" s="64">
        <v>2960.3209999999999</v>
      </c>
      <c r="AA73" s="64">
        <v>417.12900000000002</v>
      </c>
      <c r="AB73" s="64">
        <v>560.976</v>
      </c>
      <c r="AC73" s="64">
        <v>1005.149</v>
      </c>
      <c r="AD73" s="64">
        <v>838.77200000000005</v>
      </c>
      <c r="AE73" s="64">
        <v>1231.6369999999999</v>
      </c>
      <c r="AF73" s="64">
        <v>7556.7709999999997</v>
      </c>
      <c r="AG73" s="64">
        <v>3409.0219999999999</v>
      </c>
      <c r="AH73" s="64">
        <v>2723.7109999999998</v>
      </c>
      <c r="AI73" s="64">
        <v>1093.4680000000001</v>
      </c>
      <c r="AJ73" s="64">
        <v>735.87900000000002</v>
      </c>
      <c r="AK73" s="64">
        <v>1457.4570000000001</v>
      </c>
      <c r="AL73" s="64">
        <v>0</v>
      </c>
    </row>
    <row r="74" spans="1:38" x14ac:dyDescent="0.25">
      <c r="A74" s="115"/>
      <c r="B74" s="62" t="s">
        <v>1122</v>
      </c>
      <c r="C74" s="63">
        <v>3725.1689999999999</v>
      </c>
      <c r="D74" s="63">
        <v>16.099</v>
      </c>
      <c r="E74" s="63">
        <v>241.06800000000001</v>
      </c>
      <c r="F74" s="63">
        <v>5.5670000000000002</v>
      </c>
      <c r="G74" s="63">
        <v>15899.035</v>
      </c>
      <c r="H74" s="63">
        <v>144.26300000000001</v>
      </c>
      <c r="I74" s="63">
        <v>133.86500000000001</v>
      </c>
      <c r="J74" s="63">
        <v>511.45699999999999</v>
      </c>
      <c r="K74" s="63">
        <v>267.97000000000003</v>
      </c>
      <c r="L74" s="63">
        <v>40007.235000000001</v>
      </c>
      <c r="M74" s="63">
        <v>498.96600000000001</v>
      </c>
      <c r="N74" s="63">
        <v>401.05200000000002</v>
      </c>
      <c r="O74" s="63">
        <v>175.06200000000001</v>
      </c>
      <c r="P74" s="63">
        <v>652.85299999999995</v>
      </c>
      <c r="Q74" s="63">
        <v>5733.576</v>
      </c>
      <c r="R74" s="63">
        <v>400.91699999999997</v>
      </c>
      <c r="S74" s="63">
        <v>1475.8019999999999</v>
      </c>
      <c r="T74" s="63">
        <v>169.51599999999999</v>
      </c>
      <c r="U74" s="63">
        <v>41.506999999999998</v>
      </c>
      <c r="V74" s="63">
        <v>4823.433</v>
      </c>
      <c r="W74" s="63">
        <v>2588.1880000000001</v>
      </c>
      <c r="X74" s="63">
        <v>2458.7669999999998</v>
      </c>
      <c r="Y74" s="63">
        <v>11053.127</v>
      </c>
      <c r="Z74" s="63">
        <v>3145.5839999999998</v>
      </c>
      <c r="AA74" s="63">
        <v>965.24099999999999</v>
      </c>
      <c r="AB74" s="63">
        <v>10974.341</v>
      </c>
      <c r="AC74" s="63">
        <v>1180.1479999999999</v>
      </c>
      <c r="AD74" s="63">
        <v>5007.732</v>
      </c>
      <c r="AE74" s="63">
        <v>9983.77</v>
      </c>
      <c r="AF74" s="63">
        <v>14668.194</v>
      </c>
      <c r="AG74" s="63">
        <v>17989.359</v>
      </c>
      <c r="AH74" s="63">
        <v>1517.7190000000001</v>
      </c>
      <c r="AI74" s="63">
        <v>1377.8430000000001</v>
      </c>
      <c r="AJ74" s="63">
        <v>2240.5340000000001</v>
      </c>
      <c r="AK74" s="63">
        <v>1613.6890000000001</v>
      </c>
      <c r="AL74" s="63">
        <v>0</v>
      </c>
    </row>
    <row r="75" spans="1:38" x14ac:dyDescent="0.25">
      <c r="A75" s="115"/>
      <c r="B75" s="62" t="s">
        <v>1123</v>
      </c>
      <c r="C75" s="64">
        <v>32715.613000000001</v>
      </c>
      <c r="D75" s="64">
        <v>2060.317</v>
      </c>
      <c r="E75" s="64">
        <v>219.2</v>
      </c>
      <c r="F75" s="64">
        <v>268.13299999999998</v>
      </c>
      <c r="G75" s="64">
        <v>12711.665000000001</v>
      </c>
      <c r="H75" s="64">
        <v>11063.231</v>
      </c>
      <c r="I75" s="64">
        <v>2360.5749999999998</v>
      </c>
      <c r="J75" s="64">
        <v>4309.942</v>
      </c>
      <c r="K75" s="64">
        <v>-1130.095</v>
      </c>
      <c r="L75" s="64">
        <v>9231.0169999999998</v>
      </c>
      <c r="M75" s="64">
        <v>4956.8580000000002</v>
      </c>
      <c r="N75" s="64">
        <v>3434.7220000000002</v>
      </c>
      <c r="O75" s="64">
        <v>2180.1509999999998</v>
      </c>
      <c r="P75" s="64">
        <v>12015.314</v>
      </c>
      <c r="Q75" s="64">
        <v>3568.73</v>
      </c>
      <c r="R75" s="64">
        <v>4062.2130000000002</v>
      </c>
      <c r="S75" s="64">
        <v>14113.519</v>
      </c>
      <c r="T75" s="64">
        <v>4270.1629999999996</v>
      </c>
      <c r="U75" s="64">
        <v>2788.3980000000001</v>
      </c>
      <c r="V75" s="64">
        <v>9984.3469999999998</v>
      </c>
      <c r="W75" s="64">
        <v>24894.899000000001</v>
      </c>
      <c r="X75" s="64">
        <v>42626.868000000002</v>
      </c>
      <c r="Y75" s="64">
        <v>106376.534</v>
      </c>
      <c r="Z75" s="64">
        <v>45956.695</v>
      </c>
      <c r="AA75" s="64">
        <v>30808.124</v>
      </c>
      <c r="AB75" s="64">
        <v>4227.2879999999996</v>
      </c>
      <c r="AC75" s="64">
        <v>14421.49</v>
      </c>
      <c r="AD75" s="64">
        <v>13904.748</v>
      </c>
      <c r="AE75" s="64">
        <v>50142.442999999999</v>
      </c>
      <c r="AF75" s="64">
        <v>206384.027</v>
      </c>
      <c r="AG75" s="64">
        <v>93672.847999999998</v>
      </c>
      <c r="AH75" s="64">
        <v>30689.879000000001</v>
      </c>
      <c r="AI75" s="64">
        <v>5994.2079999999996</v>
      </c>
      <c r="AJ75" s="64">
        <v>32244.521000000001</v>
      </c>
      <c r="AK75" s="64">
        <v>24361.46</v>
      </c>
      <c r="AL75" s="64">
        <v>0</v>
      </c>
    </row>
    <row r="76" spans="1:38" x14ac:dyDescent="0.25">
      <c r="A76" s="115"/>
      <c r="B76" s="62" t="s">
        <v>1124</v>
      </c>
      <c r="C76" s="63">
        <v>1037.2090000000001</v>
      </c>
      <c r="D76" s="63">
        <v>21.184000000000001</v>
      </c>
      <c r="E76" s="63">
        <v>28.085000000000001</v>
      </c>
      <c r="F76" s="63">
        <v>8.9350000000000005</v>
      </c>
      <c r="G76" s="63">
        <v>332.459</v>
      </c>
      <c r="H76" s="63">
        <v>47.908000000000001</v>
      </c>
      <c r="I76" s="63">
        <v>369.46699999999998</v>
      </c>
      <c r="J76" s="63">
        <v>59.09</v>
      </c>
      <c r="K76" s="63">
        <v>2.11</v>
      </c>
      <c r="L76" s="63">
        <v>95.325999999999993</v>
      </c>
      <c r="M76" s="63">
        <v>37.923000000000002</v>
      </c>
      <c r="N76" s="63">
        <v>117.60599999999999</v>
      </c>
      <c r="O76" s="63">
        <v>2.1890000000000001</v>
      </c>
      <c r="P76" s="63">
        <v>106.893</v>
      </c>
      <c r="Q76" s="63">
        <v>110.1</v>
      </c>
      <c r="R76" s="63">
        <v>37.323999999999998</v>
      </c>
      <c r="S76" s="63">
        <v>32.033000000000001</v>
      </c>
      <c r="T76" s="63">
        <v>26.004000000000001</v>
      </c>
      <c r="U76" s="63">
        <v>4.9660000000000002</v>
      </c>
      <c r="V76" s="63">
        <v>124.57299999999999</v>
      </c>
      <c r="W76" s="63">
        <v>676.73900000000003</v>
      </c>
      <c r="X76" s="63">
        <v>602.50800000000004</v>
      </c>
      <c r="Y76" s="63">
        <v>1721.92</v>
      </c>
      <c r="Z76" s="63">
        <v>1243.3209999999999</v>
      </c>
      <c r="AA76" s="63">
        <v>175.79499999999999</v>
      </c>
      <c r="AB76" s="63">
        <v>46.027999999999999</v>
      </c>
      <c r="AC76" s="63">
        <v>234.89500000000001</v>
      </c>
      <c r="AD76" s="63">
        <v>220.06200000000001</v>
      </c>
      <c r="AE76" s="63">
        <v>526.86</v>
      </c>
      <c r="AF76" s="63">
        <v>2595.7049999999999</v>
      </c>
      <c r="AG76" s="63">
        <v>791.52300000000002</v>
      </c>
      <c r="AH76" s="63">
        <v>725.48500000000001</v>
      </c>
      <c r="AI76" s="63">
        <v>213.84299999999999</v>
      </c>
      <c r="AJ76" s="63">
        <v>141.78899999999999</v>
      </c>
      <c r="AK76" s="63">
        <v>302.43099999999998</v>
      </c>
      <c r="AL76" s="63">
        <v>0</v>
      </c>
    </row>
    <row r="77" spans="1:38" x14ac:dyDescent="0.25">
      <c r="A77" s="115"/>
      <c r="B77" s="62" t="s">
        <v>1125</v>
      </c>
      <c r="C77" s="64">
        <v>997.125</v>
      </c>
      <c r="D77" s="64">
        <v>15.214</v>
      </c>
      <c r="E77" s="64">
        <v>48.167999999999999</v>
      </c>
      <c r="F77" s="64">
        <v>9.1219999999999999</v>
      </c>
      <c r="G77" s="64">
        <v>1057.039</v>
      </c>
      <c r="H77" s="64">
        <v>282.45699999999999</v>
      </c>
      <c r="I77" s="64">
        <v>286.65300000000002</v>
      </c>
      <c r="J77" s="64">
        <v>212.18</v>
      </c>
      <c r="K77" s="64">
        <v>195.178</v>
      </c>
      <c r="L77" s="64">
        <v>608.35799999999995</v>
      </c>
      <c r="M77" s="64">
        <v>297.048</v>
      </c>
      <c r="N77" s="64">
        <v>152.511</v>
      </c>
      <c r="O77" s="64">
        <v>11.849</v>
      </c>
      <c r="P77" s="64">
        <v>175.91900000000001</v>
      </c>
      <c r="Q77" s="64">
        <v>92.716999999999999</v>
      </c>
      <c r="R77" s="64">
        <v>66.046999999999997</v>
      </c>
      <c r="S77" s="64">
        <v>103.929</v>
      </c>
      <c r="T77" s="64">
        <v>74.382999999999996</v>
      </c>
      <c r="U77" s="64">
        <v>67.057000000000002</v>
      </c>
      <c r="V77" s="64">
        <v>626.60199999999998</v>
      </c>
      <c r="W77" s="64">
        <v>737.39499999999998</v>
      </c>
      <c r="X77" s="64">
        <v>1334.028</v>
      </c>
      <c r="Y77" s="64">
        <v>3819.058</v>
      </c>
      <c r="Z77" s="64">
        <v>2914.558</v>
      </c>
      <c r="AA77" s="64">
        <v>224.78800000000001</v>
      </c>
      <c r="AB77" s="64">
        <v>97.995000000000005</v>
      </c>
      <c r="AC77" s="64">
        <v>370.71699999999998</v>
      </c>
      <c r="AD77" s="64">
        <v>102.232</v>
      </c>
      <c r="AE77" s="64">
        <v>327.89600000000002</v>
      </c>
      <c r="AF77" s="64">
        <v>2313.5630000000001</v>
      </c>
      <c r="AG77" s="64">
        <v>1109.519</v>
      </c>
      <c r="AH77" s="64">
        <v>942.82100000000003</v>
      </c>
      <c r="AI77" s="64">
        <v>199.422</v>
      </c>
      <c r="AJ77" s="64">
        <v>110.988</v>
      </c>
      <c r="AK77" s="64">
        <v>400.35700000000003</v>
      </c>
      <c r="AL77" s="64">
        <v>0</v>
      </c>
    </row>
    <row r="78" spans="1:38" x14ac:dyDescent="0.25">
      <c r="A78" s="115"/>
      <c r="B78" s="62" t="s">
        <v>1126</v>
      </c>
      <c r="C78" s="63">
        <v>202.774</v>
      </c>
      <c r="D78" s="63">
        <v>5.8220000000000001</v>
      </c>
      <c r="E78" s="63">
        <v>10.791</v>
      </c>
      <c r="F78" s="63">
        <v>1.59</v>
      </c>
      <c r="G78" s="63">
        <v>82.688000000000002</v>
      </c>
      <c r="H78" s="63">
        <v>153.24799999999999</v>
      </c>
      <c r="I78" s="63">
        <v>13.398999999999999</v>
      </c>
      <c r="J78" s="63">
        <v>38.234999999999999</v>
      </c>
      <c r="K78" s="63">
        <v>97.353999999999999</v>
      </c>
      <c r="L78" s="63">
        <v>54.551000000000002</v>
      </c>
      <c r="M78" s="63">
        <v>125.10299999999999</v>
      </c>
      <c r="N78" s="63">
        <v>149.959</v>
      </c>
      <c r="O78" s="63">
        <v>135.96799999999999</v>
      </c>
      <c r="P78" s="63">
        <v>84.427000000000007</v>
      </c>
      <c r="Q78" s="63">
        <v>93.06</v>
      </c>
      <c r="R78" s="63">
        <v>26.202000000000002</v>
      </c>
      <c r="S78" s="63">
        <v>207.28299999999999</v>
      </c>
      <c r="T78" s="63">
        <v>81.004000000000005</v>
      </c>
      <c r="U78" s="63">
        <v>4.8449999999999998</v>
      </c>
      <c r="V78" s="63">
        <v>48.176000000000002</v>
      </c>
      <c r="W78" s="63">
        <v>505.96</v>
      </c>
      <c r="X78" s="63">
        <v>812.16399999999999</v>
      </c>
      <c r="Y78" s="63">
        <v>3073.5909999999999</v>
      </c>
      <c r="Z78" s="63">
        <v>432.47500000000002</v>
      </c>
      <c r="AA78" s="63">
        <v>222.958</v>
      </c>
      <c r="AB78" s="63">
        <v>143.203</v>
      </c>
      <c r="AC78" s="63">
        <v>1264.1320000000001</v>
      </c>
      <c r="AD78" s="63">
        <v>189.36699999999999</v>
      </c>
      <c r="AE78" s="63">
        <v>7995.3119999999999</v>
      </c>
      <c r="AF78" s="63">
        <v>3658.4690000000001</v>
      </c>
      <c r="AG78" s="63">
        <v>1726.9929999999999</v>
      </c>
      <c r="AH78" s="63">
        <v>814.08399999999995</v>
      </c>
      <c r="AI78" s="63">
        <v>145.482</v>
      </c>
      <c r="AJ78" s="63">
        <v>679.14400000000001</v>
      </c>
      <c r="AK78" s="63">
        <v>309.00200000000001</v>
      </c>
      <c r="AL78" s="63">
        <v>0</v>
      </c>
    </row>
    <row r="79" spans="1:38" x14ac:dyDescent="0.25">
      <c r="A79" s="115"/>
      <c r="B79" s="62" t="s">
        <v>1127</v>
      </c>
      <c r="C79" s="64">
        <v>10117.198</v>
      </c>
      <c r="D79" s="64">
        <v>12766.047</v>
      </c>
      <c r="E79" s="64">
        <v>265.46800000000002</v>
      </c>
      <c r="F79" s="64">
        <v>0</v>
      </c>
      <c r="G79" s="64">
        <v>8463.6509999999998</v>
      </c>
      <c r="H79" s="64">
        <v>504.39</v>
      </c>
      <c r="I79" s="64">
        <v>473.45699999999999</v>
      </c>
      <c r="J79" s="64">
        <v>920.21400000000006</v>
      </c>
      <c r="K79" s="64">
        <v>-3628.991</v>
      </c>
      <c r="L79" s="64">
        <v>7496.74</v>
      </c>
      <c r="M79" s="64">
        <v>1376.7270000000001</v>
      </c>
      <c r="N79" s="64">
        <v>719.37</v>
      </c>
      <c r="O79" s="64">
        <v>702.35599999999999</v>
      </c>
      <c r="P79" s="64">
        <v>2905.2089999999998</v>
      </c>
      <c r="Q79" s="64">
        <v>2331.0920000000001</v>
      </c>
      <c r="R79" s="64">
        <v>1098.7380000000001</v>
      </c>
      <c r="S79" s="64">
        <v>4104.3140000000003</v>
      </c>
      <c r="T79" s="64">
        <v>1388.252</v>
      </c>
      <c r="U79" s="64">
        <v>862.298</v>
      </c>
      <c r="V79" s="64">
        <v>2735.6370000000002</v>
      </c>
      <c r="W79" s="64">
        <v>7261.65</v>
      </c>
      <c r="X79" s="64">
        <v>13276.534</v>
      </c>
      <c r="Y79" s="64">
        <v>46695.612999999998</v>
      </c>
      <c r="Z79" s="64">
        <v>16540.726999999999</v>
      </c>
      <c r="AA79" s="64">
        <v>5708.7749999999996</v>
      </c>
      <c r="AB79" s="64">
        <v>2642.5230000000001</v>
      </c>
      <c r="AC79" s="64">
        <v>5813.8159999999998</v>
      </c>
      <c r="AD79" s="64">
        <v>7519.277</v>
      </c>
      <c r="AE79" s="64">
        <v>28344.89</v>
      </c>
      <c r="AF79" s="64">
        <v>32025.984</v>
      </c>
      <c r="AG79" s="64">
        <v>37916.688000000002</v>
      </c>
      <c r="AH79" s="64">
        <v>15793.474</v>
      </c>
      <c r="AI79" s="64">
        <v>7863.0659999999998</v>
      </c>
      <c r="AJ79" s="64">
        <v>15060.075000000001</v>
      </c>
      <c r="AK79" s="64">
        <v>8490.0149999999994</v>
      </c>
      <c r="AL79" s="64">
        <v>0</v>
      </c>
    </row>
    <row r="80" spans="1:38" x14ac:dyDescent="0.25">
      <c r="A80" s="115"/>
      <c r="B80" s="62" t="s">
        <v>1128</v>
      </c>
      <c r="C80" s="63">
        <v>10588.089</v>
      </c>
      <c r="D80" s="63">
        <v>869.80799999999999</v>
      </c>
      <c r="E80" s="63">
        <v>1698.875</v>
      </c>
      <c r="F80" s="63">
        <v>254.053</v>
      </c>
      <c r="G80" s="63">
        <v>8094.9030000000002</v>
      </c>
      <c r="H80" s="63">
        <v>1273.9649999999999</v>
      </c>
      <c r="I80" s="63">
        <v>1858.327</v>
      </c>
      <c r="J80" s="63">
        <v>2747.7510000000002</v>
      </c>
      <c r="K80" s="63">
        <v>1733.01</v>
      </c>
      <c r="L80" s="63">
        <v>3653.6990000000001</v>
      </c>
      <c r="M80" s="63">
        <v>3538.7959999999998</v>
      </c>
      <c r="N80" s="63">
        <v>2693.7449999999999</v>
      </c>
      <c r="O80" s="63">
        <v>1262.817</v>
      </c>
      <c r="P80" s="63">
        <v>4952.8310000000001</v>
      </c>
      <c r="Q80" s="63">
        <v>922.65499999999997</v>
      </c>
      <c r="R80" s="63">
        <v>1811.749</v>
      </c>
      <c r="S80" s="63">
        <v>1651.9069999999999</v>
      </c>
      <c r="T80" s="63">
        <v>3685.0369999999998</v>
      </c>
      <c r="U80" s="63">
        <v>991.94399999999996</v>
      </c>
      <c r="V80" s="63">
        <v>5239.9129999999996</v>
      </c>
      <c r="W80" s="63">
        <v>12636.429</v>
      </c>
      <c r="X80" s="63">
        <v>21435.246999999999</v>
      </c>
      <c r="Y80" s="63">
        <v>51712.275000000001</v>
      </c>
      <c r="Z80" s="63">
        <v>15443.378000000001</v>
      </c>
      <c r="AA80" s="63">
        <v>2384.7959999999998</v>
      </c>
      <c r="AB80" s="63">
        <v>2097.8049999999998</v>
      </c>
      <c r="AC80" s="63">
        <v>4289.8490000000002</v>
      </c>
      <c r="AD80" s="63">
        <v>4476.6229999999996</v>
      </c>
      <c r="AE80" s="63">
        <v>10621.196</v>
      </c>
      <c r="AF80" s="63">
        <v>17991.446</v>
      </c>
      <c r="AG80" s="63">
        <v>20036.364000000001</v>
      </c>
      <c r="AH80" s="63">
        <v>2533.6559999999999</v>
      </c>
      <c r="AI80" s="63">
        <v>2789.3049999999998</v>
      </c>
      <c r="AJ80" s="63">
        <v>8114.8289999999997</v>
      </c>
      <c r="AK80" s="63">
        <v>4609.3230000000003</v>
      </c>
      <c r="AL80" s="63">
        <v>0</v>
      </c>
    </row>
    <row r="81" spans="1:38" x14ac:dyDescent="0.25">
      <c r="A81" s="115"/>
      <c r="B81" s="62" t="s">
        <v>1129</v>
      </c>
      <c r="C81" s="64">
        <v>3615.3049999999998</v>
      </c>
      <c r="D81" s="64">
        <v>3010.5770000000002</v>
      </c>
      <c r="E81" s="64">
        <v>251.578</v>
      </c>
      <c r="F81" s="64">
        <v>13.846</v>
      </c>
      <c r="G81" s="64">
        <v>2347.1</v>
      </c>
      <c r="H81" s="64">
        <v>1797.7370000000001</v>
      </c>
      <c r="I81" s="64">
        <v>528.55799999999999</v>
      </c>
      <c r="J81" s="64">
        <v>824.32</v>
      </c>
      <c r="K81" s="64">
        <v>498.43</v>
      </c>
      <c r="L81" s="64">
        <v>807.28200000000004</v>
      </c>
      <c r="M81" s="64">
        <v>792.28200000000004</v>
      </c>
      <c r="N81" s="64">
        <v>569.79700000000003</v>
      </c>
      <c r="O81" s="64">
        <v>140.273</v>
      </c>
      <c r="P81" s="64">
        <v>652.19299999999998</v>
      </c>
      <c r="Q81" s="64">
        <v>151.47800000000001</v>
      </c>
      <c r="R81" s="64">
        <v>215.27799999999999</v>
      </c>
      <c r="S81" s="64">
        <v>422.20600000000002</v>
      </c>
      <c r="T81" s="64">
        <v>558.13499999999999</v>
      </c>
      <c r="U81" s="64">
        <v>39.534999999999997</v>
      </c>
      <c r="V81" s="64">
        <v>679.93700000000001</v>
      </c>
      <c r="W81" s="64">
        <v>5701.52</v>
      </c>
      <c r="X81" s="64">
        <v>2572.5569999999998</v>
      </c>
      <c r="Y81" s="64">
        <v>12686.596</v>
      </c>
      <c r="Z81" s="64">
        <v>3827.3760000000002</v>
      </c>
      <c r="AA81" s="64">
        <v>5170.8280000000004</v>
      </c>
      <c r="AB81" s="64">
        <v>365.73899999999998</v>
      </c>
      <c r="AC81" s="64">
        <v>1977.0260000000001</v>
      </c>
      <c r="AD81" s="64">
        <v>441.58699999999999</v>
      </c>
      <c r="AE81" s="64">
        <v>4402.1850000000004</v>
      </c>
      <c r="AF81" s="64">
        <v>19771.669000000002</v>
      </c>
      <c r="AG81" s="64">
        <v>3841.942</v>
      </c>
      <c r="AH81" s="64">
        <v>3495.3910000000001</v>
      </c>
      <c r="AI81" s="64">
        <v>2174.8809999999999</v>
      </c>
      <c r="AJ81" s="64">
        <v>2534.0749999999998</v>
      </c>
      <c r="AK81" s="64">
        <v>1843.6210000000001</v>
      </c>
      <c r="AL81" s="64">
        <v>0</v>
      </c>
    </row>
    <row r="82" spans="1:38" x14ac:dyDescent="0.25">
      <c r="A82" s="115"/>
      <c r="B82" s="62" t="s">
        <v>1130</v>
      </c>
      <c r="C82" s="63">
        <v>2658.0439999999999</v>
      </c>
      <c r="D82" s="63">
        <v>68.358999999999995</v>
      </c>
      <c r="E82" s="63">
        <v>80.183000000000007</v>
      </c>
      <c r="F82" s="63">
        <v>44.86</v>
      </c>
      <c r="G82" s="63">
        <v>573.072</v>
      </c>
      <c r="H82" s="63">
        <v>293.58699999999999</v>
      </c>
      <c r="I82" s="63">
        <v>666.30200000000002</v>
      </c>
      <c r="J82" s="63">
        <v>306.82100000000003</v>
      </c>
      <c r="K82" s="63">
        <v>337.69600000000003</v>
      </c>
      <c r="L82" s="63">
        <v>381.13099999999997</v>
      </c>
      <c r="M82" s="63">
        <v>882.10299999999995</v>
      </c>
      <c r="N82" s="63">
        <v>290.94600000000003</v>
      </c>
      <c r="O82" s="63">
        <v>336.75099999999998</v>
      </c>
      <c r="P82" s="63">
        <v>1641.692</v>
      </c>
      <c r="Q82" s="63">
        <v>411.50400000000002</v>
      </c>
      <c r="R82" s="63">
        <v>268.86900000000003</v>
      </c>
      <c r="S82" s="63">
        <v>498.16699999999997</v>
      </c>
      <c r="T82" s="63">
        <v>1857.6279999999999</v>
      </c>
      <c r="U82" s="63">
        <v>52.295000000000002</v>
      </c>
      <c r="V82" s="63">
        <v>566.65200000000004</v>
      </c>
      <c r="W82" s="63">
        <v>2215.1419999999998</v>
      </c>
      <c r="X82" s="63">
        <v>4810.8720000000003</v>
      </c>
      <c r="Y82" s="63">
        <v>4877.7030000000004</v>
      </c>
      <c r="Z82" s="63">
        <v>4571.3320000000003</v>
      </c>
      <c r="AA82" s="63">
        <v>428.47500000000002</v>
      </c>
      <c r="AB82" s="63">
        <v>245.49199999999999</v>
      </c>
      <c r="AC82" s="63">
        <v>733.44500000000005</v>
      </c>
      <c r="AD82" s="63">
        <v>822.19500000000005</v>
      </c>
      <c r="AE82" s="63">
        <v>1910.9179999999999</v>
      </c>
      <c r="AF82" s="63">
        <v>4611.3119999999999</v>
      </c>
      <c r="AG82" s="63">
        <v>3496.8249999999998</v>
      </c>
      <c r="AH82" s="63">
        <v>1378.731</v>
      </c>
      <c r="AI82" s="63">
        <v>410.90300000000002</v>
      </c>
      <c r="AJ82" s="63">
        <v>710.86</v>
      </c>
      <c r="AK82" s="63">
        <v>2208.011</v>
      </c>
      <c r="AL82" s="63">
        <v>0</v>
      </c>
    </row>
    <row r="83" spans="1:38" x14ac:dyDescent="0.25">
      <c r="A83" s="115"/>
      <c r="B83" s="62" t="s">
        <v>1131</v>
      </c>
      <c r="C83" s="64">
        <v>1013.3630000000001</v>
      </c>
      <c r="D83" s="64">
        <v>6.4329999999999998</v>
      </c>
      <c r="E83" s="64">
        <v>52.063000000000002</v>
      </c>
      <c r="F83" s="64">
        <v>7.5780000000000003</v>
      </c>
      <c r="G83" s="64">
        <v>218.77699999999999</v>
      </c>
      <c r="H83" s="64">
        <v>80.117000000000004</v>
      </c>
      <c r="I83" s="64">
        <v>118.46599999999999</v>
      </c>
      <c r="J83" s="64">
        <v>144.108</v>
      </c>
      <c r="K83" s="64">
        <v>0.10100000000000001</v>
      </c>
      <c r="L83" s="64">
        <v>860.73800000000006</v>
      </c>
      <c r="M83" s="64">
        <v>227.13200000000001</v>
      </c>
      <c r="N83" s="64">
        <v>121.508</v>
      </c>
      <c r="O83" s="64">
        <v>182.92</v>
      </c>
      <c r="P83" s="64">
        <v>414.49700000000001</v>
      </c>
      <c r="Q83" s="64">
        <v>113.23699999999999</v>
      </c>
      <c r="R83" s="64">
        <v>313.47300000000001</v>
      </c>
      <c r="S83" s="64">
        <v>184.39</v>
      </c>
      <c r="T83" s="64">
        <v>306.64400000000001</v>
      </c>
      <c r="U83" s="64">
        <v>10.244999999999999</v>
      </c>
      <c r="V83" s="64">
        <v>210.797</v>
      </c>
      <c r="W83" s="64">
        <v>687.37</v>
      </c>
      <c r="X83" s="64">
        <v>928.00599999999997</v>
      </c>
      <c r="Y83" s="64">
        <v>1601.5530000000001</v>
      </c>
      <c r="Z83" s="64">
        <v>1088.6099999999999</v>
      </c>
      <c r="AA83" s="64">
        <v>283.601</v>
      </c>
      <c r="AB83" s="64">
        <v>61.747</v>
      </c>
      <c r="AC83" s="64">
        <v>354.75400000000002</v>
      </c>
      <c r="AD83" s="64">
        <v>262.62799999999999</v>
      </c>
      <c r="AE83" s="64">
        <v>571.52700000000004</v>
      </c>
      <c r="AF83" s="64">
        <v>2714.0880000000002</v>
      </c>
      <c r="AG83" s="64">
        <v>1344.6410000000001</v>
      </c>
      <c r="AH83" s="64">
        <v>634.76900000000001</v>
      </c>
      <c r="AI83" s="64">
        <v>251.517</v>
      </c>
      <c r="AJ83" s="64">
        <v>338.07499999999999</v>
      </c>
      <c r="AK83" s="64">
        <v>353.79</v>
      </c>
      <c r="AL83" s="64">
        <v>0</v>
      </c>
    </row>
    <row r="84" spans="1:38" x14ac:dyDescent="0.25">
      <c r="A84" s="115"/>
      <c r="B84" s="62" t="s">
        <v>1132</v>
      </c>
      <c r="C84" s="63">
        <v>31342.557000000001</v>
      </c>
      <c r="D84" s="63">
        <v>76.584999999999994</v>
      </c>
      <c r="E84" s="63">
        <v>1110.4839999999999</v>
      </c>
      <c r="F84" s="63">
        <v>50.52</v>
      </c>
      <c r="G84" s="63">
        <v>16572.207999999999</v>
      </c>
      <c r="H84" s="63">
        <v>2386.721</v>
      </c>
      <c r="I84" s="63">
        <v>563.54</v>
      </c>
      <c r="J84" s="63">
        <v>2618.5630000000001</v>
      </c>
      <c r="K84" s="63">
        <v>-204.84399999999999</v>
      </c>
      <c r="L84" s="63">
        <v>11377.135</v>
      </c>
      <c r="M84" s="63">
        <v>2565.6880000000001</v>
      </c>
      <c r="N84" s="63">
        <v>2028.5319999999999</v>
      </c>
      <c r="O84" s="63">
        <v>4153.2520000000004</v>
      </c>
      <c r="P84" s="63">
        <v>3505.8789999999999</v>
      </c>
      <c r="Q84" s="63">
        <v>1456.6590000000001</v>
      </c>
      <c r="R84" s="63">
        <v>2544.4899999999998</v>
      </c>
      <c r="S84" s="63">
        <v>5211.0309999999999</v>
      </c>
      <c r="T84" s="63">
        <v>4999.9579999999996</v>
      </c>
      <c r="U84" s="63">
        <v>4075.7869999999998</v>
      </c>
      <c r="V84" s="63">
        <v>5595.6260000000002</v>
      </c>
      <c r="W84" s="63">
        <v>26580.069</v>
      </c>
      <c r="X84" s="63">
        <v>28163.895</v>
      </c>
      <c r="Y84" s="63">
        <v>50157.578000000001</v>
      </c>
      <c r="Z84" s="63">
        <v>25052.909</v>
      </c>
      <c r="AA84" s="63">
        <v>37333.171000000002</v>
      </c>
      <c r="AB84" s="63">
        <v>2347.1489999999999</v>
      </c>
      <c r="AC84" s="63">
        <v>12713.894</v>
      </c>
      <c r="AD84" s="63">
        <v>6318.1350000000002</v>
      </c>
      <c r="AE84" s="63">
        <v>16793.841</v>
      </c>
      <c r="AF84" s="63">
        <v>108397.45</v>
      </c>
      <c r="AG84" s="63">
        <v>25600.6</v>
      </c>
      <c r="AH84" s="63">
        <v>16712.124</v>
      </c>
      <c r="AI84" s="63">
        <v>13459.123</v>
      </c>
      <c r="AJ84" s="63">
        <v>13741.263999999999</v>
      </c>
      <c r="AK84" s="63">
        <v>13659.89</v>
      </c>
      <c r="AL84" s="63">
        <v>0</v>
      </c>
    </row>
    <row r="85" spans="1:38" x14ac:dyDescent="0.25">
      <c r="A85" s="115"/>
      <c r="B85" s="62" t="s">
        <v>1133</v>
      </c>
      <c r="C85" s="64">
        <v>4265.0439999999999</v>
      </c>
      <c r="D85" s="64">
        <v>16.655000000000001</v>
      </c>
      <c r="E85" s="64">
        <v>1299.4179999999999</v>
      </c>
      <c r="F85" s="64">
        <v>27.178000000000001</v>
      </c>
      <c r="G85" s="64">
        <v>1927.7070000000001</v>
      </c>
      <c r="H85" s="64">
        <v>116.926</v>
      </c>
      <c r="I85" s="64">
        <v>868.75699999999995</v>
      </c>
      <c r="J85" s="64">
        <v>2036.2929999999999</v>
      </c>
      <c r="K85" s="64">
        <v>723.06899999999996</v>
      </c>
      <c r="L85" s="64">
        <v>6491.0649999999996</v>
      </c>
      <c r="M85" s="64">
        <v>532.33100000000002</v>
      </c>
      <c r="N85" s="64">
        <v>513.50300000000004</v>
      </c>
      <c r="O85" s="64">
        <v>1264.5719999999999</v>
      </c>
      <c r="P85" s="64">
        <v>1716.827</v>
      </c>
      <c r="Q85" s="64">
        <v>2142.0369999999998</v>
      </c>
      <c r="R85" s="64">
        <v>420.00799999999998</v>
      </c>
      <c r="S85" s="64">
        <v>3044.3829999999998</v>
      </c>
      <c r="T85" s="64">
        <v>3752.3009999999999</v>
      </c>
      <c r="U85" s="64">
        <v>1489.9549999999999</v>
      </c>
      <c r="V85" s="64">
        <v>966.33699999999999</v>
      </c>
      <c r="W85" s="64">
        <v>7648.4650000000001</v>
      </c>
      <c r="X85" s="64">
        <v>4829.2340000000004</v>
      </c>
      <c r="Y85" s="64">
        <v>13082.808999999999</v>
      </c>
      <c r="Z85" s="64">
        <v>9517.1</v>
      </c>
      <c r="AA85" s="64">
        <v>1261.3910000000001</v>
      </c>
      <c r="AB85" s="64">
        <v>5907.8220000000001</v>
      </c>
      <c r="AC85" s="64">
        <v>3236.895</v>
      </c>
      <c r="AD85" s="64">
        <v>4585.433</v>
      </c>
      <c r="AE85" s="64">
        <v>11341.159</v>
      </c>
      <c r="AF85" s="64">
        <v>29810.918000000001</v>
      </c>
      <c r="AG85" s="64">
        <v>15443.666999999999</v>
      </c>
      <c r="AH85" s="64">
        <v>4674.7640000000001</v>
      </c>
      <c r="AI85" s="64">
        <v>2264.4609999999998</v>
      </c>
      <c r="AJ85" s="64">
        <v>3174.7260000000001</v>
      </c>
      <c r="AK85" s="64">
        <v>3812.1880000000001</v>
      </c>
      <c r="AL85" s="64">
        <v>0</v>
      </c>
    </row>
    <row r="86" spans="1:38" x14ac:dyDescent="0.25">
      <c r="A86" s="115"/>
      <c r="B86" s="62" t="s">
        <v>1134</v>
      </c>
      <c r="C86" s="63">
        <v>2548.3739999999998</v>
      </c>
      <c r="D86" s="63">
        <v>211.404</v>
      </c>
      <c r="E86" s="63">
        <v>444.95800000000003</v>
      </c>
      <c r="F86" s="63">
        <v>0.28100000000000003</v>
      </c>
      <c r="G86" s="63">
        <v>763.50300000000004</v>
      </c>
      <c r="H86" s="63">
        <v>305.26299999999998</v>
      </c>
      <c r="I86" s="63">
        <v>54.499000000000002</v>
      </c>
      <c r="J86" s="63">
        <v>179.50899999999999</v>
      </c>
      <c r="K86" s="63">
        <v>75.484999999999999</v>
      </c>
      <c r="L86" s="63">
        <v>332.221</v>
      </c>
      <c r="M86" s="63">
        <v>146.76300000000001</v>
      </c>
      <c r="N86" s="63">
        <v>250.52099999999999</v>
      </c>
      <c r="O86" s="63">
        <v>234.24</v>
      </c>
      <c r="P86" s="63">
        <v>223.548</v>
      </c>
      <c r="Q86" s="63">
        <v>108.373</v>
      </c>
      <c r="R86" s="63">
        <v>145.554</v>
      </c>
      <c r="S86" s="63">
        <v>217.53399999999999</v>
      </c>
      <c r="T86" s="63">
        <v>104.85899999999999</v>
      </c>
      <c r="U86" s="63">
        <v>36.872</v>
      </c>
      <c r="V86" s="63">
        <v>192.74199999999999</v>
      </c>
      <c r="W86" s="63">
        <v>1410.4549999999999</v>
      </c>
      <c r="X86" s="63">
        <v>1047.377</v>
      </c>
      <c r="Y86" s="63">
        <v>3117.3380000000002</v>
      </c>
      <c r="Z86" s="63">
        <v>1493.31</v>
      </c>
      <c r="AA86" s="63">
        <v>295.06400000000002</v>
      </c>
      <c r="AB86" s="63">
        <v>102.637</v>
      </c>
      <c r="AC86" s="63">
        <v>592.99800000000005</v>
      </c>
      <c r="AD86" s="63">
        <v>302.31299999999999</v>
      </c>
      <c r="AE86" s="63">
        <v>1795.5440000000001</v>
      </c>
      <c r="AF86" s="63">
        <v>4039.9380000000001</v>
      </c>
      <c r="AG86" s="63">
        <v>1062.1659999999999</v>
      </c>
      <c r="AH86" s="63">
        <v>503.95299999999997</v>
      </c>
      <c r="AI86" s="63">
        <v>305.85500000000002</v>
      </c>
      <c r="AJ86" s="63">
        <v>426.57900000000001</v>
      </c>
      <c r="AK86" s="63">
        <v>538.803</v>
      </c>
      <c r="AL86" s="63">
        <v>0</v>
      </c>
    </row>
    <row r="87" spans="1:38" x14ac:dyDescent="0.25">
      <c r="A87" s="115"/>
      <c r="B87" s="65" t="s">
        <v>1135</v>
      </c>
      <c r="C87" s="64">
        <v>311.346</v>
      </c>
      <c r="D87" s="64">
        <v>6.03</v>
      </c>
      <c r="E87" s="64">
        <v>9.0129999999999999</v>
      </c>
      <c r="F87" s="64">
        <v>2.0579999999999998</v>
      </c>
      <c r="G87" s="64">
        <v>103.617</v>
      </c>
      <c r="H87" s="64">
        <v>2.4809999999999999</v>
      </c>
      <c r="I87" s="64">
        <v>18.158999999999999</v>
      </c>
      <c r="J87" s="64">
        <v>19.07</v>
      </c>
      <c r="K87" s="64">
        <v>0.872</v>
      </c>
      <c r="L87" s="64">
        <v>76.155000000000001</v>
      </c>
      <c r="M87" s="64">
        <v>9.1020000000000003</v>
      </c>
      <c r="N87" s="64">
        <v>50.847000000000001</v>
      </c>
      <c r="O87" s="64">
        <v>10.544</v>
      </c>
      <c r="P87" s="64">
        <v>20.085000000000001</v>
      </c>
      <c r="Q87" s="64">
        <v>12.108000000000001</v>
      </c>
      <c r="R87" s="64">
        <v>6.2880000000000003</v>
      </c>
      <c r="S87" s="64">
        <v>7.2759999999999998</v>
      </c>
      <c r="T87" s="64">
        <v>1.5</v>
      </c>
      <c r="U87" s="64">
        <v>-0.67</v>
      </c>
      <c r="V87" s="64">
        <v>35.832000000000001</v>
      </c>
      <c r="W87" s="64">
        <v>339.59699999999998</v>
      </c>
      <c r="X87" s="64">
        <v>390.04899999999998</v>
      </c>
      <c r="Y87" s="64">
        <v>640.221</v>
      </c>
      <c r="Z87" s="64">
        <v>903.91899999999998</v>
      </c>
      <c r="AA87" s="64">
        <v>522.14099999999996</v>
      </c>
      <c r="AB87" s="64">
        <v>105.08199999999999</v>
      </c>
      <c r="AC87" s="64">
        <v>276.68900000000002</v>
      </c>
      <c r="AD87" s="64">
        <v>121.258</v>
      </c>
      <c r="AE87" s="64">
        <v>-2473.174</v>
      </c>
      <c r="AF87" s="64">
        <v>1615.5909999999999</v>
      </c>
      <c r="AG87" s="64">
        <v>850.529</v>
      </c>
      <c r="AH87" s="64">
        <v>140.63399999999999</v>
      </c>
      <c r="AI87" s="64">
        <v>396.07100000000003</v>
      </c>
      <c r="AJ87" s="64">
        <v>75.927000000000007</v>
      </c>
      <c r="AK87" s="64">
        <v>449.50599999999997</v>
      </c>
      <c r="AL87" s="64">
        <v>0</v>
      </c>
    </row>
    <row r="88" spans="1:38" x14ac:dyDescent="0.25">
      <c r="A88" s="115"/>
      <c r="B88" s="62" t="s">
        <v>1136</v>
      </c>
      <c r="C88" s="63">
        <v>1198.9059999999999</v>
      </c>
      <c r="D88" s="63">
        <v>457.82499999999999</v>
      </c>
      <c r="E88" s="63">
        <v>20.111000000000001</v>
      </c>
      <c r="F88" s="63">
        <v>36.768000000000001</v>
      </c>
      <c r="G88" s="63">
        <v>654.87900000000002</v>
      </c>
      <c r="H88" s="63">
        <v>76.281000000000006</v>
      </c>
      <c r="I88" s="63">
        <v>45.055999999999997</v>
      </c>
      <c r="J88" s="63">
        <v>115.29600000000001</v>
      </c>
      <c r="K88" s="63">
        <v>-21.032</v>
      </c>
      <c r="L88" s="63">
        <v>303.48599999999999</v>
      </c>
      <c r="M88" s="63">
        <v>85.691000000000003</v>
      </c>
      <c r="N88" s="63">
        <v>110.054</v>
      </c>
      <c r="O88" s="63">
        <v>-0.115</v>
      </c>
      <c r="P88" s="63">
        <v>188.37</v>
      </c>
      <c r="Q88" s="63">
        <v>89.616</v>
      </c>
      <c r="R88" s="63">
        <v>93.71</v>
      </c>
      <c r="S88" s="63">
        <v>80.402000000000001</v>
      </c>
      <c r="T88" s="63">
        <v>12.349</v>
      </c>
      <c r="U88" s="63">
        <v>-11.231999999999999</v>
      </c>
      <c r="V88" s="63">
        <v>133.9</v>
      </c>
      <c r="W88" s="63">
        <v>943.23900000000003</v>
      </c>
      <c r="X88" s="63">
        <v>824.08299999999997</v>
      </c>
      <c r="Y88" s="63">
        <v>1388.473</v>
      </c>
      <c r="Z88" s="63">
        <v>487.61099999999999</v>
      </c>
      <c r="AA88" s="63">
        <v>922.43499999999995</v>
      </c>
      <c r="AB88" s="63">
        <v>50.79</v>
      </c>
      <c r="AC88" s="63">
        <v>667.67700000000002</v>
      </c>
      <c r="AD88" s="63">
        <v>223.56200000000001</v>
      </c>
      <c r="AE88" s="63">
        <v>1566.4949999999999</v>
      </c>
      <c r="AF88" s="63">
        <v>4030.489</v>
      </c>
      <c r="AG88" s="63">
        <v>1301.508</v>
      </c>
      <c r="AH88" s="63">
        <v>220.44499999999999</v>
      </c>
      <c r="AI88" s="63">
        <v>109.711</v>
      </c>
      <c r="AJ88" s="63">
        <v>288.642</v>
      </c>
      <c r="AK88" s="63">
        <v>311.80700000000002</v>
      </c>
      <c r="AL88" s="63">
        <v>0</v>
      </c>
    </row>
    <row r="89" spans="1:38" x14ac:dyDescent="0.25">
      <c r="A89" s="115"/>
      <c r="B89" s="62" t="s">
        <v>1137</v>
      </c>
      <c r="C89" s="64">
        <v>109</v>
      </c>
      <c r="D89" s="64">
        <v>4.2270000000000003</v>
      </c>
      <c r="E89" s="64">
        <v>5.0460000000000003</v>
      </c>
      <c r="F89" s="64">
        <v>2.339</v>
      </c>
      <c r="G89" s="64">
        <v>65.983999999999995</v>
      </c>
      <c r="H89" s="64">
        <v>8.8439999999999994</v>
      </c>
      <c r="I89" s="64">
        <v>3.0870000000000002</v>
      </c>
      <c r="J89" s="64">
        <v>28.707999999999998</v>
      </c>
      <c r="K89" s="64">
        <v>3.63</v>
      </c>
      <c r="L89" s="64">
        <v>41.969000000000001</v>
      </c>
      <c r="M89" s="64">
        <v>13.15</v>
      </c>
      <c r="N89" s="64">
        <v>8.8780000000000001</v>
      </c>
      <c r="O89" s="64">
        <v>0.33800000000000002</v>
      </c>
      <c r="P89" s="64">
        <v>10.250999999999999</v>
      </c>
      <c r="Q89" s="64">
        <v>66.290000000000006</v>
      </c>
      <c r="R89" s="64">
        <v>9.4280000000000008</v>
      </c>
      <c r="S89" s="64">
        <v>7.2750000000000004</v>
      </c>
      <c r="T89" s="64">
        <v>15.571999999999999</v>
      </c>
      <c r="U89" s="64">
        <v>13.166</v>
      </c>
      <c r="V89" s="64">
        <v>10.125999999999999</v>
      </c>
      <c r="W89" s="64">
        <v>59.890999999999998</v>
      </c>
      <c r="X89" s="64">
        <v>185.88800000000001</v>
      </c>
      <c r="Y89" s="64">
        <v>560.84199999999998</v>
      </c>
      <c r="Z89" s="64">
        <v>264.44200000000001</v>
      </c>
      <c r="AA89" s="64">
        <v>188.71100000000001</v>
      </c>
      <c r="AB89" s="64">
        <v>33.225000000000001</v>
      </c>
      <c r="AC89" s="64">
        <v>203.333</v>
      </c>
      <c r="AD89" s="64">
        <v>122.447</v>
      </c>
      <c r="AE89" s="64">
        <v>282.10199999999998</v>
      </c>
      <c r="AF89" s="64">
        <v>482.60300000000001</v>
      </c>
      <c r="AG89" s="64">
        <v>551.70699999999999</v>
      </c>
      <c r="AH89" s="64">
        <v>80.906999999999996</v>
      </c>
      <c r="AI89" s="64">
        <v>62.387</v>
      </c>
      <c r="AJ89" s="64">
        <v>136.41800000000001</v>
      </c>
      <c r="AK89" s="64">
        <v>859.61</v>
      </c>
      <c r="AL89" s="64">
        <v>0</v>
      </c>
    </row>
    <row r="90" spans="1:38" x14ac:dyDescent="0.25">
      <c r="A90" s="115"/>
      <c r="B90" s="62" t="s">
        <v>1138</v>
      </c>
      <c r="C90" s="63">
        <v>7986.0020000000004</v>
      </c>
      <c r="D90" s="63">
        <v>279.798</v>
      </c>
      <c r="E90" s="63">
        <v>63.01</v>
      </c>
      <c r="F90" s="63">
        <v>47.761000000000003</v>
      </c>
      <c r="G90" s="63">
        <v>6861.0469999999996</v>
      </c>
      <c r="H90" s="63">
        <v>1348.933</v>
      </c>
      <c r="I90" s="63">
        <v>678.47500000000002</v>
      </c>
      <c r="J90" s="63">
        <v>506.36900000000003</v>
      </c>
      <c r="K90" s="63">
        <v>2895.3820000000001</v>
      </c>
      <c r="L90" s="63">
        <v>1013.519</v>
      </c>
      <c r="M90" s="63">
        <v>845.68799999999999</v>
      </c>
      <c r="N90" s="63">
        <v>886.84799999999996</v>
      </c>
      <c r="O90" s="63">
        <v>730.95299999999997</v>
      </c>
      <c r="P90" s="63">
        <v>896.00300000000004</v>
      </c>
      <c r="Q90" s="63">
        <v>432.74099999999999</v>
      </c>
      <c r="R90" s="63">
        <v>1548.1569999999999</v>
      </c>
      <c r="S90" s="63">
        <v>879.322</v>
      </c>
      <c r="T90" s="63">
        <v>1102.2439999999999</v>
      </c>
      <c r="U90" s="63">
        <v>220.78200000000001</v>
      </c>
      <c r="V90" s="63">
        <v>1456.6120000000001</v>
      </c>
      <c r="W90" s="63">
        <v>4124.3190000000004</v>
      </c>
      <c r="X90" s="63">
        <v>7410.3</v>
      </c>
      <c r="Y90" s="63">
        <v>5803.0159999999996</v>
      </c>
      <c r="Z90" s="63">
        <v>7316.6689999999999</v>
      </c>
      <c r="AA90" s="63">
        <v>1836.6320000000001</v>
      </c>
      <c r="AB90" s="63">
        <v>542.63300000000004</v>
      </c>
      <c r="AC90" s="63">
        <v>2081.5479999999998</v>
      </c>
      <c r="AD90" s="63">
        <v>2902.56</v>
      </c>
      <c r="AE90" s="63">
        <v>3784.07</v>
      </c>
      <c r="AF90" s="63">
        <v>14672.620999999999</v>
      </c>
      <c r="AG90" s="63">
        <v>7183.7430000000004</v>
      </c>
      <c r="AH90" s="63">
        <v>865.57</v>
      </c>
      <c r="AI90" s="63">
        <v>2238.5880000000002</v>
      </c>
      <c r="AJ90" s="63">
        <v>2078.3029999999999</v>
      </c>
      <c r="AK90" s="63">
        <v>3086.45</v>
      </c>
      <c r="AL90" s="63">
        <v>0</v>
      </c>
    </row>
    <row r="91" spans="1:38" ht="31.5" x14ac:dyDescent="0.25">
      <c r="A91" s="71" t="s">
        <v>1142</v>
      </c>
      <c r="B91" s="62"/>
      <c r="C91" s="63">
        <f>SUM(C64:C90)</f>
        <v>201055.66399999999</v>
      </c>
      <c r="D91" s="63">
        <f t="shared" ref="D91:AK91" si="2">SUM(D64:D90)</f>
        <v>26454.902999999998</v>
      </c>
      <c r="E91" s="63">
        <f t="shared" si="2"/>
        <v>9127.2010000000028</v>
      </c>
      <c r="F91" s="63">
        <f t="shared" si="2"/>
        <v>1056.9419999999998</v>
      </c>
      <c r="G91" s="63">
        <f t="shared" si="2"/>
        <v>126120.63499999999</v>
      </c>
      <c r="H91" s="63">
        <f t="shared" si="2"/>
        <v>25884.292999999994</v>
      </c>
      <c r="I91" s="63">
        <f t="shared" si="2"/>
        <v>14175.700999999997</v>
      </c>
      <c r="J91" s="63">
        <f t="shared" si="2"/>
        <v>30948.890999999996</v>
      </c>
      <c r="K91" s="63">
        <f t="shared" si="2"/>
        <v>9611.476999999999</v>
      </c>
      <c r="L91" s="63">
        <f t="shared" si="2"/>
        <v>167579.56400000004</v>
      </c>
      <c r="M91" s="63">
        <f t="shared" si="2"/>
        <v>35664.904999999992</v>
      </c>
      <c r="N91" s="63">
        <f t="shared" si="2"/>
        <v>26703.78</v>
      </c>
      <c r="O91" s="63">
        <f t="shared" si="2"/>
        <v>25054.418000000001</v>
      </c>
      <c r="P91" s="63">
        <f t="shared" si="2"/>
        <v>61654.159</v>
      </c>
      <c r="Q91" s="63">
        <f t="shared" si="2"/>
        <v>49692.610999999997</v>
      </c>
      <c r="R91" s="63">
        <f t="shared" si="2"/>
        <v>37768.842999999993</v>
      </c>
      <c r="S91" s="63">
        <f t="shared" si="2"/>
        <v>83510.115000000005</v>
      </c>
      <c r="T91" s="63">
        <f t="shared" si="2"/>
        <v>102325.64</v>
      </c>
      <c r="U91" s="63">
        <f t="shared" si="2"/>
        <v>27087.566999999999</v>
      </c>
      <c r="V91" s="63">
        <f t="shared" si="2"/>
        <v>60402.39899999999</v>
      </c>
      <c r="W91" s="63">
        <f t="shared" si="2"/>
        <v>211098.84799999994</v>
      </c>
      <c r="X91" s="63">
        <f t="shared" si="2"/>
        <v>261338.82399999999</v>
      </c>
      <c r="Y91" s="63">
        <f t="shared" si="2"/>
        <v>566378.60900000005</v>
      </c>
      <c r="Z91" s="63">
        <f t="shared" si="2"/>
        <v>274737.61499999987</v>
      </c>
      <c r="AA91" s="63">
        <f t="shared" si="2"/>
        <v>150140.70600000003</v>
      </c>
      <c r="AB91" s="63">
        <f t="shared" si="2"/>
        <v>64998.378000000012</v>
      </c>
      <c r="AC91" s="63">
        <f t="shared" si="2"/>
        <v>101786.32300000002</v>
      </c>
      <c r="AD91" s="63">
        <f t="shared" si="2"/>
        <v>105719.89000000003</v>
      </c>
      <c r="AE91" s="63">
        <f t="shared" si="2"/>
        <v>260988.81</v>
      </c>
      <c r="AF91" s="63">
        <f t="shared" si="2"/>
        <v>1181581.7610000002</v>
      </c>
      <c r="AG91" s="63">
        <f t="shared" si="2"/>
        <v>541590.02399999998</v>
      </c>
      <c r="AH91" s="63">
        <f t="shared" si="2"/>
        <v>182675.541</v>
      </c>
      <c r="AI91" s="63">
        <f t="shared" si="2"/>
        <v>98198.075999999986</v>
      </c>
      <c r="AJ91" s="63">
        <f t="shared" si="2"/>
        <v>223331.69699999999</v>
      </c>
      <c r="AK91" s="63">
        <f t="shared" si="2"/>
        <v>158800.88400000002</v>
      </c>
      <c r="AL91" s="63">
        <f>SUM(AL64:AL90)</f>
        <v>0</v>
      </c>
    </row>
    <row r="92" spans="1:38" x14ac:dyDescent="0.25">
      <c r="A92" s="66" t="s">
        <v>1139</v>
      </c>
    </row>
  </sheetData>
  <mergeCells count="6">
    <mergeCell ref="A8:A34"/>
    <mergeCell ref="A36:A62"/>
    <mergeCell ref="A64:A90"/>
    <mergeCell ref="C3:AL3"/>
    <mergeCell ref="C4:AL4"/>
    <mergeCell ref="C5:AL5"/>
  </mergeCells>
  <hyperlinks>
    <hyperlink ref="A2" r:id="rId1" display="http://stats.oecd.org/OECDStat_Metadata/ShowMetadata.ashx?Dataset=IOTSI4_2018&amp;ShowOnWeb=true&amp;Lang=en" xr:uid="{83A78362-1FD6-4B47-B1DA-BAFAD2CE8FDE}"/>
    <hyperlink ref="C3" r:id="rId2" display="http://stats.oecd.org/OECDStat_Metadata/ShowMetadata.ashx?Dataset=IOTSI4_2018&amp;Coords=[VAR].[VAL]&amp;ShowOnWeb=true&amp;Lang=en" xr:uid="{FDE59437-4116-4EEC-BDC4-9B4FFDDBE889}"/>
    <hyperlink ref="B31" r:id="rId3" display="http://stats.oecd.org/OECDStat_Metadata/ShowMetadata.ashx?Dataset=IOTSI4_2018&amp;Coords=[COU].[CYP]&amp;ShowOnWeb=true&amp;Lang=en" xr:uid="{4902A161-9AF5-49FD-8484-38CA2259ADE5}"/>
    <hyperlink ref="B59" r:id="rId4" display="http://stats.oecd.org/OECDStat_Metadata/ShowMetadata.ashx?Dataset=IOTSI4_2018&amp;Coords=[COU].[CYP]&amp;ShowOnWeb=true&amp;Lang=en" xr:uid="{7E0ED066-6677-4B71-849C-0E09B0674FFD}"/>
    <hyperlink ref="B87" r:id="rId5" display="http://stats.oecd.org/OECDStat_Metadata/ShowMetadata.ashx?Dataset=IOTSI4_2018&amp;Coords=[COU].[CYP]&amp;ShowOnWeb=true&amp;Lang=en" xr:uid="{261636F2-5BE0-4F49-861C-80FDDC64A954}"/>
    <hyperlink ref="A92" r:id="rId6" display="https://stats-1.oecd.org/index.aspx?DatasetCode=IOTSI4_2018" xr:uid="{4F55608F-FF58-4D32-8F9C-50CFF648D82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587C-7426-4416-B5D2-4CE6749008D1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0" sqref="D10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104</v>
      </c>
    </row>
    <row r="2" spans="1:19" x14ac:dyDescent="0.25">
      <c r="A2" s="23" t="s">
        <v>129</v>
      </c>
    </row>
    <row r="3" spans="1:19" s="28" customFormat="1" ht="30.75" thickBot="1" x14ac:dyDescent="0.3">
      <c r="A3" s="24" t="s">
        <v>130</v>
      </c>
      <c r="B3" s="25" t="s">
        <v>131</v>
      </c>
      <c r="C3" s="24" t="s">
        <v>132</v>
      </c>
      <c r="D3" s="26" t="s">
        <v>105</v>
      </c>
      <c r="E3" s="26" t="s">
        <v>100</v>
      </c>
      <c r="F3" s="27" t="s">
        <v>133</v>
      </c>
      <c r="G3" s="26" t="s">
        <v>134</v>
      </c>
      <c r="H3" s="26" t="s">
        <v>135</v>
      </c>
      <c r="I3" s="27" t="s">
        <v>136</v>
      </c>
      <c r="J3" s="26" t="s">
        <v>137</v>
      </c>
      <c r="K3" s="26" t="s">
        <v>138</v>
      </c>
      <c r="L3" s="27" t="s">
        <v>139</v>
      </c>
      <c r="M3" s="26" t="s">
        <v>140</v>
      </c>
      <c r="N3" s="26" t="s">
        <v>141</v>
      </c>
      <c r="O3" s="27" t="s">
        <v>142</v>
      </c>
      <c r="P3" s="26" t="s">
        <v>143</v>
      </c>
      <c r="Q3" s="26" t="s">
        <v>144</v>
      </c>
      <c r="R3" s="26" t="s">
        <v>145</v>
      </c>
      <c r="S3" s="27" t="s">
        <v>146</v>
      </c>
    </row>
    <row r="4" spans="1:19" ht="15.75" thickTop="1" x14ac:dyDescent="0.25">
      <c r="A4" s="29" t="s">
        <v>106</v>
      </c>
      <c r="C4" s="29"/>
      <c r="D4" s="20" t="s">
        <v>107</v>
      </c>
      <c r="E4" s="20" t="s">
        <v>101</v>
      </c>
      <c r="F4" s="30">
        <v>212</v>
      </c>
      <c r="G4" s="20" t="s">
        <v>147</v>
      </c>
      <c r="H4" s="20">
        <v>3254</v>
      </c>
      <c r="I4" s="30">
        <v>325</v>
      </c>
      <c r="J4" s="4">
        <v>3272</v>
      </c>
      <c r="K4" s="4" t="s">
        <v>148</v>
      </c>
      <c r="L4" s="31"/>
      <c r="O4" s="29"/>
      <c r="S4" s="29"/>
    </row>
    <row r="5" spans="1:19" x14ac:dyDescent="0.25">
      <c r="A5" s="29" t="s">
        <v>108</v>
      </c>
      <c r="C5" s="29"/>
      <c r="D5" s="20" t="s">
        <v>109</v>
      </c>
      <c r="E5" s="20" t="s">
        <v>110</v>
      </c>
      <c r="F5" s="30" t="s">
        <v>149</v>
      </c>
      <c r="G5" s="20">
        <v>20</v>
      </c>
      <c r="H5" s="20">
        <v>21</v>
      </c>
      <c r="I5" s="30" t="s">
        <v>150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151</v>
      </c>
      <c r="R5" s="4" t="s">
        <v>152</v>
      </c>
      <c r="S5" s="31" t="s">
        <v>153</v>
      </c>
    </row>
    <row r="6" spans="1:19" x14ac:dyDescent="0.25">
      <c r="A6" s="29" t="s">
        <v>111</v>
      </c>
      <c r="B6" s="3" t="s">
        <v>112</v>
      </c>
      <c r="C6" s="29" t="s">
        <v>154</v>
      </c>
      <c r="D6">
        <v>64800</v>
      </c>
      <c r="E6">
        <v>185400</v>
      </c>
      <c r="F6" s="29"/>
      <c r="G6">
        <f>815300-284200</f>
        <v>531100</v>
      </c>
      <c r="H6">
        <v>284200</v>
      </c>
      <c r="I6" s="29"/>
      <c r="J6">
        <v>93600</v>
      </c>
      <c r="K6">
        <f>404500-93600</f>
        <v>310900</v>
      </c>
      <c r="L6" s="29"/>
      <c r="M6">
        <f>83700+59200+66600</f>
        <v>209500</v>
      </c>
      <c r="N6">
        <f>62100+62700+57600</f>
        <v>182400</v>
      </c>
      <c r="O6" s="29"/>
      <c r="P6">
        <v>397500</v>
      </c>
      <c r="Q6">
        <v>119700</v>
      </c>
      <c r="R6">
        <v>50300</v>
      </c>
      <c r="S6" s="29"/>
    </row>
    <row r="7" spans="1:19" x14ac:dyDescent="0.25">
      <c r="A7" s="32" t="s">
        <v>155</v>
      </c>
      <c r="B7" s="3" t="s">
        <v>120</v>
      </c>
      <c r="C7" s="29" t="s">
        <v>156</v>
      </c>
      <c r="D7" s="19">
        <f>D41*10^6</f>
        <v>40135000000</v>
      </c>
      <c r="E7" s="19">
        <f>D40*10^6</f>
        <v>268953000000</v>
      </c>
      <c r="F7" s="29"/>
      <c r="G7">
        <f>SUM(D278:D284,D289:D296)*10^6</f>
        <v>515925000000</v>
      </c>
      <c r="H7">
        <f>SUM(D285:D288)*10^6</f>
        <v>269601000000</v>
      </c>
      <c r="I7" s="29"/>
      <c r="J7" s="33">
        <f>D77*10^6</f>
        <v>25886000000</v>
      </c>
      <c r="K7" s="33">
        <f>SUM(D76,D78:D87)*10^6</f>
        <v>93232000000</v>
      </c>
      <c r="L7" s="29"/>
      <c r="M7" s="33">
        <f>SUM(D88:D89,D96)*10^6</f>
        <v>127020000000</v>
      </c>
      <c r="N7">
        <f>SUM(D90:D95,D97)*10^6</f>
        <v>100094000000</v>
      </c>
      <c r="O7" s="29"/>
      <c r="P7" s="33">
        <f>SUM(D48:D57)*10^6</f>
        <v>413205000000</v>
      </c>
      <c r="Q7" s="33">
        <f>D58*10^6</f>
        <v>86048000000</v>
      </c>
      <c r="R7" s="33">
        <f>D59*10^6</f>
        <v>14508000000</v>
      </c>
      <c r="S7" s="29"/>
    </row>
    <row r="8" spans="1:19" x14ac:dyDescent="0.25">
      <c r="A8" s="32" t="s">
        <v>114</v>
      </c>
      <c r="B8" s="3" t="s">
        <v>115</v>
      </c>
      <c r="C8" s="29" t="s">
        <v>126</v>
      </c>
      <c r="D8" s="19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25">
      <c r="A9" s="32" t="s">
        <v>116</v>
      </c>
      <c r="B9" s="3" t="s">
        <v>117</v>
      </c>
      <c r="C9" s="29" t="str">
        <f>A9</f>
        <v>Value Added</v>
      </c>
      <c r="D9" s="22">
        <f>$F9*($D$7/$F$8)</f>
        <v>18895640697.24736</v>
      </c>
      <c r="E9" s="21">
        <f>I33*10^6</f>
        <v>158231000000</v>
      </c>
      <c r="F9" s="34">
        <f>I34*10^6</f>
        <v>49994000000</v>
      </c>
      <c r="G9" s="36">
        <f>$I9*(G$7/$I$8)</f>
        <v>218698327521.9407</v>
      </c>
      <c r="H9" s="36">
        <f>$I9*(H$7/$I$8)</f>
        <v>114282672478.05928</v>
      </c>
      <c r="I9" s="34">
        <f>I58*10^6</f>
        <v>332981000000</v>
      </c>
      <c r="J9" s="36">
        <f>$L9*(J$7/$L$8)</f>
        <v>11878596400.208197</v>
      </c>
      <c r="K9" s="36">
        <f>$L9*(K$7/$L$8)</f>
        <v>42782403599.791801</v>
      </c>
      <c r="L9" s="35">
        <f>I41*10^6</f>
        <v>54661000000</v>
      </c>
      <c r="M9" s="36">
        <f>$O9*(M$7/$O$8)</f>
        <v>33593628398.073215</v>
      </c>
      <c r="N9" s="36">
        <f>$O9*(N$7/$O$8)</f>
        <v>26472371601.926785</v>
      </c>
      <c r="O9" s="35">
        <f>I42*10^6</f>
        <v>60066000000</v>
      </c>
      <c r="P9" s="36">
        <f t="shared" ref="P9:R12" si="0">$S9*(P$7/$S$8)</f>
        <v>240665210526.3158</v>
      </c>
      <c r="Q9" s="36">
        <f t="shared" si="0"/>
        <v>50117399439.426971</v>
      </c>
      <c r="R9" s="36">
        <f>$S9*(R$7/$S$8)</f>
        <v>8449972469.6356268</v>
      </c>
      <c r="S9" s="35">
        <f>I36*10^6</f>
        <v>299232000000</v>
      </c>
    </row>
    <row r="10" spans="1:19" x14ac:dyDescent="0.25">
      <c r="A10" s="37" t="s">
        <v>118</v>
      </c>
      <c r="C10" s="29" t="str">
        <f t="shared" ref="C10:C12" si="1">A10</f>
        <v>Compensation of employees</v>
      </c>
      <c r="D10" s="22">
        <f t="shared" ref="D10:D12" si="2">$F10*($D$7/$F$8)</f>
        <v>6824034739.9448147</v>
      </c>
      <c r="E10" s="21">
        <f>J33*10^6</f>
        <v>38814000000</v>
      </c>
      <c r="F10" s="34">
        <f>J34*10^6</f>
        <v>18055000000</v>
      </c>
      <c r="G10" s="36">
        <f t="shared" ref="G10:H12" si="3">$I10*(G$7/$I$8)</f>
        <v>65995493274.57016</v>
      </c>
      <c r="H10" s="36">
        <f t="shared" si="3"/>
        <v>34486506725.42984</v>
      </c>
      <c r="I10" s="34">
        <f>J58*10^6</f>
        <v>100482000000</v>
      </c>
      <c r="J10" s="36">
        <f t="shared" ref="J10:K12" si="4">$L10*(J$7/$L$8)</f>
        <v>5884861062.1400633</v>
      </c>
      <c r="K10" s="36">
        <f t="shared" si="4"/>
        <v>21195138937.859936</v>
      </c>
      <c r="L10" s="35">
        <f>J41*10^6</f>
        <v>27080000000</v>
      </c>
      <c r="M10" s="36">
        <f t="shared" ref="M10:N12" si="5">$O10*(M$7/$O$8)</f>
        <v>17693337795.116112</v>
      </c>
      <c r="N10" s="36">
        <f t="shared" si="5"/>
        <v>13942662204.883892</v>
      </c>
      <c r="O10" s="35">
        <f>J42*10^6</f>
        <v>31636000000</v>
      </c>
      <c r="P10" s="36">
        <f t="shared" si="0"/>
        <v>62434361842.105263</v>
      </c>
      <c r="Q10" s="36">
        <f t="shared" si="0"/>
        <v>13001662535.035814</v>
      </c>
      <c r="R10" s="36">
        <f t="shared" si="0"/>
        <v>2192126720.6477733</v>
      </c>
      <c r="S10" s="35">
        <f>J36*10^6</f>
        <v>77628000000</v>
      </c>
    </row>
    <row r="11" spans="1:19" x14ac:dyDescent="0.25">
      <c r="A11" s="37" t="s">
        <v>157</v>
      </c>
      <c r="C11" s="29" t="str">
        <f t="shared" si="1"/>
        <v>Taxes on production and imports, less subsidies</v>
      </c>
      <c r="D11" s="22">
        <f t="shared" si="2"/>
        <v>1877696183.220484</v>
      </c>
      <c r="E11" s="21">
        <f>K33*10^6</f>
        <v>32690000000</v>
      </c>
      <c r="F11" s="34">
        <f>K34*10^6</f>
        <v>4968000000</v>
      </c>
      <c r="G11" s="36">
        <f t="shared" si="3"/>
        <v>10700409789.109463</v>
      </c>
      <c r="H11" s="36">
        <f t="shared" si="3"/>
        <v>5591590210.8905363</v>
      </c>
      <c r="I11" s="34">
        <f>K58*10^6</f>
        <v>16292000000</v>
      </c>
      <c r="J11" s="36">
        <f t="shared" si="4"/>
        <v>314235934.11575079</v>
      </c>
      <c r="K11" s="36">
        <f t="shared" si="4"/>
        <v>1131764065.8842492</v>
      </c>
      <c r="L11" s="35">
        <f>K41*10^6</f>
        <v>1446000000</v>
      </c>
      <c r="M11" s="36">
        <f t="shared" si="5"/>
        <v>1388688764.2329404</v>
      </c>
      <c r="N11" s="36">
        <f t="shared" si="5"/>
        <v>1094311235.7670598</v>
      </c>
      <c r="O11" s="35">
        <f>K42*10^6</f>
        <v>2483000000</v>
      </c>
      <c r="P11" s="36">
        <f t="shared" si="0"/>
        <v>47461149671.052628</v>
      </c>
      <c r="Q11" s="36">
        <f t="shared" si="0"/>
        <v>9883561445.0326996</v>
      </c>
      <c r="R11" s="36">
        <f t="shared" si="0"/>
        <v>1666403744.9392712</v>
      </c>
      <c r="S11" s="35">
        <f>K36*10^6</f>
        <v>59011000000</v>
      </c>
    </row>
    <row r="12" spans="1:19" x14ac:dyDescent="0.25">
      <c r="A12" s="37" t="s">
        <v>119</v>
      </c>
      <c r="C12" s="29" t="str">
        <f t="shared" si="1"/>
        <v>Gross operating surplus</v>
      </c>
      <c r="D12" s="22">
        <f t="shared" si="2"/>
        <v>10193909774.08206</v>
      </c>
      <c r="E12" s="21">
        <f>L33*10^6</f>
        <v>86727000000</v>
      </c>
      <c r="F12" s="34">
        <f>L34*10^6</f>
        <v>26971000000</v>
      </c>
      <c r="G12" s="36">
        <f t="shared" si="3"/>
        <v>142001767669.05234</v>
      </c>
      <c r="H12" s="36">
        <f t="shared" si="3"/>
        <v>74204232330.947662</v>
      </c>
      <c r="I12" s="34">
        <f>L58*10^6</f>
        <v>216206000000</v>
      </c>
      <c r="J12" s="36">
        <f t="shared" si="4"/>
        <v>5679499403.952384</v>
      </c>
      <c r="K12" s="36">
        <f t="shared" si="4"/>
        <v>20455500596.047615</v>
      </c>
      <c r="L12" s="35">
        <f>L41*10^6</f>
        <v>26135000000</v>
      </c>
      <c r="M12" s="36">
        <f t="shared" si="5"/>
        <v>14511601838.724167</v>
      </c>
      <c r="N12" s="36">
        <f t="shared" si="5"/>
        <v>11435398161.275835</v>
      </c>
      <c r="O12" s="35">
        <f>L42*10^6</f>
        <v>25947000000</v>
      </c>
      <c r="P12" s="36">
        <f t="shared" si="0"/>
        <v>130769699013.1579</v>
      </c>
      <c r="Q12" s="36">
        <f t="shared" si="0"/>
        <v>27232175459.358456</v>
      </c>
      <c r="R12" s="36">
        <f t="shared" si="0"/>
        <v>4591442004.048583</v>
      </c>
      <c r="S12" s="35">
        <f>L36*10^6</f>
        <v>162593000000</v>
      </c>
    </row>
    <row r="19" spans="2:14" x14ac:dyDescent="0.25">
      <c r="B19" s="1" t="s">
        <v>156</v>
      </c>
    </row>
    <row r="20" spans="2:14" x14ac:dyDescent="0.25">
      <c r="B20" t="s">
        <v>158</v>
      </c>
    </row>
    <row r="21" spans="2:14" x14ac:dyDescent="0.25">
      <c r="B21" t="s">
        <v>159</v>
      </c>
    </row>
    <row r="22" spans="2:14" x14ac:dyDescent="0.25">
      <c r="B22" t="s">
        <v>160</v>
      </c>
    </row>
    <row r="23" spans="2:14" x14ac:dyDescent="0.25">
      <c r="B23" t="s">
        <v>161</v>
      </c>
    </row>
    <row r="24" spans="2:14" x14ac:dyDescent="0.25">
      <c r="B24" t="s">
        <v>162</v>
      </c>
    </row>
    <row r="25" spans="2:14" x14ac:dyDescent="0.25">
      <c r="G25" s="1" t="s">
        <v>163</v>
      </c>
      <c r="H25" s="1" t="s">
        <v>158</v>
      </c>
    </row>
    <row r="26" spans="2:14" ht="30" x14ac:dyDescent="0.25">
      <c r="B26" s="18" t="s">
        <v>164</v>
      </c>
      <c r="C26" s="38"/>
      <c r="D26" s="39" t="s">
        <v>7</v>
      </c>
      <c r="E26" s="18" t="s">
        <v>165</v>
      </c>
      <c r="G26" s="38" t="s">
        <v>164</v>
      </c>
      <c r="H26" s="38"/>
      <c r="I26" s="40" t="s">
        <v>116</v>
      </c>
      <c r="J26" s="40" t="s">
        <v>166</v>
      </c>
      <c r="K26" s="40" t="s">
        <v>157</v>
      </c>
      <c r="L26" s="41" t="s">
        <v>119</v>
      </c>
    </row>
    <row r="27" spans="2:14" x14ac:dyDescent="0.25">
      <c r="B27" t="s">
        <v>167</v>
      </c>
      <c r="C27" t="s">
        <v>168</v>
      </c>
      <c r="D27" s="42">
        <v>34314</v>
      </c>
      <c r="G27" t="s">
        <v>167</v>
      </c>
      <c r="H27" t="s">
        <v>169</v>
      </c>
      <c r="I27" s="42">
        <v>18238301</v>
      </c>
      <c r="J27" s="42">
        <v>9709535</v>
      </c>
      <c r="K27" s="42">
        <v>1217959</v>
      </c>
      <c r="L27" s="42">
        <v>7310806</v>
      </c>
    </row>
    <row r="28" spans="2:14" x14ac:dyDescent="0.25">
      <c r="B28" t="s">
        <v>170</v>
      </c>
      <c r="C28" t="s">
        <v>171</v>
      </c>
      <c r="D28" s="42">
        <v>61876</v>
      </c>
      <c r="G28" t="s">
        <v>170</v>
      </c>
      <c r="H28" t="s">
        <v>172</v>
      </c>
      <c r="I28" s="42">
        <v>15898859</v>
      </c>
      <c r="J28" s="42">
        <v>7863213</v>
      </c>
      <c r="K28" s="42">
        <v>1242490</v>
      </c>
      <c r="L28" s="42">
        <v>6793156</v>
      </c>
      <c r="N28" s="19"/>
    </row>
    <row r="29" spans="2:14" x14ac:dyDescent="0.25">
      <c r="B29" t="s">
        <v>173</v>
      </c>
      <c r="C29" t="s">
        <v>174</v>
      </c>
      <c r="D29" s="42">
        <v>19404</v>
      </c>
      <c r="G29" t="s">
        <v>173</v>
      </c>
      <c r="H29" t="s">
        <v>175</v>
      </c>
      <c r="I29" s="42">
        <v>182283</v>
      </c>
      <c r="J29" s="42">
        <v>50616</v>
      </c>
      <c r="K29" s="42">
        <v>2314</v>
      </c>
      <c r="L29" s="42">
        <v>129354</v>
      </c>
      <c r="N29" s="19"/>
    </row>
    <row r="30" spans="2:14" x14ac:dyDescent="0.25">
      <c r="B30" t="s">
        <v>176</v>
      </c>
      <c r="C30" t="s">
        <v>177</v>
      </c>
      <c r="D30" s="42">
        <v>28308</v>
      </c>
      <c r="G30" t="s">
        <v>176</v>
      </c>
      <c r="H30" t="s">
        <v>178</v>
      </c>
      <c r="I30" s="42">
        <v>147384</v>
      </c>
      <c r="J30" s="42">
        <v>27205</v>
      </c>
      <c r="K30" s="42">
        <v>789</v>
      </c>
      <c r="L30" s="42">
        <v>119390</v>
      </c>
      <c r="N30" s="19"/>
    </row>
    <row r="31" spans="2:14" x14ac:dyDescent="0.25">
      <c r="B31" t="s">
        <v>179</v>
      </c>
      <c r="C31" t="s">
        <v>180</v>
      </c>
      <c r="D31" s="42">
        <v>22098</v>
      </c>
      <c r="G31" t="s">
        <v>179</v>
      </c>
      <c r="H31" t="s">
        <v>181</v>
      </c>
      <c r="I31" s="42">
        <v>34899</v>
      </c>
      <c r="J31" s="42">
        <v>23410</v>
      </c>
      <c r="K31" s="42">
        <v>1525</v>
      </c>
      <c r="L31" s="42">
        <v>9964</v>
      </c>
    </row>
    <row r="32" spans="2:14" x14ac:dyDescent="0.25">
      <c r="B32" t="s">
        <v>182</v>
      </c>
      <c r="C32" t="s">
        <v>183</v>
      </c>
      <c r="D32" s="42">
        <v>22767</v>
      </c>
      <c r="G32" t="s">
        <v>182</v>
      </c>
      <c r="H32" t="s">
        <v>184</v>
      </c>
      <c r="I32" s="42">
        <v>261774</v>
      </c>
      <c r="J32" s="42">
        <v>91867</v>
      </c>
      <c r="K32" s="42">
        <v>40072</v>
      </c>
      <c r="L32" s="42">
        <v>129835</v>
      </c>
    </row>
    <row r="33" spans="2:12" x14ac:dyDescent="0.25">
      <c r="B33" t="s">
        <v>185</v>
      </c>
      <c r="C33" t="s">
        <v>186</v>
      </c>
      <c r="D33" s="42">
        <v>36867</v>
      </c>
      <c r="G33" t="s">
        <v>185</v>
      </c>
      <c r="H33" s="43" t="s">
        <v>187</v>
      </c>
      <c r="I33" s="42">
        <v>158231</v>
      </c>
      <c r="J33" s="42">
        <v>38814</v>
      </c>
      <c r="K33" s="42">
        <v>32690</v>
      </c>
      <c r="L33" s="42">
        <v>86727</v>
      </c>
    </row>
    <row r="34" spans="2:12" x14ac:dyDescent="0.25">
      <c r="B34" t="s">
        <v>188</v>
      </c>
      <c r="C34" t="s">
        <v>189</v>
      </c>
      <c r="D34" s="42">
        <v>93695</v>
      </c>
      <c r="G34" t="s">
        <v>188</v>
      </c>
      <c r="H34" s="43" t="s">
        <v>190</v>
      </c>
      <c r="I34" s="42">
        <v>49994</v>
      </c>
      <c r="J34" s="42">
        <v>18055</v>
      </c>
      <c r="K34" s="42">
        <v>4968</v>
      </c>
      <c r="L34" s="42">
        <v>26971</v>
      </c>
    </row>
    <row r="35" spans="2:12" x14ac:dyDescent="0.25">
      <c r="B35" t="s">
        <v>191</v>
      </c>
      <c r="C35" t="s">
        <v>192</v>
      </c>
      <c r="D35" s="42">
        <v>50423</v>
      </c>
      <c r="G35" t="s">
        <v>191</v>
      </c>
      <c r="H35" t="s">
        <v>193</v>
      </c>
      <c r="I35" s="42">
        <v>53550</v>
      </c>
      <c r="J35" s="42">
        <v>34998</v>
      </c>
      <c r="K35" s="42">
        <v>2415</v>
      </c>
      <c r="L35" s="42">
        <v>16137</v>
      </c>
    </row>
    <row r="36" spans="2:12" x14ac:dyDescent="0.25">
      <c r="B36" t="s">
        <v>194</v>
      </c>
      <c r="C36" t="s">
        <v>195</v>
      </c>
      <c r="D36" s="42">
        <v>36649</v>
      </c>
      <c r="G36" t="s">
        <v>194</v>
      </c>
      <c r="H36" s="43" t="s">
        <v>196</v>
      </c>
      <c r="I36" s="42">
        <v>299232</v>
      </c>
      <c r="J36" s="42">
        <v>77628</v>
      </c>
      <c r="K36" s="42">
        <v>59011</v>
      </c>
      <c r="L36" s="42">
        <v>162593</v>
      </c>
    </row>
    <row r="37" spans="2:12" x14ac:dyDescent="0.25">
      <c r="B37" t="s">
        <v>197</v>
      </c>
      <c r="C37" t="s">
        <v>198</v>
      </c>
      <c r="D37" s="42">
        <v>21437</v>
      </c>
      <c r="G37" t="s">
        <v>197</v>
      </c>
      <c r="H37" t="s">
        <v>199</v>
      </c>
      <c r="I37" s="42">
        <v>694943</v>
      </c>
      <c r="J37" s="42">
        <v>458477</v>
      </c>
      <c r="K37" s="42">
        <v>8976</v>
      </c>
      <c r="L37" s="42">
        <v>227490</v>
      </c>
    </row>
    <row r="38" spans="2:12" x14ac:dyDescent="0.25">
      <c r="B38" t="s">
        <v>200</v>
      </c>
      <c r="C38" t="s">
        <v>201</v>
      </c>
      <c r="D38" s="42">
        <v>8667</v>
      </c>
      <c r="G38" t="s">
        <v>200</v>
      </c>
      <c r="H38" t="s">
        <v>202</v>
      </c>
      <c r="I38" s="42">
        <v>2129592</v>
      </c>
      <c r="J38" s="42">
        <v>1006425</v>
      </c>
      <c r="K38" s="42">
        <v>85526</v>
      </c>
      <c r="L38" s="42">
        <v>1037641</v>
      </c>
    </row>
    <row r="39" spans="2:12" x14ac:dyDescent="0.25">
      <c r="B39" t="s">
        <v>203</v>
      </c>
      <c r="C39" t="s">
        <v>204</v>
      </c>
      <c r="D39" s="42">
        <v>23422</v>
      </c>
      <c r="G39" t="s">
        <v>203</v>
      </c>
      <c r="H39" t="s">
        <v>205</v>
      </c>
      <c r="I39" s="42">
        <v>1183755</v>
      </c>
      <c r="J39" s="42">
        <v>662696</v>
      </c>
      <c r="K39" s="42">
        <v>30260</v>
      </c>
      <c r="L39" s="42">
        <v>490800</v>
      </c>
    </row>
    <row r="40" spans="2:12" x14ac:dyDescent="0.25">
      <c r="B40" t="s">
        <v>206</v>
      </c>
      <c r="C40" s="44" t="s">
        <v>100</v>
      </c>
      <c r="D40" s="42">
        <v>268953</v>
      </c>
      <c r="E40" t="s">
        <v>207</v>
      </c>
      <c r="G40" t="s">
        <v>206</v>
      </c>
      <c r="H40" t="s">
        <v>208</v>
      </c>
      <c r="I40" s="42">
        <v>32485</v>
      </c>
      <c r="J40" s="42">
        <v>20428</v>
      </c>
      <c r="K40" s="42">
        <v>704</v>
      </c>
      <c r="L40" s="42">
        <v>11353</v>
      </c>
    </row>
    <row r="41" spans="2:12" x14ac:dyDescent="0.25">
      <c r="B41" t="s">
        <v>209</v>
      </c>
      <c r="C41" s="45" t="s">
        <v>210</v>
      </c>
      <c r="D41" s="42">
        <v>40135</v>
      </c>
      <c r="E41" t="s">
        <v>211</v>
      </c>
      <c r="G41" t="s">
        <v>209</v>
      </c>
      <c r="H41" s="43" t="s">
        <v>212</v>
      </c>
      <c r="I41" s="42">
        <v>54661</v>
      </c>
      <c r="J41" s="42">
        <v>27080</v>
      </c>
      <c r="K41" s="42">
        <v>1446</v>
      </c>
      <c r="L41" s="42">
        <v>26135</v>
      </c>
    </row>
    <row r="42" spans="2:12" x14ac:dyDescent="0.25">
      <c r="B42" t="s">
        <v>213</v>
      </c>
      <c r="C42" t="s">
        <v>214</v>
      </c>
      <c r="D42" s="42">
        <v>11643</v>
      </c>
      <c r="G42" t="s">
        <v>213</v>
      </c>
      <c r="H42" s="43" t="s">
        <v>215</v>
      </c>
      <c r="I42" s="42">
        <v>60066</v>
      </c>
      <c r="J42" s="42">
        <v>31636</v>
      </c>
      <c r="K42" s="42">
        <v>2483</v>
      </c>
      <c r="L42" s="42">
        <v>25947</v>
      </c>
    </row>
    <row r="43" spans="2:12" x14ac:dyDescent="0.25">
      <c r="B43" t="s">
        <v>216</v>
      </c>
      <c r="C43" t="s">
        <v>217</v>
      </c>
      <c r="D43" s="42">
        <v>14089</v>
      </c>
      <c r="G43" t="s">
        <v>216</v>
      </c>
      <c r="H43" t="s">
        <v>218</v>
      </c>
      <c r="I43" s="42">
        <v>147361</v>
      </c>
      <c r="J43" s="42">
        <v>97092</v>
      </c>
      <c r="K43" s="42">
        <v>3374</v>
      </c>
      <c r="L43" s="42">
        <v>46896</v>
      </c>
    </row>
    <row r="44" spans="2:12" x14ac:dyDescent="0.25">
      <c r="B44" t="s">
        <v>219</v>
      </c>
      <c r="C44" t="s">
        <v>220</v>
      </c>
      <c r="D44" s="42">
        <v>19415</v>
      </c>
      <c r="G44" t="s">
        <v>219</v>
      </c>
      <c r="H44" t="s">
        <v>221</v>
      </c>
      <c r="I44" s="42">
        <v>152472</v>
      </c>
      <c r="J44" s="42">
        <v>94664</v>
      </c>
      <c r="K44" s="42">
        <v>3548</v>
      </c>
      <c r="L44" s="42">
        <v>54260</v>
      </c>
    </row>
    <row r="45" spans="2:12" x14ac:dyDescent="0.25">
      <c r="B45" t="s">
        <v>222</v>
      </c>
      <c r="C45" t="s">
        <v>223</v>
      </c>
      <c r="D45" s="42">
        <v>20908</v>
      </c>
      <c r="G45" t="s">
        <v>222</v>
      </c>
      <c r="H45" t="s">
        <v>224</v>
      </c>
      <c r="I45" s="42">
        <v>267323</v>
      </c>
      <c r="J45" s="42">
        <v>137529</v>
      </c>
      <c r="K45" s="42">
        <v>8570</v>
      </c>
      <c r="L45" s="42">
        <v>121224</v>
      </c>
    </row>
    <row r="46" spans="2:12" x14ac:dyDescent="0.25">
      <c r="B46" t="s">
        <v>225</v>
      </c>
      <c r="C46" t="s">
        <v>226</v>
      </c>
      <c r="D46" s="42">
        <v>32318</v>
      </c>
      <c r="G46" t="s">
        <v>225</v>
      </c>
      <c r="H46" t="s">
        <v>227</v>
      </c>
      <c r="I46" s="42">
        <v>63631</v>
      </c>
      <c r="J46" s="42">
        <v>34671</v>
      </c>
      <c r="K46" s="42">
        <v>879</v>
      </c>
      <c r="L46" s="42">
        <v>28080</v>
      </c>
    </row>
    <row r="47" spans="2:12" x14ac:dyDescent="0.25">
      <c r="B47" t="s">
        <v>228</v>
      </c>
      <c r="C47" t="s">
        <v>229</v>
      </c>
      <c r="D47" s="42">
        <v>88512</v>
      </c>
      <c r="G47" t="s">
        <v>228</v>
      </c>
      <c r="H47" t="s">
        <v>230</v>
      </c>
      <c r="I47" s="42">
        <v>146240</v>
      </c>
      <c r="J47" s="42">
        <v>69905</v>
      </c>
      <c r="K47" s="42">
        <v>3414</v>
      </c>
      <c r="L47" s="42">
        <v>72921</v>
      </c>
    </row>
    <row r="48" spans="2:12" x14ac:dyDescent="0.25">
      <c r="B48" t="s">
        <v>231</v>
      </c>
      <c r="C48" s="46" t="s">
        <v>232</v>
      </c>
      <c r="D48" s="42">
        <v>3124</v>
      </c>
      <c r="E48" t="s">
        <v>233</v>
      </c>
      <c r="G48" t="s">
        <v>231</v>
      </c>
      <c r="H48" t="s">
        <v>234</v>
      </c>
      <c r="I48" s="42">
        <v>149076</v>
      </c>
      <c r="J48" s="42">
        <v>77790</v>
      </c>
      <c r="K48" s="42">
        <v>2485</v>
      </c>
      <c r="L48" s="42">
        <v>68800</v>
      </c>
    </row>
    <row r="49" spans="2:12" x14ac:dyDescent="0.25">
      <c r="B49" t="s">
        <v>235</v>
      </c>
      <c r="C49" s="46" t="s">
        <v>236</v>
      </c>
      <c r="D49" s="42">
        <v>103566</v>
      </c>
      <c r="E49" t="s">
        <v>233</v>
      </c>
      <c r="G49" t="s">
        <v>235</v>
      </c>
      <c r="H49" t="s">
        <v>237</v>
      </c>
      <c r="I49" s="42">
        <v>29141</v>
      </c>
      <c r="J49" s="42">
        <v>20277</v>
      </c>
      <c r="K49" s="42">
        <v>387</v>
      </c>
      <c r="L49" s="42">
        <v>8477</v>
      </c>
    </row>
    <row r="50" spans="2:12" x14ac:dyDescent="0.25">
      <c r="B50" t="s">
        <v>238</v>
      </c>
      <c r="C50" s="46" t="s">
        <v>239</v>
      </c>
      <c r="D50" s="42">
        <v>36820</v>
      </c>
      <c r="E50" t="s">
        <v>233</v>
      </c>
      <c r="G50" t="s">
        <v>238</v>
      </c>
      <c r="H50" t="s">
        <v>240</v>
      </c>
      <c r="I50" s="42">
        <v>81299</v>
      </c>
      <c r="J50" s="42">
        <v>51622</v>
      </c>
      <c r="K50" s="42">
        <v>2969</v>
      </c>
      <c r="L50" s="42">
        <v>26708</v>
      </c>
    </row>
    <row r="51" spans="2:12" x14ac:dyDescent="0.25">
      <c r="B51" t="s">
        <v>241</v>
      </c>
      <c r="C51" s="46" t="s">
        <v>242</v>
      </c>
      <c r="D51" s="42">
        <v>749</v>
      </c>
      <c r="E51" t="s">
        <v>233</v>
      </c>
      <c r="G51" t="s">
        <v>241</v>
      </c>
      <c r="H51" t="s">
        <v>243</v>
      </c>
      <c r="I51" s="42">
        <v>945837</v>
      </c>
      <c r="J51" s="42">
        <v>343730</v>
      </c>
      <c r="K51" s="42">
        <v>55266</v>
      </c>
      <c r="L51" s="42">
        <v>546841</v>
      </c>
    </row>
    <row r="52" spans="2:12" x14ac:dyDescent="0.25">
      <c r="B52" t="s">
        <v>244</v>
      </c>
      <c r="C52" s="46" t="s">
        <v>245</v>
      </c>
      <c r="D52" s="42">
        <v>6621</v>
      </c>
      <c r="E52" t="s">
        <v>233</v>
      </c>
      <c r="G52" t="s">
        <v>244</v>
      </c>
      <c r="H52" t="s">
        <v>246</v>
      </c>
      <c r="I52" s="42">
        <v>261724</v>
      </c>
      <c r="J52" s="42">
        <v>103480</v>
      </c>
      <c r="K52" s="42">
        <v>30122</v>
      </c>
      <c r="L52" s="42">
        <v>128122</v>
      </c>
    </row>
    <row r="53" spans="2:12" x14ac:dyDescent="0.25">
      <c r="B53" t="s">
        <v>247</v>
      </c>
      <c r="C53" s="46" t="s">
        <v>248</v>
      </c>
      <c r="D53" s="42">
        <v>1416</v>
      </c>
      <c r="E53" t="s">
        <v>233</v>
      </c>
      <c r="G53" t="s">
        <v>247</v>
      </c>
      <c r="H53" t="s">
        <v>249</v>
      </c>
      <c r="I53" s="42">
        <v>17936</v>
      </c>
      <c r="J53" s="42">
        <v>12017</v>
      </c>
      <c r="K53" s="42">
        <v>571</v>
      </c>
      <c r="L53" s="42">
        <v>5348</v>
      </c>
    </row>
    <row r="54" spans="2:12" x14ac:dyDescent="0.25">
      <c r="B54" t="s">
        <v>250</v>
      </c>
      <c r="C54" s="46" t="s">
        <v>251</v>
      </c>
      <c r="D54" s="42">
        <v>1101</v>
      </c>
      <c r="E54" t="s">
        <v>233</v>
      </c>
      <c r="G54" t="s">
        <v>250</v>
      </c>
      <c r="H54" t="s">
        <v>252</v>
      </c>
      <c r="I54" s="42">
        <v>9694</v>
      </c>
      <c r="J54" s="42">
        <v>8174</v>
      </c>
      <c r="K54" s="42">
        <v>290</v>
      </c>
      <c r="L54" s="42">
        <v>1230</v>
      </c>
    </row>
    <row r="55" spans="2:12" x14ac:dyDescent="0.25">
      <c r="B55" t="s">
        <v>253</v>
      </c>
      <c r="C55" s="46" t="s">
        <v>254</v>
      </c>
      <c r="D55" s="42">
        <v>228</v>
      </c>
      <c r="E55" t="s">
        <v>233</v>
      </c>
      <c r="G55" t="s">
        <v>253</v>
      </c>
      <c r="H55" t="s">
        <v>255</v>
      </c>
      <c r="I55" s="42">
        <v>59668</v>
      </c>
      <c r="J55" s="42">
        <v>30172</v>
      </c>
      <c r="K55" s="42">
        <v>1736</v>
      </c>
      <c r="L55" s="42">
        <v>27760</v>
      </c>
    </row>
    <row r="56" spans="2:12" x14ac:dyDescent="0.25">
      <c r="B56" t="s">
        <v>256</v>
      </c>
      <c r="C56" s="46" t="s">
        <v>257</v>
      </c>
      <c r="D56" s="42">
        <v>12770</v>
      </c>
      <c r="E56" t="s">
        <v>233</v>
      </c>
      <c r="G56" t="s">
        <v>256</v>
      </c>
      <c r="H56" t="s">
        <v>258</v>
      </c>
      <c r="I56" s="42">
        <v>40211</v>
      </c>
      <c r="J56" s="42">
        <v>26028</v>
      </c>
      <c r="K56" s="42">
        <v>762</v>
      </c>
      <c r="L56" s="42">
        <v>13421</v>
      </c>
    </row>
    <row r="57" spans="2:12" x14ac:dyDescent="0.25">
      <c r="B57" t="s">
        <v>259</v>
      </c>
      <c r="C57" s="46" t="s">
        <v>260</v>
      </c>
      <c r="D57" s="42">
        <v>246810</v>
      </c>
      <c r="E57" t="s">
        <v>233</v>
      </c>
      <c r="G57" t="s">
        <v>259</v>
      </c>
      <c r="H57" t="s">
        <v>261</v>
      </c>
      <c r="I57" s="42">
        <v>145371</v>
      </c>
      <c r="J57" s="42">
        <v>19815</v>
      </c>
      <c r="K57" s="42">
        <v>3677</v>
      </c>
      <c r="L57" s="42">
        <v>121879</v>
      </c>
    </row>
    <row r="58" spans="2:12" x14ac:dyDescent="0.25">
      <c r="B58" t="s">
        <v>262</v>
      </c>
      <c r="C58" s="47" t="s">
        <v>263</v>
      </c>
      <c r="D58" s="42">
        <v>86048</v>
      </c>
      <c r="E58" t="s">
        <v>264</v>
      </c>
      <c r="G58" t="s">
        <v>262</v>
      </c>
      <c r="H58" s="43" t="s">
        <v>265</v>
      </c>
      <c r="I58" s="42">
        <v>332981</v>
      </c>
      <c r="J58" s="42">
        <v>100482</v>
      </c>
      <c r="K58" s="42">
        <v>16292</v>
      </c>
      <c r="L58" s="42">
        <v>216206</v>
      </c>
    </row>
    <row r="59" spans="2:12" x14ac:dyDescent="0.25">
      <c r="B59" t="s">
        <v>266</v>
      </c>
      <c r="C59" s="17" t="s">
        <v>267</v>
      </c>
      <c r="D59" s="42">
        <v>14508</v>
      </c>
      <c r="E59" t="s">
        <v>268</v>
      </c>
      <c r="G59" t="s">
        <v>266</v>
      </c>
      <c r="H59" t="s">
        <v>269</v>
      </c>
      <c r="I59" s="42">
        <v>78252</v>
      </c>
      <c r="J59" s="42">
        <v>43560</v>
      </c>
      <c r="K59" s="42">
        <v>1817</v>
      </c>
      <c r="L59" s="42">
        <v>32875</v>
      </c>
    </row>
    <row r="60" spans="2:12" x14ac:dyDescent="0.25">
      <c r="B60" t="s">
        <v>270</v>
      </c>
      <c r="C60" t="s">
        <v>271</v>
      </c>
      <c r="D60" s="42">
        <v>40117</v>
      </c>
      <c r="G60" t="s">
        <v>270</v>
      </c>
      <c r="H60" t="s">
        <v>272</v>
      </c>
      <c r="I60" s="42">
        <v>1142867</v>
      </c>
      <c r="J60" s="42">
        <v>509809</v>
      </c>
      <c r="K60" s="42">
        <v>210383</v>
      </c>
      <c r="L60" s="42">
        <v>422674</v>
      </c>
    </row>
    <row r="61" spans="2:12" x14ac:dyDescent="0.25">
      <c r="B61" t="s">
        <v>273</v>
      </c>
      <c r="C61" t="s">
        <v>274</v>
      </c>
      <c r="D61" s="42">
        <v>88209</v>
      </c>
      <c r="G61" t="s">
        <v>273</v>
      </c>
      <c r="H61" t="s">
        <v>275</v>
      </c>
      <c r="I61" s="42">
        <v>1020079</v>
      </c>
      <c r="J61" s="42">
        <v>573627</v>
      </c>
      <c r="K61" s="42">
        <v>216863</v>
      </c>
      <c r="L61" s="42">
        <v>229589</v>
      </c>
    </row>
    <row r="62" spans="2:12" x14ac:dyDescent="0.25">
      <c r="B62" t="s">
        <v>276</v>
      </c>
      <c r="C62" t="s">
        <v>277</v>
      </c>
      <c r="D62" s="42">
        <v>191101</v>
      </c>
      <c r="G62" t="s">
        <v>276</v>
      </c>
      <c r="H62" t="s">
        <v>278</v>
      </c>
      <c r="I62" s="42">
        <v>565836</v>
      </c>
      <c r="J62" s="42">
        <v>320031</v>
      </c>
      <c r="K62" s="42">
        <v>34977</v>
      </c>
      <c r="L62" s="42">
        <v>210828</v>
      </c>
    </row>
    <row r="63" spans="2:12" x14ac:dyDescent="0.25">
      <c r="B63" t="s">
        <v>279</v>
      </c>
      <c r="C63" t="s">
        <v>280</v>
      </c>
      <c r="D63" s="42">
        <v>76959</v>
      </c>
      <c r="G63" t="s">
        <v>279</v>
      </c>
      <c r="H63" t="s">
        <v>281</v>
      </c>
      <c r="I63" s="42">
        <v>117693</v>
      </c>
      <c r="J63" s="42">
        <v>48445</v>
      </c>
      <c r="K63" s="42">
        <v>22055</v>
      </c>
      <c r="L63" s="42">
        <v>47193</v>
      </c>
    </row>
    <row r="64" spans="2:12" x14ac:dyDescent="0.25">
      <c r="B64" t="s">
        <v>282</v>
      </c>
      <c r="C64" t="s">
        <v>283</v>
      </c>
      <c r="D64" s="42">
        <v>112928</v>
      </c>
      <c r="G64" t="s">
        <v>282</v>
      </c>
      <c r="H64" t="s">
        <v>284</v>
      </c>
      <c r="I64" s="42">
        <v>44301</v>
      </c>
      <c r="J64" s="42">
        <v>24226</v>
      </c>
      <c r="K64" s="42">
        <v>208</v>
      </c>
      <c r="L64" s="42">
        <v>19867</v>
      </c>
    </row>
    <row r="65" spans="2:12" x14ac:dyDescent="0.25">
      <c r="B65" t="s">
        <v>285</v>
      </c>
      <c r="C65" t="s">
        <v>286</v>
      </c>
      <c r="D65" s="42">
        <v>55962</v>
      </c>
      <c r="G65" t="s">
        <v>285</v>
      </c>
      <c r="H65" t="s">
        <v>287</v>
      </c>
      <c r="I65" s="42">
        <v>15792</v>
      </c>
      <c r="J65" s="42">
        <v>7322</v>
      </c>
      <c r="K65" s="42">
        <v>867</v>
      </c>
      <c r="L65" s="42">
        <v>7603</v>
      </c>
    </row>
    <row r="66" spans="2:12" x14ac:dyDescent="0.25">
      <c r="B66" t="s">
        <v>288</v>
      </c>
      <c r="C66" t="s">
        <v>289</v>
      </c>
      <c r="D66" s="42">
        <v>212844</v>
      </c>
      <c r="G66" t="s">
        <v>288</v>
      </c>
      <c r="H66" t="s">
        <v>290</v>
      </c>
      <c r="I66" s="42">
        <v>149029</v>
      </c>
      <c r="J66" s="42">
        <v>92014</v>
      </c>
      <c r="K66" s="42">
        <v>4144</v>
      </c>
      <c r="L66" s="42">
        <v>52871</v>
      </c>
    </row>
    <row r="67" spans="2:12" x14ac:dyDescent="0.25">
      <c r="B67" t="s">
        <v>291</v>
      </c>
      <c r="C67" t="s">
        <v>292</v>
      </c>
      <c r="D67" s="42">
        <v>69028</v>
      </c>
      <c r="G67" t="s">
        <v>291</v>
      </c>
      <c r="H67" t="s">
        <v>293</v>
      </c>
      <c r="I67" s="42">
        <v>42197</v>
      </c>
      <c r="J67" s="42">
        <v>19815</v>
      </c>
      <c r="K67" s="42">
        <v>1708</v>
      </c>
      <c r="L67" s="42">
        <v>20673</v>
      </c>
    </row>
    <row r="68" spans="2:12" x14ac:dyDescent="0.25">
      <c r="B68" t="s">
        <v>294</v>
      </c>
      <c r="C68" t="s">
        <v>295</v>
      </c>
      <c r="D68" s="42">
        <v>105415</v>
      </c>
      <c r="G68" t="s">
        <v>294</v>
      </c>
      <c r="H68" t="s">
        <v>296</v>
      </c>
      <c r="I68" s="42">
        <v>36810</v>
      </c>
      <c r="J68" s="42">
        <v>7146</v>
      </c>
      <c r="K68" s="42">
        <v>2951</v>
      </c>
      <c r="L68" s="42">
        <v>26712</v>
      </c>
    </row>
    <row r="69" spans="2:12" x14ac:dyDescent="0.25">
      <c r="B69" t="s">
        <v>297</v>
      </c>
      <c r="C69" t="s">
        <v>298</v>
      </c>
      <c r="D69" s="42">
        <v>111108</v>
      </c>
      <c r="G69" t="s">
        <v>297</v>
      </c>
      <c r="H69" t="s">
        <v>299</v>
      </c>
      <c r="I69" s="42">
        <v>108074</v>
      </c>
      <c r="J69" s="42">
        <v>77801</v>
      </c>
      <c r="K69" s="42">
        <v>2263</v>
      </c>
      <c r="L69" s="42">
        <v>28010</v>
      </c>
    </row>
    <row r="70" spans="2:12" x14ac:dyDescent="0.25">
      <c r="B70" t="s">
        <v>300</v>
      </c>
      <c r="C70" t="s">
        <v>301</v>
      </c>
      <c r="D70" s="42">
        <v>209093</v>
      </c>
      <c r="G70" t="s">
        <v>300</v>
      </c>
      <c r="H70" t="s">
        <v>302</v>
      </c>
      <c r="I70" s="42">
        <v>51940</v>
      </c>
      <c r="J70" s="42">
        <v>43261</v>
      </c>
      <c r="K70" s="42">
        <v>781</v>
      </c>
      <c r="L70" s="42">
        <v>7898</v>
      </c>
    </row>
    <row r="71" spans="2:12" x14ac:dyDescent="0.25">
      <c r="B71" t="s">
        <v>303</v>
      </c>
      <c r="C71" t="s">
        <v>304</v>
      </c>
      <c r="D71" s="42">
        <v>113347</v>
      </c>
      <c r="G71" t="s">
        <v>303</v>
      </c>
      <c r="H71" t="s">
        <v>305</v>
      </c>
      <c r="I71" s="42">
        <v>906938</v>
      </c>
      <c r="J71" s="42">
        <v>318675</v>
      </c>
      <c r="K71" s="42">
        <v>55293</v>
      </c>
      <c r="L71" s="42">
        <v>532970</v>
      </c>
    </row>
    <row r="72" spans="2:12" x14ac:dyDescent="0.25">
      <c r="B72" t="s">
        <v>306</v>
      </c>
      <c r="C72" t="s">
        <v>307</v>
      </c>
      <c r="D72" s="42">
        <v>29072</v>
      </c>
      <c r="G72" t="s">
        <v>306</v>
      </c>
      <c r="H72" t="s">
        <v>308</v>
      </c>
      <c r="I72" s="42">
        <v>223597</v>
      </c>
      <c r="J72" s="42">
        <v>114787</v>
      </c>
      <c r="K72" s="42">
        <v>5467</v>
      </c>
      <c r="L72" s="42">
        <v>103343</v>
      </c>
    </row>
    <row r="73" spans="2:12" x14ac:dyDescent="0.25">
      <c r="B73" t="s">
        <v>309</v>
      </c>
      <c r="C73" t="s">
        <v>310</v>
      </c>
      <c r="D73" s="42">
        <v>20986</v>
      </c>
      <c r="G73" t="s">
        <v>309</v>
      </c>
      <c r="H73" t="s">
        <v>311</v>
      </c>
      <c r="I73" s="42">
        <v>87592</v>
      </c>
      <c r="J73" s="42">
        <v>34244</v>
      </c>
      <c r="K73" s="42">
        <v>6467</v>
      </c>
      <c r="L73" s="42">
        <v>46882</v>
      </c>
    </row>
    <row r="74" spans="2:12" x14ac:dyDescent="0.25">
      <c r="B74" t="s">
        <v>312</v>
      </c>
      <c r="C74" t="s">
        <v>313</v>
      </c>
      <c r="D74" s="42">
        <v>25586</v>
      </c>
      <c r="G74" t="s">
        <v>312</v>
      </c>
      <c r="H74" t="s">
        <v>314</v>
      </c>
      <c r="I74" s="42">
        <v>426113</v>
      </c>
      <c r="J74" s="42">
        <v>112649</v>
      </c>
      <c r="K74" s="42">
        <v>39472</v>
      </c>
      <c r="L74" s="42">
        <v>273993</v>
      </c>
    </row>
    <row r="75" spans="2:12" x14ac:dyDescent="0.25">
      <c r="B75" t="s">
        <v>315</v>
      </c>
      <c r="C75" t="s">
        <v>316</v>
      </c>
      <c r="D75" s="42">
        <v>25364</v>
      </c>
      <c r="G75" t="s">
        <v>315</v>
      </c>
      <c r="H75" t="s">
        <v>317</v>
      </c>
      <c r="I75" s="42">
        <v>169636</v>
      </c>
      <c r="J75" s="42">
        <v>56995</v>
      </c>
      <c r="K75" s="42">
        <v>3888</v>
      </c>
      <c r="L75" s="42">
        <v>108752</v>
      </c>
    </row>
    <row r="76" spans="2:12" x14ac:dyDescent="0.25">
      <c r="B76" t="s">
        <v>318</v>
      </c>
      <c r="C76" s="48" t="s">
        <v>319</v>
      </c>
      <c r="D76" s="42">
        <v>8343</v>
      </c>
      <c r="E76" t="s">
        <v>320</v>
      </c>
      <c r="G76" t="s">
        <v>318</v>
      </c>
      <c r="H76" t="s">
        <v>321</v>
      </c>
      <c r="I76" s="42">
        <v>3749038</v>
      </c>
      <c r="J76" s="42">
        <v>852412</v>
      </c>
      <c r="K76" s="42">
        <v>319509</v>
      </c>
      <c r="L76" s="42">
        <v>2577118</v>
      </c>
    </row>
    <row r="77" spans="2:12" x14ac:dyDescent="0.25">
      <c r="B77" t="s">
        <v>322</v>
      </c>
      <c r="C77" s="45" t="s">
        <v>323</v>
      </c>
      <c r="D77" s="42">
        <v>25886</v>
      </c>
      <c r="E77" t="s">
        <v>324</v>
      </c>
      <c r="G77" t="s">
        <v>322</v>
      </c>
      <c r="H77" t="s">
        <v>325</v>
      </c>
      <c r="I77" s="42">
        <v>1363092</v>
      </c>
      <c r="J77" s="42">
        <v>715705</v>
      </c>
      <c r="K77" s="42">
        <v>63497</v>
      </c>
      <c r="L77" s="42">
        <v>583890</v>
      </c>
    </row>
    <row r="78" spans="2:12" x14ac:dyDescent="0.25">
      <c r="B78" t="s">
        <v>326</v>
      </c>
      <c r="C78" s="48" t="s">
        <v>327</v>
      </c>
      <c r="D78" s="42">
        <v>8215</v>
      </c>
      <c r="E78" t="s">
        <v>320</v>
      </c>
      <c r="G78" t="s">
        <v>326</v>
      </c>
      <c r="H78" t="s">
        <v>328</v>
      </c>
      <c r="I78" s="42">
        <v>560763</v>
      </c>
      <c r="J78" s="42">
        <v>236473</v>
      </c>
      <c r="K78" s="42">
        <v>17390</v>
      </c>
      <c r="L78" s="42">
        <v>306900</v>
      </c>
    </row>
    <row r="79" spans="2:12" x14ac:dyDescent="0.25">
      <c r="B79" t="s">
        <v>329</v>
      </c>
      <c r="C79" s="48" t="s">
        <v>330</v>
      </c>
      <c r="D79" s="42">
        <v>27726</v>
      </c>
      <c r="E79" t="s">
        <v>320</v>
      </c>
      <c r="G79" t="s">
        <v>329</v>
      </c>
      <c r="H79" t="s">
        <v>331</v>
      </c>
      <c r="I79" s="42">
        <v>230878</v>
      </c>
      <c r="J79" s="42">
        <v>227418</v>
      </c>
      <c r="K79" s="42">
        <v>5065</v>
      </c>
      <c r="L79" s="42">
        <v>-1604</v>
      </c>
    </row>
    <row r="80" spans="2:12" x14ac:dyDescent="0.25">
      <c r="B80" t="s">
        <v>332</v>
      </c>
      <c r="C80" s="48" t="s">
        <v>333</v>
      </c>
      <c r="D80" s="42">
        <v>6454</v>
      </c>
      <c r="E80" t="s">
        <v>320</v>
      </c>
      <c r="G80" t="s">
        <v>332</v>
      </c>
      <c r="H80" t="s">
        <v>334</v>
      </c>
      <c r="I80" s="42">
        <v>554081</v>
      </c>
      <c r="J80" s="42">
        <v>250693</v>
      </c>
      <c r="K80" s="42">
        <v>40312</v>
      </c>
      <c r="L80" s="42">
        <v>263076</v>
      </c>
    </row>
    <row r="81" spans="2:12" x14ac:dyDescent="0.25">
      <c r="B81" t="s">
        <v>335</v>
      </c>
      <c r="C81" s="48" t="s">
        <v>336</v>
      </c>
      <c r="D81" s="42">
        <v>11048</v>
      </c>
      <c r="E81" t="s">
        <v>320</v>
      </c>
      <c r="G81" t="s">
        <v>335</v>
      </c>
      <c r="H81" t="s">
        <v>337</v>
      </c>
      <c r="I81" s="42">
        <v>17371</v>
      </c>
      <c r="J81" s="42">
        <v>1121</v>
      </c>
      <c r="K81" s="42">
        <v>731</v>
      </c>
      <c r="L81" s="42">
        <v>15519</v>
      </c>
    </row>
    <row r="82" spans="2:12" x14ac:dyDescent="0.25">
      <c r="B82" t="s">
        <v>338</v>
      </c>
      <c r="C82" s="48" t="s">
        <v>339</v>
      </c>
      <c r="D82" s="42">
        <v>7478</v>
      </c>
      <c r="E82" t="s">
        <v>320</v>
      </c>
      <c r="G82" t="s">
        <v>338</v>
      </c>
      <c r="H82" t="s">
        <v>340</v>
      </c>
      <c r="I82" s="42">
        <v>2385946</v>
      </c>
      <c r="J82" s="42">
        <v>136707</v>
      </c>
      <c r="K82" s="42">
        <v>256012</v>
      </c>
      <c r="L82" s="42">
        <v>1993228</v>
      </c>
    </row>
    <row r="83" spans="2:12" x14ac:dyDescent="0.25">
      <c r="B83" t="s">
        <v>341</v>
      </c>
      <c r="C83" s="48" t="s">
        <v>342</v>
      </c>
      <c r="D83" s="42">
        <v>5424</v>
      </c>
      <c r="E83" t="s">
        <v>320</v>
      </c>
      <c r="G83" t="s">
        <v>341</v>
      </c>
      <c r="H83" t="s">
        <v>343</v>
      </c>
      <c r="I83" s="42">
        <v>2180002</v>
      </c>
      <c r="J83" s="42">
        <v>102208</v>
      </c>
      <c r="K83" s="42">
        <v>237200</v>
      </c>
      <c r="L83" s="42">
        <v>1840595</v>
      </c>
    </row>
    <row r="84" spans="2:12" x14ac:dyDescent="0.25">
      <c r="B84" t="s">
        <v>344</v>
      </c>
      <c r="C84" s="48" t="s">
        <v>345</v>
      </c>
      <c r="D84" s="42">
        <v>4452</v>
      </c>
      <c r="E84" t="s">
        <v>320</v>
      </c>
      <c r="G84" t="s">
        <v>344</v>
      </c>
      <c r="H84" t="s">
        <v>346</v>
      </c>
      <c r="I84" s="42">
        <v>205944</v>
      </c>
      <c r="J84" s="42">
        <v>34499</v>
      </c>
      <c r="K84" s="42">
        <v>18812</v>
      </c>
      <c r="L84" s="42">
        <v>152633</v>
      </c>
    </row>
    <row r="85" spans="2:12" x14ac:dyDescent="0.25">
      <c r="B85" t="s">
        <v>347</v>
      </c>
      <c r="C85" s="48" t="s">
        <v>348</v>
      </c>
      <c r="D85" s="42">
        <v>3903</v>
      </c>
      <c r="E85" t="s">
        <v>320</v>
      </c>
      <c r="G85" t="s">
        <v>347</v>
      </c>
      <c r="H85" t="s">
        <v>349</v>
      </c>
      <c r="I85" s="42">
        <v>2236932</v>
      </c>
      <c r="J85" s="42">
        <v>1609923</v>
      </c>
      <c r="K85" s="42">
        <v>55918</v>
      </c>
      <c r="L85" s="42">
        <v>571091</v>
      </c>
    </row>
    <row r="86" spans="2:12" x14ac:dyDescent="0.25">
      <c r="B86" t="s">
        <v>350</v>
      </c>
      <c r="C86" s="48" t="s">
        <v>351</v>
      </c>
      <c r="D86" s="42">
        <v>5966</v>
      </c>
      <c r="E86" t="s">
        <v>320</v>
      </c>
      <c r="G86" t="s">
        <v>350</v>
      </c>
      <c r="H86" t="s">
        <v>352</v>
      </c>
      <c r="I86" s="42">
        <v>1348595</v>
      </c>
      <c r="J86" s="42">
        <v>909431</v>
      </c>
      <c r="K86" s="42">
        <v>35128</v>
      </c>
      <c r="L86" s="42">
        <v>404035</v>
      </c>
    </row>
    <row r="87" spans="2:12" x14ac:dyDescent="0.25">
      <c r="B87" t="s">
        <v>353</v>
      </c>
      <c r="C87" s="48" t="s">
        <v>354</v>
      </c>
      <c r="D87" s="42">
        <v>4223</v>
      </c>
      <c r="E87" t="s">
        <v>320</v>
      </c>
      <c r="G87" t="s">
        <v>353</v>
      </c>
      <c r="H87" t="s">
        <v>355</v>
      </c>
      <c r="I87" s="42">
        <v>238595</v>
      </c>
      <c r="J87" s="42">
        <v>122863</v>
      </c>
      <c r="K87" s="42">
        <v>15945</v>
      </c>
      <c r="L87" s="42">
        <v>99788</v>
      </c>
    </row>
    <row r="88" spans="2:12" x14ac:dyDescent="0.25">
      <c r="B88" t="s">
        <v>356</v>
      </c>
      <c r="C88" s="43" t="s">
        <v>357</v>
      </c>
      <c r="D88" s="42">
        <v>88262</v>
      </c>
      <c r="E88" t="s">
        <v>358</v>
      </c>
      <c r="G88" t="s">
        <v>356</v>
      </c>
      <c r="H88" t="s">
        <v>359</v>
      </c>
      <c r="I88" s="42">
        <v>284785</v>
      </c>
      <c r="J88" s="42">
        <v>234630</v>
      </c>
      <c r="K88" s="42">
        <v>5942</v>
      </c>
      <c r="L88" s="42">
        <v>44213</v>
      </c>
    </row>
    <row r="89" spans="2:12" x14ac:dyDescent="0.25">
      <c r="B89" t="s">
        <v>360</v>
      </c>
      <c r="C89" s="43" t="s">
        <v>361</v>
      </c>
      <c r="D89" s="42">
        <v>20810</v>
      </c>
      <c r="E89" t="s">
        <v>358</v>
      </c>
      <c r="G89" t="s">
        <v>360</v>
      </c>
      <c r="H89" t="s">
        <v>362</v>
      </c>
      <c r="I89" s="42">
        <v>825215</v>
      </c>
      <c r="J89" s="42">
        <v>551939</v>
      </c>
      <c r="K89" s="42">
        <v>13242</v>
      </c>
      <c r="L89" s="42">
        <v>260034</v>
      </c>
    </row>
    <row r="90" spans="2:12" x14ac:dyDescent="0.25">
      <c r="B90" t="s">
        <v>363</v>
      </c>
      <c r="C90" s="17" t="s">
        <v>364</v>
      </c>
      <c r="D90" s="42">
        <v>6183</v>
      </c>
      <c r="E90" t="s">
        <v>365</v>
      </c>
      <c r="G90" t="s">
        <v>363</v>
      </c>
      <c r="H90" t="s">
        <v>366</v>
      </c>
      <c r="I90" s="42">
        <v>347961</v>
      </c>
      <c r="J90" s="42">
        <v>302345</v>
      </c>
      <c r="K90" s="42">
        <v>8494</v>
      </c>
      <c r="L90" s="42">
        <v>37122</v>
      </c>
    </row>
    <row r="91" spans="2:12" x14ac:dyDescent="0.25">
      <c r="B91" t="s">
        <v>367</v>
      </c>
      <c r="C91" s="17" t="s">
        <v>368</v>
      </c>
      <c r="D91" s="42">
        <v>5743</v>
      </c>
      <c r="E91" t="s">
        <v>365</v>
      </c>
      <c r="G91" t="s">
        <v>367</v>
      </c>
      <c r="H91" t="s">
        <v>369</v>
      </c>
      <c r="I91" s="42">
        <v>540376</v>
      </c>
      <c r="J91" s="42">
        <v>398148</v>
      </c>
      <c r="K91" s="42">
        <v>12295</v>
      </c>
      <c r="L91" s="42">
        <v>129933</v>
      </c>
    </row>
    <row r="92" spans="2:12" x14ac:dyDescent="0.25">
      <c r="B92" t="s">
        <v>370</v>
      </c>
      <c r="C92" s="17" t="s">
        <v>371</v>
      </c>
      <c r="D92" s="42">
        <v>25691</v>
      </c>
      <c r="E92" t="s">
        <v>365</v>
      </c>
      <c r="G92" t="s">
        <v>370</v>
      </c>
      <c r="H92" t="s">
        <v>372</v>
      </c>
      <c r="I92" s="42">
        <v>492465</v>
      </c>
      <c r="J92" s="42">
        <v>371539</v>
      </c>
      <c r="K92" s="42">
        <v>8972</v>
      </c>
      <c r="L92" s="42">
        <v>111954</v>
      </c>
    </row>
    <row r="93" spans="2:12" x14ac:dyDescent="0.25">
      <c r="B93" t="s">
        <v>373</v>
      </c>
      <c r="C93" s="17" t="s">
        <v>374</v>
      </c>
      <c r="D93" s="42">
        <v>10560</v>
      </c>
      <c r="E93" t="s">
        <v>365</v>
      </c>
      <c r="G93" t="s">
        <v>373</v>
      </c>
      <c r="H93" t="s">
        <v>375</v>
      </c>
      <c r="I93" s="42">
        <v>47911</v>
      </c>
      <c r="J93" s="42">
        <v>26608</v>
      </c>
      <c r="K93" s="42">
        <v>3323</v>
      </c>
      <c r="L93" s="42">
        <v>17979</v>
      </c>
    </row>
    <row r="94" spans="2:12" x14ac:dyDescent="0.25">
      <c r="B94" t="s">
        <v>376</v>
      </c>
      <c r="C94" s="17" t="s">
        <v>377</v>
      </c>
      <c r="D94" s="42">
        <v>19585</v>
      </c>
      <c r="E94" t="s">
        <v>365</v>
      </c>
      <c r="G94" t="s">
        <v>376</v>
      </c>
      <c r="H94" t="s">
        <v>378</v>
      </c>
      <c r="I94" s="42">
        <v>1571003</v>
      </c>
      <c r="J94" s="42">
        <v>1265582</v>
      </c>
      <c r="K94" s="42">
        <v>35545</v>
      </c>
      <c r="L94" s="42">
        <v>269876</v>
      </c>
    </row>
    <row r="95" spans="2:12" x14ac:dyDescent="0.25">
      <c r="B95" t="s">
        <v>379</v>
      </c>
      <c r="C95" s="17" t="s">
        <v>380</v>
      </c>
      <c r="D95" s="42">
        <v>18298</v>
      </c>
      <c r="E95" t="s">
        <v>365</v>
      </c>
      <c r="G95" t="s">
        <v>379</v>
      </c>
      <c r="H95" t="s">
        <v>381</v>
      </c>
      <c r="I95" s="42">
        <v>233438</v>
      </c>
      <c r="J95" s="42">
        <v>180447</v>
      </c>
      <c r="K95" s="42">
        <v>8387</v>
      </c>
      <c r="L95" s="42">
        <v>44604</v>
      </c>
    </row>
    <row r="96" spans="2:12" x14ac:dyDescent="0.25">
      <c r="B96" t="s">
        <v>382</v>
      </c>
      <c r="C96" s="43" t="s">
        <v>383</v>
      </c>
      <c r="D96" s="42">
        <v>17948</v>
      </c>
      <c r="E96" t="s">
        <v>358</v>
      </c>
      <c r="G96" t="s">
        <v>382</v>
      </c>
      <c r="H96" t="s">
        <v>384</v>
      </c>
      <c r="I96" s="42">
        <v>1337565</v>
      </c>
      <c r="J96" s="42">
        <v>1085134</v>
      </c>
      <c r="K96" s="42">
        <v>27158</v>
      </c>
      <c r="L96" s="42">
        <v>225272</v>
      </c>
    </row>
    <row r="97" spans="2:12" x14ac:dyDescent="0.25">
      <c r="B97" t="s">
        <v>385</v>
      </c>
      <c r="C97" s="17" t="s">
        <v>386</v>
      </c>
      <c r="D97" s="42">
        <v>14034</v>
      </c>
      <c r="E97" t="s">
        <v>365</v>
      </c>
      <c r="G97" t="s">
        <v>385</v>
      </c>
      <c r="H97" t="s">
        <v>387</v>
      </c>
      <c r="I97" s="42">
        <v>644175</v>
      </c>
      <c r="J97" s="42">
        <v>494895</v>
      </c>
      <c r="K97" s="42">
        <v>8566</v>
      </c>
      <c r="L97" s="42">
        <v>140714</v>
      </c>
    </row>
    <row r="98" spans="2:12" x14ac:dyDescent="0.25">
      <c r="B98" t="s">
        <v>388</v>
      </c>
      <c r="C98" t="s">
        <v>389</v>
      </c>
      <c r="D98" s="42">
        <v>7884</v>
      </c>
      <c r="G98" t="s">
        <v>388</v>
      </c>
      <c r="H98" t="s">
        <v>390</v>
      </c>
      <c r="I98" s="42">
        <v>581331</v>
      </c>
      <c r="J98" s="42">
        <v>489855</v>
      </c>
      <c r="K98" s="42">
        <v>16768</v>
      </c>
      <c r="L98" s="42">
        <v>74709</v>
      </c>
    </row>
    <row r="99" spans="2:12" x14ac:dyDescent="0.25">
      <c r="B99" t="s">
        <v>391</v>
      </c>
      <c r="C99" t="s">
        <v>392</v>
      </c>
      <c r="D99" s="42">
        <v>13425</v>
      </c>
      <c r="G99" t="s">
        <v>391</v>
      </c>
      <c r="H99" t="s">
        <v>393</v>
      </c>
      <c r="I99" s="42">
        <v>112058</v>
      </c>
      <c r="J99" s="42">
        <v>100385</v>
      </c>
      <c r="K99" s="42">
        <v>1824</v>
      </c>
      <c r="L99" s="42">
        <v>9849</v>
      </c>
    </row>
    <row r="100" spans="2:12" x14ac:dyDescent="0.25">
      <c r="B100" t="s">
        <v>394</v>
      </c>
      <c r="C100" t="s">
        <v>395</v>
      </c>
      <c r="D100" s="42">
        <v>11837</v>
      </c>
      <c r="G100" t="s">
        <v>394</v>
      </c>
      <c r="H100" t="s">
        <v>396</v>
      </c>
      <c r="I100" s="42">
        <v>746773</v>
      </c>
      <c r="J100" s="42">
        <v>441746</v>
      </c>
      <c r="K100" s="42">
        <v>96713</v>
      </c>
      <c r="L100" s="42">
        <v>208314</v>
      </c>
    </row>
    <row r="101" spans="2:12" x14ac:dyDescent="0.25">
      <c r="B101" t="s">
        <v>397</v>
      </c>
      <c r="C101" t="s">
        <v>398</v>
      </c>
      <c r="D101" s="42">
        <v>10007</v>
      </c>
      <c r="G101" t="s">
        <v>397</v>
      </c>
      <c r="H101" t="s">
        <v>399</v>
      </c>
      <c r="I101" s="42">
        <v>193468</v>
      </c>
      <c r="J101" s="42">
        <v>100888</v>
      </c>
      <c r="K101" s="42">
        <v>19506</v>
      </c>
      <c r="L101" s="42">
        <v>73075</v>
      </c>
    </row>
    <row r="102" spans="2:12" x14ac:dyDescent="0.25">
      <c r="B102" t="s">
        <v>400</v>
      </c>
      <c r="C102" t="s">
        <v>401</v>
      </c>
      <c r="D102" s="42">
        <v>45291</v>
      </c>
      <c r="G102" t="s">
        <v>400</v>
      </c>
      <c r="H102" t="s">
        <v>402</v>
      </c>
      <c r="I102" s="42">
        <v>112849</v>
      </c>
      <c r="J102" s="42">
        <v>52218</v>
      </c>
      <c r="K102" s="42">
        <v>8029</v>
      </c>
      <c r="L102" s="42">
        <v>52602</v>
      </c>
    </row>
    <row r="103" spans="2:12" x14ac:dyDescent="0.25">
      <c r="B103" t="s">
        <v>403</v>
      </c>
      <c r="C103" t="s">
        <v>404</v>
      </c>
      <c r="D103" s="42">
        <v>40189</v>
      </c>
      <c r="G103" t="s">
        <v>403</v>
      </c>
      <c r="H103" t="s">
        <v>405</v>
      </c>
      <c r="I103" s="42">
        <v>80619</v>
      </c>
      <c r="J103" s="42">
        <v>48669</v>
      </c>
      <c r="K103" s="42">
        <v>11476</v>
      </c>
      <c r="L103" s="42">
        <v>20473</v>
      </c>
    </row>
    <row r="104" spans="2:12" x14ac:dyDescent="0.25">
      <c r="B104" t="s">
        <v>406</v>
      </c>
      <c r="C104" t="s">
        <v>407</v>
      </c>
      <c r="D104" s="42">
        <v>7536</v>
      </c>
      <c r="G104" t="s">
        <v>406</v>
      </c>
      <c r="H104" t="s">
        <v>408</v>
      </c>
      <c r="I104" s="42">
        <v>553304</v>
      </c>
      <c r="J104" s="42">
        <v>340858</v>
      </c>
      <c r="K104" s="42">
        <v>77207</v>
      </c>
      <c r="L104" s="42">
        <v>135239</v>
      </c>
    </row>
    <row r="105" spans="2:12" x14ac:dyDescent="0.25">
      <c r="B105" t="s">
        <v>409</v>
      </c>
      <c r="C105" t="s">
        <v>410</v>
      </c>
      <c r="D105" s="42">
        <v>9269</v>
      </c>
      <c r="G105" t="s">
        <v>409</v>
      </c>
      <c r="H105" t="s">
        <v>411</v>
      </c>
      <c r="I105" s="42">
        <v>157517</v>
      </c>
      <c r="J105" s="42">
        <v>77673</v>
      </c>
      <c r="K105" s="42">
        <v>26513</v>
      </c>
      <c r="L105" s="42">
        <v>53331</v>
      </c>
    </row>
    <row r="106" spans="2:12" x14ac:dyDescent="0.25">
      <c r="B106" t="s">
        <v>412</v>
      </c>
      <c r="C106" t="s">
        <v>413</v>
      </c>
      <c r="D106" s="42">
        <v>18380</v>
      </c>
      <c r="G106" t="s">
        <v>412</v>
      </c>
      <c r="H106" t="s">
        <v>414</v>
      </c>
      <c r="I106" s="42">
        <v>395787</v>
      </c>
      <c r="J106" s="42">
        <v>263185</v>
      </c>
      <c r="K106" s="42">
        <v>50694</v>
      </c>
      <c r="L106" s="42">
        <v>81908</v>
      </c>
    </row>
    <row r="107" spans="2:12" x14ac:dyDescent="0.25">
      <c r="B107" t="s">
        <v>415</v>
      </c>
      <c r="C107" t="s">
        <v>416</v>
      </c>
      <c r="D107" s="42">
        <v>8253</v>
      </c>
      <c r="G107" t="s">
        <v>415</v>
      </c>
      <c r="H107" t="s">
        <v>417</v>
      </c>
      <c r="I107" s="42">
        <v>391569</v>
      </c>
      <c r="J107" s="42">
        <v>286397</v>
      </c>
      <c r="K107" s="42">
        <v>21390</v>
      </c>
      <c r="L107" s="42">
        <v>83782</v>
      </c>
    </row>
    <row r="108" spans="2:12" x14ac:dyDescent="0.25">
      <c r="B108" t="s">
        <v>418</v>
      </c>
      <c r="C108" t="s">
        <v>419</v>
      </c>
      <c r="D108" s="42">
        <v>8828</v>
      </c>
      <c r="G108" t="s">
        <v>418</v>
      </c>
      <c r="H108" t="s">
        <v>420</v>
      </c>
      <c r="I108" s="42">
        <v>2339442</v>
      </c>
      <c r="J108" s="42">
        <v>1846322</v>
      </c>
      <c r="K108" s="42">
        <v>-24531</v>
      </c>
      <c r="L108" s="42">
        <v>517651</v>
      </c>
    </row>
    <row r="109" spans="2:12" x14ac:dyDescent="0.25">
      <c r="B109" t="s">
        <v>421</v>
      </c>
      <c r="C109" t="s">
        <v>422</v>
      </c>
      <c r="D109" s="42">
        <v>39168</v>
      </c>
      <c r="G109" t="s">
        <v>421</v>
      </c>
      <c r="H109" t="s">
        <v>423</v>
      </c>
      <c r="I109" s="42">
        <v>731280</v>
      </c>
      <c r="J109" s="42">
        <v>469030</v>
      </c>
      <c r="K109" s="42">
        <v>-6001</v>
      </c>
      <c r="L109" s="42">
        <v>268250</v>
      </c>
    </row>
    <row r="110" spans="2:12" x14ac:dyDescent="0.25">
      <c r="B110" t="s">
        <v>424</v>
      </c>
      <c r="C110" t="s">
        <v>425</v>
      </c>
      <c r="D110" s="42">
        <v>28288</v>
      </c>
      <c r="G110" t="s">
        <v>424</v>
      </c>
      <c r="H110" t="s">
        <v>426</v>
      </c>
      <c r="I110" s="42">
        <v>673658</v>
      </c>
      <c r="J110" s="42">
        <v>409923</v>
      </c>
      <c r="K110" s="42" t="s">
        <v>427</v>
      </c>
      <c r="L110" s="42">
        <v>263735</v>
      </c>
    </row>
    <row r="111" spans="2:12" x14ac:dyDescent="0.25">
      <c r="B111" t="s">
        <v>428</v>
      </c>
      <c r="C111" t="s">
        <v>429</v>
      </c>
      <c r="D111" s="42">
        <v>27221</v>
      </c>
      <c r="G111" t="s">
        <v>428</v>
      </c>
      <c r="H111" t="s">
        <v>430</v>
      </c>
      <c r="I111" s="42">
        <v>57621</v>
      </c>
      <c r="J111" s="42">
        <v>59107</v>
      </c>
      <c r="K111" s="42">
        <v>-6001</v>
      </c>
      <c r="L111" s="42">
        <v>4515</v>
      </c>
    </row>
    <row r="112" spans="2:12" x14ac:dyDescent="0.25">
      <c r="B112" t="s">
        <v>431</v>
      </c>
      <c r="C112" t="s">
        <v>432</v>
      </c>
      <c r="D112" s="42">
        <v>4004</v>
      </c>
      <c r="G112" t="s">
        <v>431</v>
      </c>
      <c r="H112" t="s">
        <v>433</v>
      </c>
      <c r="I112" s="42">
        <v>1608162</v>
      </c>
      <c r="J112" s="42">
        <v>1377292</v>
      </c>
      <c r="K112" s="42">
        <v>-18530</v>
      </c>
      <c r="L112" s="42">
        <v>249400</v>
      </c>
    </row>
    <row r="113" spans="2:12" x14ac:dyDescent="0.25">
      <c r="B113" t="s">
        <v>434</v>
      </c>
      <c r="C113" t="s">
        <v>435</v>
      </c>
      <c r="D113" s="42">
        <v>28050</v>
      </c>
      <c r="G113" t="s">
        <v>434</v>
      </c>
      <c r="H113" t="s">
        <v>436</v>
      </c>
      <c r="I113" s="42">
        <v>1467317</v>
      </c>
      <c r="J113" s="42">
        <v>1275273</v>
      </c>
      <c r="K113" s="42" t="s">
        <v>427</v>
      </c>
      <c r="L113" s="42">
        <v>192044</v>
      </c>
    </row>
    <row r="114" spans="2:12" x14ac:dyDescent="0.25">
      <c r="B114" t="s">
        <v>437</v>
      </c>
      <c r="C114" t="s">
        <v>438</v>
      </c>
      <c r="D114" s="42">
        <v>6997</v>
      </c>
      <c r="G114" t="s">
        <v>437</v>
      </c>
      <c r="H114" t="s">
        <v>439</v>
      </c>
      <c r="I114" s="42">
        <v>140845</v>
      </c>
      <c r="J114" s="42">
        <v>102019</v>
      </c>
      <c r="K114" s="42">
        <v>-18530</v>
      </c>
      <c r="L114" s="42">
        <v>57356</v>
      </c>
    </row>
    <row r="115" spans="2:12" x14ac:dyDescent="0.25">
      <c r="B115" t="s">
        <v>440</v>
      </c>
      <c r="C115" t="s">
        <v>441</v>
      </c>
      <c r="D115" s="42">
        <v>7632</v>
      </c>
      <c r="H115" t="s">
        <v>442</v>
      </c>
      <c r="I115" s="42"/>
    </row>
    <row r="116" spans="2:12" x14ac:dyDescent="0.25">
      <c r="B116" t="s">
        <v>443</v>
      </c>
      <c r="C116" t="s">
        <v>444</v>
      </c>
      <c r="D116" s="42">
        <v>13831</v>
      </c>
      <c r="G116" t="s">
        <v>440</v>
      </c>
      <c r="H116" t="s">
        <v>445</v>
      </c>
      <c r="I116" s="42">
        <v>3268592</v>
      </c>
    </row>
    <row r="117" spans="2:12" x14ac:dyDescent="0.25">
      <c r="B117" t="s">
        <v>446</v>
      </c>
      <c r="C117" t="s">
        <v>447</v>
      </c>
      <c r="D117" s="42">
        <v>15876</v>
      </c>
      <c r="G117" t="s">
        <v>443</v>
      </c>
      <c r="H117" t="s">
        <v>448</v>
      </c>
      <c r="I117" s="42">
        <v>12630266</v>
      </c>
    </row>
    <row r="118" spans="2:12" x14ac:dyDescent="0.25">
      <c r="B118" t="s">
        <v>449</v>
      </c>
      <c r="C118" t="s">
        <v>450</v>
      </c>
      <c r="D118" s="42">
        <v>30700</v>
      </c>
    </row>
    <row r="119" spans="2:12" x14ac:dyDescent="0.25">
      <c r="B119" t="s">
        <v>451</v>
      </c>
      <c r="C119" t="s">
        <v>452</v>
      </c>
      <c r="D119" s="42">
        <v>9198</v>
      </c>
    </row>
    <row r="120" spans="2:12" x14ac:dyDescent="0.25">
      <c r="B120" t="s">
        <v>453</v>
      </c>
      <c r="C120" t="s">
        <v>454</v>
      </c>
      <c r="D120" s="42">
        <v>28981</v>
      </c>
    </row>
    <row r="121" spans="2:12" x14ac:dyDescent="0.25">
      <c r="B121" t="s">
        <v>455</v>
      </c>
      <c r="C121" t="s">
        <v>456</v>
      </c>
      <c r="D121" s="42">
        <v>21607</v>
      </c>
    </row>
    <row r="122" spans="2:12" x14ac:dyDescent="0.25">
      <c r="B122" t="s">
        <v>457</v>
      </c>
      <c r="C122" t="s">
        <v>458</v>
      </c>
      <c r="D122" s="42">
        <v>6176</v>
      </c>
    </row>
    <row r="123" spans="2:12" x14ac:dyDescent="0.25">
      <c r="B123" t="s">
        <v>459</v>
      </c>
      <c r="C123" t="s">
        <v>460</v>
      </c>
      <c r="D123" s="42">
        <v>26748</v>
      </c>
    </row>
    <row r="124" spans="2:12" x14ac:dyDescent="0.25">
      <c r="B124" t="s">
        <v>461</v>
      </c>
      <c r="C124" t="s">
        <v>462</v>
      </c>
      <c r="D124" s="42">
        <v>4893</v>
      </c>
    </row>
    <row r="125" spans="2:12" x14ac:dyDescent="0.25">
      <c r="B125" t="s">
        <v>463</v>
      </c>
      <c r="C125" t="s">
        <v>464</v>
      </c>
      <c r="D125" s="42">
        <v>2064</v>
      </c>
    </row>
    <row r="126" spans="2:12" x14ac:dyDescent="0.25">
      <c r="B126" t="s">
        <v>465</v>
      </c>
      <c r="C126" t="s">
        <v>466</v>
      </c>
      <c r="D126" s="42">
        <v>21334</v>
      </c>
    </row>
    <row r="127" spans="2:12" x14ac:dyDescent="0.25">
      <c r="B127" t="s">
        <v>467</v>
      </c>
      <c r="C127" t="s">
        <v>468</v>
      </c>
      <c r="D127" s="42">
        <v>4558</v>
      </c>
    </row>
    <row r="128" spans="2:12" x14ac:dyDescent="0.25">
      <c r="B128" t="s">
        <v>469</v>
      </c>
      <c r="C128" t="s">
        <v>470</v>
      </c>
      <c r="D128" s="42">
        <v>32747</v>
      </c>
    </row>
    <row r="129" spans="2:4" x14ac:dyDescent="0.25">
      <c r="B129" t="s">
        <v>471</v>
      </c>
      <c r="C129" t="s">
        <v>472</v>
      </c>
      <c r="D129" s="42">
        <v>6678</v>
      </c>
    </row>
    <row r="130" spans="2:4" x14ac:dyDescent="0.25">
      <c r="B130" t="s">
        <v>473</v>
      </c>
      <c r="C130" t="s">
        <v>474</v>
      </c>
      <c r="D130" s="42">
        <v>6497</v>
      </c>
    </row>
    <row r="131" spans="2:4" x14ac:dyDescent="0.25">
      <c r="B131" t="s">
        <v>475</v>
      </c>
      <c r="C131" t="s">
        <v>476</v>
      </c>
      <c r="D131" s="42">
        <v>8423</v>
      </c>
    </row>
    <row r="132" spans="2:4" x14ac:dyDescent="0.25">
      <c r="B132" t="s">
        <v>477</v>
      </c>
      <c r="C132" t="s">
        <v>478</v>
      </c>
      <c r="D132" s="42">
        <v>8202</v>
      </c>
    </row>
    <row r="133" spans="2:4" x14ac:dyDescent="0.25">
      <c r="B133" t="s">
        <v>479</v>
      </c>
      <c r="C133" t="s">
        <v>480</v>
      </c>
      <c r="D133" s="42">
        <v>9125</v>
      </c>
    </row>
    <row r="134" spans="2:4" x14ac:dyDescent="0.25">
      <c r="B134" t="s">
        <v>481</v>
      </c>
      <c r="C134" t="s">
        <v>482</v>
      </c>
      <c r="D134" s="42">
        <v>15140</v>
      </c>
    </row>
    <row r="135" spans="2:4" x14ac:dyDescent="0.25">
      <c r="B135" t="s">
        <v>483</v>
      </c>
      <c r="C135" t="s">
        <v>484</v>
      </c>
      <c r="D135" s="42">
        <v>3683</v>
      </c>
    </row>
    <row r="136" spans="2:4" x14ac:dyDescent="0.25">
      <c r="B136" t="s">
        <v>485</v>
      </c>
      <c r="C136" t="s">
        <v>486</v>
      </c>
      <c r="D136" s="42">
        <v>4321</v>
      </c>
    </row>
    <row r="137" spans="2:4" x14ac:dyDescent="0.25">
      <c r="B137" t="s">
        <v>487</v>
      </c>
      <c r="C137" t="s">
        <v>488</v>
      </c>
      <c r="D137" s="42">
        <v>27555</v>
      </c>
    </row>
    <row r="138" spans="2:4" x14ac:dyDescent="0.25">
      <c r="B138" t="s">
        <v>489</v>
      </c>
      <c r="C138" t="s">
        <v>490</v>
      </c>
      <c r="D138" s="42">
        <v>10106</v>
      </c>
    </row>
    <row r="139" spans="2:4" x14ac:dyDescent="0.25">
      <c r="B139" t="s">
        <v>491</v>
      </c>
      <c r="C139" t="s">
        <v>492</v>
      </c>
      <c r="D139" s="42">
        <v>16822</v>
      </c>
    </row>
    <row r="140" spans="2:4" x14ac:dyDescent="0.25">
      <c r="B140" t="s">
        <v>493</v>
      </c>
      <c r="C140" t="s">
        <v>494</v>
      </c>
      <c r="D140" s="42">
        <v>27754</v>
      </c>
    </row>
    <row r="141" spans="2:4" x14ac:dyDescent="0.25">
      <c r="B141" t="s">
        <v>495</v>
      </c>
      <c r="C141" t="s">
        <v>496</v>
      </c>
      <c r="D141" s="42">
        <v>3250</v>
      </c>
    </row>
    <row r="142" spans="2:4" x14ac:dyDescent="0.25">
      <c r="B142" t="s">
        <v>497</v>
      </c>
      <c r="C142" t="s">
        <v>498</v>
      </c>
      <c r="D142" s="42">
        <v>5866</v>
      </c>
    </row>
    <row r="143" spans="2:4" x14ac:dyDescent="0.25">
      <c r="B143" t="s">
        <v>499</v>
      </c>
      <c r="C143" t="s">
        <v>500</v>
      </c>
      <c r="D143" s="42">
        <v>2845</v>
      </c>
    </row>
    <row r="144" spans="2:4" x14ac:dyDescent="0.25">
      <c r="B144" t="s">
        <v>501</v>
      </c>
      <c r="C144" t="s">
        <v>502</v>
      </c>
      <c r="D144" s="42">
        <v>22220</v>
      </c>
    </row>
    <row r="145" spans="2:4" x14ac:dyDescent="0.25">
      <c r="B145" t="s">
        <v>503</v>
      </c>
      <c r="C145" t="s">
        <v>504</v>
      </c>
      <c r="D145" s="42">
        <v>11611</v>
      </c>
    </row>
    <row r="146" spans="2:4" x14ac:dyDescent="0.25">
      <c r="B146" t="s">
        <v>505</v>
      </c>
      <c r="C146" t="s">
        <v>506</v>
      </c>
      <c r="D146" s="42">
        <v>12846</v>
      </c>
    </row>
    <row r="147" spans="2:4" x14ac:dyDescent="0.25">
      <c r="B147" t="s">
        <v>507</v>
      </c>
      <c r="C147" t="s">
        <v>508</v>
      </c>
      <c r="D147" s="42">
        <v>8291</v>
      </c>
    </row>
    <row r="148" spans="2:4" x14ac:dyDescent="0.25">
      <c r="B148" t="s">
        <v>509</v>
      </c>
      <c r="C148" t="s">
        <v>510</v>
      </c>
      <c r="D148" s="42">
        <v>10778</v>
      </c>
    </row>
    <row r="149" spans="2:4" x14ac:dyDescent="0.25">
      <c r="B149" t="s">
        <v>511</v>
      </c>
      <c r="C149" t="s">
        <v>512</v>
      </c>
      <c r="D149" s="42">
        <v>11850</v>
      </c>
    </row>
    <row r="150" spans="2:4" x14ac:dyDescent="0.25">
      <c r="B150" t="s">
        <v>513</v>
      </c>
      <c r="C150" t="s">
        <v>514</v>
      </c>
      <c r="D150" s="42">
        <v>33887</v>
      </c>
    </row>
    <row r="151" spans="2:4" x14ac:dyDescent="0.25">
      <c r="B151" t="s">
        <v>515</v>
      </c>
      <c r="C151" t="s">
        <v>516</v>
      </c>
      <c r="D151" s="42">
        <v>6694</v>
      </c>
    </row>
    <row r="152" spans="2:4" x14ac:dyDescent="0.25">
      <c r="B152" t="s">
        <v>517</v>
      </c>
      <c r="C152" t="s">
        <v>518</v>
      </c>
      <c r="D152" s="42">
        <v>57088</v>
      </c>
    </row>
    <row r="153" spans="2:4" x14ac:dyDescent="0.25">
      <c r="B153" t="s">
        <v>519</v>
      </c>
      <c r="C153" t="s">
        <v>520</v>
      </c>
      <c r="D153" s="42">
        <v>20663</v>
      </c>
    </row>
    <row r="154" spans="2:4" x14ac:dyDescent="0.25">
      <c r="B154" t="s">
        <v>521</v>
      </c>
      <c r="C154" t="s">
        <v>522</v>
      </c>
      <c r="D154" s="42">
        <v>32586</v>
      </c>
    </row>
    <row r="155" spans="2:4" x14ac:dyDescent="0.25">
      <c r="B155" t="s">
        <v>523</v>
      </c>
      <c r="C155" t="s">
        <v>524</v>
      </c>
      <c r="D155" s="42">
        <v>28912</v>
      </c>
    </row>
    <row r="156" spans="2:4" x14ac:dyDescent="0.25">
      <c r="B156" t="s">
        <v>525</v>
      </c>
      <c r="C156" t="s">
        <v>526</v>
      </c>
      <c r="D156" s="42">
        <v>47917</v>
      </c>
    </row>
    <row r="157" spans="2:4" x14ac:dyDescent="0.25">
      <c r="B157" t="s">
        <v>527</v>
      </c>
      <c r="C157" t="s">
        <v>528</v>
      </c>
      <c r="D157" s="42">
        <v>2618</v>
      </c>
    </row>
    <row r="158" spans="2:4" x14ac:dyDescent="0.25">
      <c r="B158" t="s">
        <v>529</v>
      </c>
      <c r="C158" t="s">
        <v>530</v>
      </c>
      <c r="D158" s="42">
        <v>11888</v>
      </c>
    </row>
    <row r="159" spans="2:4" x14ac:dyDescent="0.25">
      <c r="B159" t="s">
        <v>531</v>
      </c>
      <c r="C159" t="s">
        <v>532</v>
      </c>
      <c r="D159" s="42">
        <v>5417</v>
      </c>
    </row>
    <row r="160" spans="2:4" x14ac:dyDescent="0.25">
      <c r="B160" t="s">
        <v>533</v>
      </c>
      <c r="C160" t="s">
        <v>534</v>
      </c>
      <c r="D160" s="42">
        <v>11523</v>
      </c>
    </row>
    <row r="161" spans="2:4" x14ac:dyDescent="0.25">
      <c r="B161" t="s">
        <v>535</v>
      </c>
      <c r="C161" t="s">
        <v>536</v>
      </c>
      <c r="D161" s="42">
        <v>17491</v>
      </c>
    </row>
    <row r="162" spans="2:4" x14ac:dyDescent="0.25">
      <c r="B162" t="s">
        <v>537</v>
      </c>
      <c r="C162" t="s">
        <v>538</v>
      </c>
      <c r="D162" s="42">
        <v>10002</v>
      </c>
    </row>
    <row r="163" spans="2:4" x14ac:dyDescent="0.25">
      <c r="B163" t="s">
        <v>539</v>
      </c>
      <c r="C163" t="s">
        <v>540</v>
      </c>
      <c r="D163" s="42">
        <v>12072</v>
      </c>
    </row>
    <row r="164" spans="2:4" x14ac:dyDescent="0.25">
      <c r="B164" t="s">
        <v>541</v>
      </c>
      <c r="C164" t="s">
        <v>542</v>
      </c>
      <c r="D164" s="42">
        <v>2914</v>
      </c>
    </row>
    <row r="165" spans="2:4" x14ac:dyDescent="0.25">
      <c r="B165" t="s">
        <v>543</v>
      </c>
      <c r="C165" t="s">
        <v>544</v>
      </c>
      <c r="D165" s="42">
        <v>2916</v>
      </c>
    </row>
    <row r="166" spans="2:4" x14ac:dyDescent="0.25">
      <c r="B166" t="s">
        <v>545</v>
      </c>
      <c r="C166" t="s">
        <v>546</v>
      </c>
      <c r="D166" s="42">
        <v>1052</v>
      </c>
    </row>
    <row r="167" spans="2:4" x14ac:dyDescent="0.25">
      <c r="B167" t="s">
        <v>547</v>
      </c>
      <c r="C167" t="s">
        <v>548</v>
      </c>
      <c r="D167" s="42">
        <v>11324</v>
      </c>
    </row>
    <row r="168" spans="2:4" x14ac:dyDescent="0.25">
      <c r="B168" t="s">
        <v>549</v>
      </c>
      <c r="C168" t="s">
        <v>550</v>
      </c>
      <c r="D168" s="42">
        <v>3539</v>
      </c>
    </row>
    <row r="169" spans="2:4" x14ac:dyDescent="0.25">
      <c r="B169" t="s">
        <v>551</v>
      </c>
      <c r="C169" t="s">
        <v>552</v>
      </c>
      <c r="D169" s="42">
        <v>4775</v>
      </c>
    </row>
    <row r="170" spans="2:4" x14ac:dyDescent="0.25">
      <c r="B170" t="s">
        <v>553</v>
      </c>
      <c r="C170" t="s">
        <v>554</v>
      </c>
      <c r="D170" s="42">
        <v>3881</v>
      </c>
    </row>
    <row r="171" spans="2:4" x14ac:dyDescent="0.25">
      <c r="B171" t="s">
        <v>555</v>
      </c>
      <c r="C171" t="s">
        <v>556</v>
      </c>
      <c r="D171" s="42">
        <v>3862</v>
      </c>
    </row>
    <row r="172" spans="2:4" x14ac:dyDescent="0.25">
      <c r="B172" t="s">
        <v>557</v>
      </c>
      <c r="C172" t="s">
        <v>558</v>
      </c>
      <c r="D172" s="42">
        <v>5125</v>
      </c>
    </row>
    <row r="173" spans="2:4" x14ac:dyDescent="0.25">
      <c r="B173" t="s">
        <v>559</v>
      </c>
      <c r="C173" t="s">
        <v>560</v>
      </c>
      <c r="D173" s="42">
        <v>5491</v>
      </c>
    </row>
    <row r="174" spans="2:4" x14ac:dyDescent="0.25">
      <c r="B174" t="s">
        <v>561</v>
      </c>
      <c r="C174" t="s">
        <v>562</v>
      </c>
      <c r="D174" s="42">
        <v>10506</v>
      </c>
    </row>
    <row r="175" spans="2:4" x14ac:dyDescent="0.25">
      <c r="B175" t="s">
        <v>563</v>
      </c>
      <c r="C175" t="s">
        <v>564</v>
      </c>
      <c r="D175" s="42">
        <v>11675</v>
      </c>
    </row>
    <row r="176" spans="2:4" x14ac:dyDescent="0.25">
      <c r="B176" t="s">
        <v>565</v>
      </c>
      <c r="C176" t="s">
        <v>566</v>
      </c>
      <c r="D176" s="42">
        <v>10352</v>
      </c>
    </row>
    <row r="177" spans="2:4" x14ac:dyDescent="0.25">
      <c r="B177" t="s">
        <v>567</v>
      </c>
      <c r="C177" t="s">
        <v>568</v>
      </c>
      <c r="D177" s="42">
        <v>8071</v>
      </c>
    </row>
    <row r="178" spans="2:4" x14ac:dyDescent="0.25">
      <c r="B178" t="s">
        <v>569</v>
      </c>
      <c r="C178" t="s">
        <v>570</v>
      </c>
      <c r="D178" s="42">
        <v>3739</v>
      </c>
    </row>
    <row r="179" spans="2:4" x14ac:dyDescent="0.25">
      <c r="B179" t="s">
        <v>571</v>
      </c>
      <c r="C179" t="s">
        <v>572</v>
      </c>
      <c r="D179" s="42">
        <v>14491</v>
      </c>
    </row>
    <row r="180" spans="2:4" x14ac:dyDescent="0.25">
      <c r="B180" t="s">
        <v>573</v>
      </c>
      <c r="C180" t="s">
        <v>574</v>
      </c>
      <c r="D180" s="42">
        <v>13999</v>
      </c>
    </row>
    <row r="181" spans="2:4" x14ac:dyDescent="0.25">
      <c r="B181" t="s">
        <v>575</v>
      </c>
      <c r="C181" t="s">
        <v>576</v>
      </c>
      <c r="D181" s="42">
        <v>3310</v>
      </c>
    </row>
    <row r="182" spans="2:4" x14ac:dyDescent="0.25">
      <c r="B182" t="s">
        <v>577</v>
      </c>
      <c r="C182" t="s">
        <v>578</v>
      </c>
      <c r="D182" s="42">
        <v>10808</v>
      </c>
    </row>
    <row r="183" spans="2:4" x14ac:dyDescent="0.25">
      <c r="B183" t="s">
        <v>579</v>
      </c>
      <c r="C183" t="s">
        <v>580</v>
      </c>
      <c r="D183" s="42">
        <v>67427</v>
      </c>
    </row>
    <row r="184" spans="2:4" x14ac:dyDescent="0.25">
      <c r="B184" t="s">
        <v>581</v>
      </c>
      <c r="C184" t="s">
        <v>582</v>
      </c>
      <c r="D184" s="42">
        <v>267597</v>
      </c>
    </row>
    <row r="185" spans="2:4" x14ac:dyDescent="0.25">
      <c r="B185" t="s">
        <v>583</v>
      </c>
      <c r="C185" t="s">
        <v>584</v>
      </c>
      <c r="D185" s="42">
        <v>35528</v>
      </c>
    </row>
    <row r="186" spans="2:4" x14ac:dyDescent="0.25">
      <c r="B186" t="s">
        <v>585</v>
      </c>
      <c r="C186" t="s">
        <v>586</v>
      </c>
      <c r="D186" s="42">
        <v>14072</v>
      </c>
    </row>
    <row r="187" spans="2:4" x14ac:dyDescent="0.25">
      <c r="B187" t="s">
        <v>587</v>
      </c>
      <c r="C187" t="s">
        <v>588</v>
      </c>
      <c r="D187" s="42">
        <v>10276</v>
      </c>
    </row>
    <row r="188" spans="2:4" x14ac:dyDescent="0.25">
      <c r="B188" t="s">
        <v>589</v>
      </c>
      <c r="C188" t="s">
        <v>590</v>
      </c>
      <c r="D188" s="42">
        <v>4256</v>
      </c>
    </row>
    <row r="189" spans="2:4" x14ac:dyDescent="0.25">
      <c r="B189" t="s">
        <v>591</v>
      </c>
      <c r="C189" t="s">
        <v>592</v>
      </c>
      <c r="D189" s="42">
        <v>14299</v>
      </c>
    </row>
    <row r="190" spans="2:4" x14ac:dyDescent="0.25">
      <c r="B190" t="s">
        <v>593</v>
      </c>
      <c r="C190" t="s">
        <v>594</v>
      </c>
      <c r="D190" s="42">
        <v>34899</v>
      </c>
    </row>
    <row r="191" spans="2:4" x14ac:dyDescent="0.25">
      <c r="B191" t="s">
        <v>595</v>
      </c>
      <c r="C191" t="s">
        <v>596</v>
      </c>
      <c r="D191" s="42">
        <v>25253</v>
      </c>
    </row>
    <row r="192" spans="2:4" x14ac:dyDescent="0.25">
      <c r="B192" t="s">
        <v>597</v>
      </c>
      <c r="C192" t="s">
        <v>598</v>
      </c>
      <c r="D192" s="42">
        <v>38361</v>
      </c>
    </row>
    <row r="193" spans="2:4" x14ac:dyDescent="0.25">
      <c r="B193" t="s">
        <v>599</v>
      </c>
      <c r="C193" t="s">
        <v>600</v>
      </c>
      <c r="D193" s="42">
        <v>32361</v>
      </c>
    </row>
    <row r="194" spans="2:4" x14ac:dyDescent="0.25">
      <c r="B194" t="s">
        <v>601</v>
      </c>
      <c r="C194" t="s">
        <v>602</v>
      </c>
      <c r="D194" s="42">
        <v>37764</v>
      </c>
    </row>
    <row r="195" spans="2:4" x14ac:dyDescent="0.25">
      <c r="B195" t="s">
        <v>603</v>
      </c>
      <c r="C195" t="s">
        <v>604</v>
      </c>
      <c r="D195" s="42">
        <v>68959</v>
      </c>
    </row>
    <row r="196" spans="2:4" x14ac:dyDescent="0.25">
      <c r="B196" t="s">
        <v>605</v>
      </c>
      <c r="C196" t="s">
        <v>606</v>
      </c>
      <c r="D196" s="42">
        <v>26026</v>
      </c>
    </row>
    <row r="197" spans="2:4" x14ac:dyDescent="0.25">
      <c r="B197" t="s">
        <v>607</v>
      </c>
      <c r="C197" t="s">
        <v>608</v>
      </c>
      <c r="D197" s="42">
        <v>137534</v>
      </c>
    </row>
    <row r="198" spans="2:4" x14ac:dyDescent="0.25">
      <c r="B198" t="s">
        <v>609</v>
      </c>
      <c r="C198" t="s">
        <v>610</v>
      </c>
      <c r="D198" s="42">
        <v>50032</v>
      </c>
    </row>
    <row r="199" spans="2:4" x14ac:dyDescent="0.25">
      <c r="B199" t="s">
        <v>611</v>
      </c>
      <c r="C199" t="s">
        <v>612</v>
      </c>
      <c r="D199" s="42">
        <v>40127</v>
      </c>
    </row>
    <row r="200" spans="2:4" x14ac:dyDescent="0.25">
      <c r="B200" t="s">
        <v>613</v>
      </c>
      <c r="C200" t="s">
        <v>614</v>
      </c>
      <c r="D200" s="42">
        <v>21738</v>
      </c>
    </row>
    <row r="201" spans="2:4" x14ac:dyDescent="0.25">
      <c r="B201" t="s">
        <v>615</v>
      </c>
      <c r="C201" t="s">
        <v>616</v>
      </c>
      <c r="D201" s="42">
        <v>5902</v>
      </c>
    </row>
    <row r="202" spans="2:4" x14ac:dyDescent="0.25">
      <c r="B202" t="s">
        <v>617</v>
      </c>
      <c r="C202" t="s">
        <v>618</v>
      </c>
      <c r="D202" s="42">
        <v>21968</v>
      </c>
    </row>
    <row r="203" spans="2:4" x14ac:dyDescent="0.25">
      <c r="B203" t="s">
        <v>619</v>
      </c>
      <c r="C203" t="s">
        <v>620</v>
      </c>
      <c r="D203" s="42">
        <v>26079</v>
      </c>
    </row>
    <row r="204" spans="2:4" x14ac:dyDescent="0.25">
      <c r="B204" t="s">
        <v>621</v>
      </c>
      <c r="C204" t="s">
        <v>622</v>
      </c>
      <c r="D204" s="42">
        <v>9645</v>
      </c>
    </row>
    <row r="205" spans="2:4" x14ac:dyDescent="0.25">
      <c r="B205" t="s">
        <v>623</v>
      </c>
      <c r="C205" t="s">
        <v>624</v>
      </c>
      <c r="D205" s="42">
        <v>6712</v>
      </c>
    </row>
    <row r="206" spans="2:4" x14ac:dyDescent="0.25">
      <c r="B206" t="s">
        <v>625</v>
      </c>
      <c r="C206" t="s">
        <v>626</v>
      </c>
      <c r="D206" s="42">
        <v>4176</v>
      </c>
    </row>
    <row r="207" spans="2:4" x14ac:dyDescent="0.25">
      <c r="B207" t="s">
        <v>627</v>
      </c>
      <c r="C207" t="s">
        <v>628</v>
      </c>
      <c r="D207" s="42">
        <v>9213</v>
      </c>
    </row>
    <row r="208" spans="2:4" x14ac:dyDescent="0.25">
      <c r="B208" t="s">
        <v>629</v>
      </c>
      <c r="C208" t="s">
        <v>630</v>
      </c>
      <c r="D208" s="42">
        <v>15041</v>
      </c>
    </row>
    <row r="209" spans="2:4" x14ac:dyDescent="0.25">
      <c r="B209" t="s">
        <v>631</v>
      </c>
      <c r="C209" t="s">
        <v>632</v>
      </c>
      <c r="D209" s="42">
        <v>11419</v>
      </c>
    </row>
    <row r="210" spans="2:4" x14ac:dyDescent="0.25">
      <c r="B210" t="s">
        <v>633</v>
      </c>
      <c r="C210" t="s">
        <v>634</v>
      </c>
      <c r="D210" s="42">
        <v>4252</v>
      </c>
    </row>
    <row r="211" spans="2:4" x14ac:dyDescent="0.25">
      <c r="B211" t="s">
        <v>635</v>
      </c>
      <c r="C211" t="s">
        <v>636</v>
      </c>
      <c r="D211" s="42">
        <v>4806</v>
      </c>
    </row>
    <row r="212" spans="2:4" x14ac:dyDescent="0.25">
      <c r="B212" t="s">
        <v>637</v>
      </c>
      <c r="C212" t="s">
        <v>638</v>
      </c>
      <c r="D212" s="42">
        <v>3237</v>
      </c>
    </row>
    <row r="213" spans="2:4" x14ac:dyDescent="0.25">
      <c r="B213" t="s">
        <v>639</v>
      </c>
      <c r="C213" t="s">
        <v>640</v>
      </c>
      <c r="D213" s="42">
        <v>7431</v>
      </c>
    </row>
    <row r="214" spans="2:4" x14ac:dyDescent="0.25">
      <c r="B214" t="s">
        <v>641</v>
      </c>
      <c r="C214" t="s">
        <v>642</v>
      </c>
      <c r="D214" s="42">
        <v>17274</v>
      </c>
    </row>
    <row r="215" spans="2:4" x14ac:dyDescent="0.25">
      <c r="B215" t="s">
        <v>643</v>
      </c>
      <c r="C215" t="s">
        <v>644</v>
      </c>
      <c r="D215" s="42">
        <v>10328</v>
      </c>
    </row>
    <row r="216" spans="2:4" x14ac:dyDescent="0.25">
      <c r="B216" t="s">
        <v>645</v>
      </c>
      <c r="C216" t="s">
        <v>646</v>
      </c>
      <c r="D216" s="42">
        <v>43172</v>
      </c>
    </row>
    <row r="217" spans="2:4" x14ac:dyDescent="0.25">
      <c r="B217" t="s">
        <v>647</v>
      </c>
      <c r="C217" t="s">
        <v>648</v>
      </c>
      <c r="D217" s="42">
        <v>36144</v>
      </c>
    </row>
    <row r="218" spans="2:4" x14ac:dyDescent="0.25">
      <c r="B218" t="s">
        <v>649</v>
      </c>
      <c r="C218" t="s">
        <v>650</v>
      </c>
      <c r="D218" s="42">
        <v>4994</v>
      </c>
    </row>
    <row r="219" spans="2:4" x14ac:dyDescent="0.25">
      <c r="B219" t="s">
        <v>651</v>
      </c>
      <c r="C219" t="s">
        <v>652</v>
      </c>
      <c r="D219" s="42">
        <v>8110</v>
      </c>
    </row>
    <row r="220" spans="2:4" x14ac:dyDescent="0.25">
      <c r="B220" t="s">
        <v>653</v>
      </c>
      <c r="C220" t="s">
        <v>654</v>
      </c>
      <c r="D220" s="42">
        <v>5774</v>
      </c>
    </row>
    <row r="221" spans="2:4" x14ac:dyDescent="0.25">
      <c r="B221" t="s">
        <v>655</v>
      </c>
      <c r="C221" t="s">
        <v>656</v>
      </c>
      <c r="D221" s="42">
        <v>8080</v>
      </c>
    </row>
    <row r="222" spans="2:4" x14ac:dyDescent="0.25">
      <c r="B222" t="s">
        <v>657</v>
      </c>
      <c r="C222" t="s">
        <v>658</v>
      </c>
      <c r="D222" s="42">
        <v>10355</v>
      </c>
    </row>
    <row r="223" spans="2:4" x14ac:dyDescent="0.25">
      <c r="B223" t="s">
        <v>659</v>
      </c>
      <c r="C223" t="s">
        <v>660</v>
      </c>
      <c r="D223" s="42">
        <v>1624</v>
      </c>
    </row>
    <row r="224" spans="2:4" x14ac:dyDescent="0.25">
      <c r="B224" t="s">
        <v>661</v>
      </c>
      <c r="C224" t="s">
        <v>662</v>
      </c>
      <c r="D224" s="42">
        <v>3179</v>
      </c>
    </row>
    <row r="225" spans="2:4" x14ac:dyDescent="0.25">
      <c r="B225" t="s">
        <v>663</v>
      </c>
      <c r="C225" t="s">
        <v>664</v>
      </c>
      <c r="D225" s="42">
        <v>13946</v>
      </c>
    </row>
    <row r="226" spans="2:4" x14ac:dyDescent="0.25">
      <c r="B226" t="s">
        <v>665</v>
      </c>
      <c r="C226" t="s">
        <v>666</v>
      </c>
      <c r="D226" s="42">
        <v>30899</v>
      </c>
    </row>
    <row r="227" spans="2:4" x14ac:dyDescent="0.25">
      <c r="B227" t="s">
        <v>667</v>
      </c>
      <c r="C227" t="s">
        <v>668</v>
      </c>
      <c r="D227" s="42">
        <v>22672</v>
      </c>
    </row>
    <row r="228" spans="2:4" x14ac:dyDescent="0.25">
      <c r="B228" t="s">
        <v>669</v>
      </c>
      <c r="C228" t="s">
        <v>670</v>
      </c>
      <c r="D228" s="42">
        <v>34308</v>
      </c>
    </row>
    <row r="229" spans="2:4" x14ac:dyDescent="0.25">
      <c r="B229" t="s">
        <v>671</v>
      </c>
      <c r="C229" t="s">
        <v>672</v>
      </c>
      <c r="D229" s="42">
        <v>19639</v>
      </c>
    </row>
    <row r="230" spans="2:4" x14ac:dyDescent="0.25">
      <c r="B230" t="s">
        <v>673</v>
      </c>
      <c r="C230" t="s">
        <v>674</v>
      </c>
      <c r="D230" s="42">
        <v>10510</v>
      </c>
    </row>
    <row r="231" spans="2:4" x14ac:dyDescent="0.25">
      <c r="B231" t="s">
        <v>675</v>
      </c>
      <c r="C231" t="s">
        <v>676</v>
      </c>
      <c r="D231" s="42">
        <v>12012</v>
      </c>
    </row>
    <row r="232" spans="2:4" x14ac:dyDescent="0.25">
      <c r="B232" t="s">
        <v>677</v>
      </c>
      <c r="C232" t="s">
        <v>678</v>
      </c>
      <c r="D232" s="42">
        <v>35390</v>
      </c>
    </row>
    <row r="233" spans="2:4" x14ac:dyDescent="0.25">
      <c r="B233" t="s">
        <v>679</v>
      </c>
      <c r="C233" t="s">
        <v>680</v>
      </c>
      <c r="D233" s="42">
        <v>9839</v>
      </c>
    </row>
    <row r="234" spans="2:4" x14ac:dyDescent="0.25">
      <c r="B234" t="s">
        <v>681</v>
      </c>
      <c r="C234" t="s">
        <v>682</v>
      </c>
      <c r="D234" s="42">
        <v>34461</v>
      </c>
    </row>
    <row r="235" spans="2:4" x14ac:dyDescent="0.25">
      <c r="B235" t="s">
        <v>683</v>
      </c>
      <c r="C235" t="s">
        <v>684</v>
      </c>
      <c r="D235" s="42">
        <v>32490</v>
      </c>
    </row>
    <row r="236" spans="2:4" x14ac:dyDescent="0.25">
      <c r="B236" t="s">
        <v>685</v>
      </c>
      <c r="C236" t="s">
        <v>686</v>
      </c>
      <c r="D236" s="42">
        <v>35271</v>
      </c>
    </row>
    <row r="237" spans="2:4" x14ac:dyDescent="0.25">
      <c r="B237" t="s">
        <v>101</v>
      </c>
      <c r="C237" t="s">
        <v>687</v>
      </c>
      <c r="D237" s="42">
        <v>44820</v>
      </c>
    </row>
    <row r="238" spans="2:4" x14ac:dyDescent="0.25">
      <c r="B238" t="s">
        <v>688</v>
      </c>
      <c r="C238" t="s">
        <v>689</v>
      </c>
      <c r="D238" s="42">
        <v>24834</v>
      </c>
    </row>
    <row r="239" spans="2:4" x14ac:dyDescent="0.25">
      <c r="B239" t="s">
        <v>690</v>
      </c>
      <c r="C239" t="s">
        <v>691</v>
      </c>
      <c r="D239" s="42">
        <v>42935</v>
      </c>
    </row>
    <row r="240" spans="2:4" x14ac:dyDescent="0.25">
      <c r="B240" t="s">
        <v>692</v>
      </c>
      <c r="C240" t="s">
        <v>693</v>
      </c>
      <c r="D240" s="42">
        <v>7409</v>
      </c>
    </row>
    <row r="241" spans="2:4" x14ac:dyDescent="0.25">
      <c r="B241" t="s">
        <v>694</v>
      </c>
      <c r="C241" t="s">
        <v>695</v>
      </c>
      <c r="D241" s="42">
        <v>63516</v>
      </c>
    </row>
    <row r="242" spans="2:4" x14ac:dyDescent="0.25">
      <c r="B242" t="s">
        <v>696</v>
      </c>
      <c r="C242" t="s">
        <v>697</v>
      </c>
      <c r="D242" s="42">
        <v>151763</v>
      </c>
    </row>
    <row r="243" spans="2:4" x14ac:dyDescent="0.25">
      <c r="B243" t="s">
        <v>698</v>
      </c>
      <c r="C243" t="s">
        <v>699</v>
      </c>
      <c r="D243" s="42">
        <v>13437</v>
      </c>
    </row>
    <row r="244" spans="2:4" x14ac:dyDescent="0.25">
      <c r="B244" t="s">
        <v>700</v>
      </c>
      <c r="C244" t="s">
        <v>701</v>
      </c>
      <c r="D244" s="42">
        <v>41588</v>
      </c>
    </row>
    <row r="245" spans="2:4" x14ac:dyDescent="0.25">
      <c r="B245" t="s">
        <v>702</v>
      </c>
      <c r="C245" t="s">
        <v>703</v>
      </c>
      <c r="D245" s="42">
        <v>28299</v>
      </c>
    </row>
    <row r="246" spans="2:4" x14ac:dyDescent="0.25">
      <c r="B246" t="s">
        <v>704</v>
      </c>
      <c r="C246" t="s">
        <v>705</v>
      </c>
      <c r="D246" s="42">
        <v>35923</v>
      </c>
    </row>
    <row r="247" spans="2:4" x14ac:dyDescent="0.25">
      <c r="B247" t="s">
        <v>706</v>
      </c>
      <c r="C247" t="s">
        <v>707</v>
      </c>
      <c r="D247" s="42">
        <v>13989</v>
      </c>
    </row>
    <row r="248" spans="2:4" x14ac:dyDescent="0.25">
      <c r="B248" t="s">
        <v>708</v>
      </c>
      <c r="C248" t="s">
        <v>709</v>
      </c>
      <c r="D248" s="42">
        <v>10059</v>
      </c>
    </row>
    <row r="249" spans="2:4" x14ac:dyDescent="0.25">
      <c r="B249" t="s">
        <v>710</v>
      </c>
      <c r="C249" t="s">
        <v>711</v>
      </c>
      <c r="D249" s="42">
        <v>18967</v>
      </c>
    </row>
    <row r="250" spans="2:4" x14ac:dyDescent="0.25">
      <c r="B250" t="s">
        <v>712</v>
      </c>
      <c r="C250" t="s">
        <v>713</v>
      </c>
      <c r="D250" s="42">
        <v>26996</v>
      </c>
    </row>
    <row r="251" spans="2:4" x14ac:dyDescent="0.25">
      <c r="B251" t="s">
        <v>714</v>
      </c>
      <c r="C251" t="s">
        <v>715</v>
      </c>
      <c r="D251" s="42">
        <v>47738</v>
      </c>
    </row>
    <row r="252" spans="2:4" x14ac:dyDescent="0.25">
      <c r="B252" t="s">
        <v>716</v>
      </c>
      <c r="C252" t="s">
        <v>717</v>
      </c>
      <c r="D252" s="42">
        <v>33801</v>
      </c>
    </row>
    <row r="253" spans="2:4" x14ac:dyDescent="0.25">
      <c r="B253" t="s">
        <v>718</v>
      </c>
      <c r="C253" t="s">
        <v>719</v>
      </c>
      <c r="D253" s="42">
        <v>20987</v>
      </c>
    </row>
    <row r="254" spans="2:4" x14ac:dyDescent="0.25">
      <c r="B254" t="s">
        <v>720</v>
      </c>
      <c r="C254" t="s">
        <v>721</v>
      </c>
      <c r="D254" s="42">
        <v>17027</v>
      </c>
    </row>
    <row r="255" spans="2:4" x14ac:dyDescent="0.25">
      <c r="B255" t="s">
        <v>722</v>
      </c>
      <c r="C255" t="s">
        <v>723</v>
      </c>
      <c r="D255" s="42">
        <v>55533</v>
      </c>
    </row>
    <row r="256" spans="2:4" x14ac:dyDescent="0.25">
      <c r="B256" t="s">
        <v>724</v>
      </c>
      <c r="C256" t="s">
        <v>725</v>
      </c>
      <c r="D256" s="42">
        <v>7797</v>
      </c>
    </row>
    <row r="257" spans="2:4" x14ac:dyDescent="0.25">
      <c r="B257" t="s">
        <v>726</v>
      </c>
      <c r="C257" t="s">
        <v>727</v>
      </c>
      <c r="D257" s="42">
        <v>13469</v>
      </c>
    </row>
    <row r="258" spans="2:4" x14ac:dyDescent="0.25">
      <c r="B258" t="s">
        <v>728</v>
      </c>
      <c r="C258" t="s">
        <v>729</v>
      </c>
      <c r="D258" s="42">
        <v>7913</v>
      </c>
    </row>
    <row r="259" spans="2:4" x14ac:dyDescent="0.25">
      <c r="B259" t="s">
        <v>730</v>
      </c>
      <c r="C259" t="s">
        <v>731</v>
      </c>
      <c r="D259" s="42">
        <v>9793</v>
      </c>
    </row>
    <row r="260" spans="2:4" x14ac:dyDescent="0.25">
      <c r="B260" t="s">
        <v>732</v>
      </c>
      <c r="C260" t="s">
        <v>733</v>
      </c>
      <c r="D260" s="42">
        <v>4432</v>
      </c>
    </row>
    <row r="261" spans="2:4" x14ac:dyDescent="0.25">
      <c r="B261" t="s">
        <v>734</v>
      </c>
      <c r="C261" t="s">
        <v>735</v>
      </c>
      <c r="D261" s="42">
        <v>10139</v>
      </c>
    </row>
    <row r="262" spans="2:4" x14ac:dyDescent="0.25">
      <c r="B262" t="s">
        <v>736</v>
      </c>
      <c r="C262" t="s">
        <v>737</v>
      </c>
      <c r="D262" s="42">
        <v>11575</v>
      </c>
    </row>
    <row r="263" spans="2:4" x14ac:dyDescent="0.25">
      <c r="B263" t="s">
        <v>738</v>
      </c>
      <c r="C263" t="s">
        <v>739</v>
      </c>
      <c r="D263" s="42">
        <v>7059</v>
      </c>
    </row>
    <row r="264" spans="2:4" x14ac:dyDescent="0.25">
      <c r="B264" t="s">
        <v>740</v>
      </c>
      <c r="C264" t="s">
        <v>741</v>
      </c>
      <c r="D264" s="42">
        <v>6202</v>
      </c>
    </row>
    <row r="265" spans="2:4" x14ac:dyDescent="0.25">
      <c r="B265" t="s">
        <v>742</v>
      </c>
      <c r="C265" t="s">
        <v>743</v>
      </c>
      <c r="D265" s="42">
        <v>44437</v>
      </c>
    </row>
    <row r="266" spans="2:4" x14ac:dyDescent="0.25">
      <c r="B266" t="s">
        <v>744</v>
      </c>
      <c r="C266" t="s">
        <v>745</v>
      </c>
      <c r="D266" s="42">
        <v>29952</v>
      </c>
    </row>
    <row r="267" spans="2:4" x14ac:dyDescent="0.25">
      <c r="B267" t="s">
        <v>746</v>
      </c>
      <c r="C267" t="s">
        <v>747</v>
      </c>
      <c r="D267" s="42">
        <v>59159</v>
      </c>
    </row>
    <row r="268" spans="2:4" x14ac:dyDescent="0.25">
      <c r="B268" t="s">
        <v>748</v>
      </c>
      <c r="C268" t="s">
        <v>749</v>
      </c>
      <c r="D268" s="42">
        <v>20873</v>
      </c>
    </row>
    <row r="269" spans="2:4" x14ac:dyDescent="0.25">
      <c r="B269" t="s">
        <v>750</v>
      </c>
      <c r="C269" t="s">
        <v>751</v>
      </c>
      <c r="D269" s="42">
        <v>6152</v>
      </c>
    </row>
    <row r="270" spans="2:4" x14ac:dyDescent="0.25">
      <c r="B270" t="s">
        <v>752</v>
      </c>
      <c r="C270" t="s">
        <v>753</v>
      </c>
      <c r="D270" s="42">
        <v>11383</v>
      </c>
    </row>
    <row r="271" spans="2:4" x14ac:dyDescent="0.25">
      <c r="B271" t="s">
        <v>754</v>
      </c>
      <c r="C271" t="s">
        <v>755</v>
      </c>
      <c r="D271" s="42">
        <v>4732</v>
      </c>
    </row>
    <row r="272" spans="2:4" x14ac:dyDescent="0.25">
      <c r="B272" t="s">
        <v>756</v>
      </c>
      <c r="C272" t="s">
        <v>757</v>
      </c>
      <c r="D272" s="42">
        <v>78433</v>
      </c>
    </row>
    <row r="273" spans="2:4" x14ac:dyDescent="0.25">
      <c r="B273" t="s">
        <v>758</v>
      </c>
      <c r="C273" t="s">
        <v>759</v>
      </c>
      <c r="D273" s="42">
        <v>3763</v>
      </c>
    </row>
    <row r="274" spans="2:4" x14ac:dyDescent="0.25">
      <c r="B274" t="s">
        <v>760</v>
      </c>
      <c r="C274" t="s">
        <v>761</v>
      </c>
      <c r="D274" s="42">
        <v>457760</v>
      </c>
    </row>
    <row r="275" spans="2:4" x14ac:dyDescent="0.25">
      <c r="B275" t="s">
        <v>762</v>
      </c>
      <c r="C275" t="s">
        <v>763</v>
      </c>
      <c r="D275" s="42">
        <v>13419</v>
      </c>
    </row>
    <row r="276" spans="2:4" x14ac:dyDescent="0.25">
      <c r="B276" t="s">
        <v>764</v>
      </c>
      <c r="C276" t="s">
        <v>765</v>
      </c>
      <c r="D276" s="42">
        <v>9115</v>
      </c>
    </row>
    <row r="277" spans="2:4" x14ac:dyDescent="0.25">
      <c r="B277" t="s">
        <v>766</v>
      </c>
      <c r="C277" t="s">
        <v>767</v>
      </c>
      <c r="D277" s="42">
        <v>20551</v>
      </c>
    </row>
    <row r="278" spans="2:4" x14ac:dyDescent="0.25">
      <c r="B278" t="s">
        <v>768</v>
      </c>
      <c r="C278" s="43" t="s">
        <v>769</v>
      </c>
      <c r="D278" s="42">
        <v>49895</v>
      </c>
    </row>
    <row r="279" spans="2:4" x14ac:dyDescent="0.25">
      <c r="B279" t="s">
        <v>770</v>
      </c>
      <c r="C279" s="43" t="s">
        <v>771</v>
      </c>
      <c r="D279" s="42">
        <v>7020</v>
      </c>
    </row>
    <row r="280" spans="2:4" x14ac:dyDescent="0.25">
      <c r="B280" t="s">
        <v>772</v>
      </c>
      <c r="C280" s="43" t="s">
        <v>773</v>
      </c>
      <c r="D280" s="42">
        <v>6964</v>
      </c>
    </row>
    <row r="281" spans="2:4" x14ac:dyDescent="0.25">
      <c r="B281" t="s">
        <v>774</v>
      </c>
      <c r="C281" s="43" t="s">
        <v>775</v>
      </c>
      <c r="D281" s="42">
        <v>31879</v>
      </c>
    </row>
    <row r="282" spans="2:4" x14ac:dyDescent="0.25">
      <c r="B282" t="s">
        <v>776</v>
      </c>
      <c r="C282" s="43" t="s">
        <v>777</v>
      </c>
      <c r="D282" s="42">
        <v>117887</v>
      </c>
    </row>
    <row r="283" spans="2:4" x14ac:dyDescent="0.25">
      <c r="B283" t="s">
        <v>778</v>
      </c>
      <c r="C283" s="43" t="s">
        <v>779</v>
      </c>
      <c r="D283" s="42">
        <v>85442</v>
      </c>
    </row>
    <row r="284" spans="2:4" x14ac:dyDescent="0.25">
      <c r="B284" t="s">
        <v>780</v>
      </c>
      <c r="C284" s="43" t="s">
        <v>781</v>
      </c>
      <c r="D284" s="42">
        <v>14641</v>
      </c>
    </row>
    <row r="285" spans="2:4" x14ac:dyDescent="0.25">
      <c r="B285" t="s">
        <v>782</v>
      </c>
      <c r="C285" s="49" t="s">
        <v>783</v>
      </c>
      <c r="D285" s="42">
        <v>14749</v>
      </c>
    </row>
    <row r="286" spans="2:4" x14ac:dyDescent="0.25">
      <c r="B286" t="s">
        <v>784</v>
      </c>
      <c r="C286" s="49" t="s">
        <v>785</v>
      </c>
      <c r="D286" s="42">
        <v>208145</v>
      </c>
    </row>
    <row r="287" spans="2:4" x14ac:dyDescent="0.25">
      <c r="B287" t="s">
        <v>786</v>
      </c>
      <c r="C287" s="49" t="s">
        <v>787</v>
      </c>
      <c r="D287" s="42">
        <v>15995</v>
      </c>
    </row>
    <row r="288" spans="2:4" x14ac:dyDescent="0.25">
      <c r="B288" t="s">
        <v>788</v>
      </c>
      <c r="C288" s="49" t="s">
        <v>789</v>
      </c>
      <c r="D288" s="42">
        <v>30712</v>
      </c>
    </row>
    <row r="289" spans="2:4" x14ac:dyDescent="0.25">
      <c r="B289" t="s">
        <v>790</v>
      </c>
      <c r="C289" s="43" t="s">
        <v>791</v>
      </c>
      <c r="D289" s="42">
        <v>19911</v>
      </c>
    </row>
    <row r="290" spans="2:4" x14ac:dyDescent="0.25">
      <c r="B290" t="s">
        <v>792</v>
      </c>
      <c r="C290" s="43" t="s">
        <v>793</v>
      </c>
      <c r="D290" s="42">
        <v>15067</v>
      </c>
    </row>
    <row r="291" spans="2:4" x14ac:dyDescent="0.25">
      <c r="B291" t="s">
        <v>794</v>
      </c>
      <c r="C291" s="43" t="s">
        <v>795</v>
      </c>
      <c r="D291" s="42">
        <v>27773</v>
      </c>
    </row>
    <row r="292" spans="2:4" x14ac:dyDescent="0.25">
      <c r="B292" t="s">
        <v>796</v>
      </c>
      <c r="C292" s="43" t="s">
        <v>797</v>
      </c>
      <c r="D292" s="42">
        <v>12847</v>
      </c>
    </row>
    <row r="293" spans="2:4" x14ac:dyDescent="0.25">
      <c r="B293" t="s">
        <v>798</v>
      </c>
      <c r="C293" s="43" t="s">
        <v>799</v>
      </c>
      <c r="D293" s="42">
        <v>38140</v>
      </c>
    </row>
    <row r="294" spans="2:4" x14ac:dyDescent="0.25">
      <c r="B294" t="s">
        <v>800</v>
      </c>
      <c r="C294" s="43" t="s">
        <v>801</v>
      </c>
      <c r="D294" s="42">
        <v>42475</v>
      </c>
    </row>
    <row r="295" spans="2:4" x14ac:dyDescent="0.25">
      <c r="B295" t="s">
        <v>802</v>
      </c>
      <c r="C295" s="43" t="s">
        <v>803</v>
      </c>
      <c r="D295" s="42">
        <v>5006</v>
      </c>
    </row>
    <row r="296" spans="2:4" x14ac:dyDescent="0.25">
      <c r="B296" t="s">
        <v>804</v>
      </c>
      <c r="C296" s="43" t="s">
        <v>805</v>
      </c>
      <c r="D296" s="42">
        <v>40978</v>
      </c>
    </row>
    <row r="297" spans="2:4" x14ac:dyDescent="0.25">
      <c r="B297" t="s">
        <v>806</v>
      </c>
      <c r="C297" t="s">
        <v>807</v>
      </c>
      <c r="D297" s="42">
        <v>40444</v>
      </c>
    </row>
    <row r="298" spans="2:4" x14ac:dyDescent="0.25">
      <c r="B298" t="s">
        <v>808</v>
      </c>
      <c r="C298" t="s">
        <v>809</v>
      </c>
      <c r="D298" s="42">
        <v>17753</v>
      </c>
    </row>
    <row r="299" spans="2:4" x14ac:dyDescent="0.25">
      <c r="B299" t="s">
        <v>810</v>
      </c>
      <c r="C299" t="s">
        <v>811</v>
      </c>
      <c r="D299" s="42">
        <v>3844</v>
      </c>
    </row>
    <row r="300" spans="2:4" x14ac:dyDescent="0.25">
      <c r="B300" t="s">
        <v>812</v>
      </c>
      <c r="C300" t="s">
        <v>813</v>
      </c>
      <c r="D300" s="42">
        <v>8354</v>
      </c>
    </row>
    <row r="301" spans="2:4" x14ac:dyDescent="0.25">
      <c r="B301" t="s">
        <v>814</v>
      </c>
      <c r="C301" t="s">
        <v>815</v>
      </c>
      <c r="D301" s="42">
        <v>10613</v>
      </c>
    </row>
    <row r="302" spans="2:4" x14ac:dyDescent="0.25">
      <c r="B302" t="s">
        <v>816</v>
      </c>
      <c r="C302" t="s">
        <v>817</v>
      </c>
      <c r="D302" s="42">
        <v>11961</v>
      </c>
    </row>
    <row r="303" spans="2:4" x14ac:dyDescent="0.25">
      <c r="B303" t="s">
        <v>818</v>
      </c>
      <c r="C303" t="s">
        <v>819</v>
      </c>
      <c r="D303" s="42">
        <v>96787</v>
      </c>
    </row>
    <row r="304" spans="2:4" x14ac:dyDescent="0.25">
      <c r="B304" t="s">
        <v>820</v>
      </c>
      <c r="C304" t="s">
        <v>821</v>
      </c>
      <c r="D304" s="42">
        <v>20488</v>
      </c>
    </row>
    <row r="305" spans="2:4" x14ac:dyDescent="0.25">
      <c r="B305" t="s">
        <v>822</v>
      </c>
      <c r="C305" t="s">
        <v>823</v>
      </c>
      <c r="D305" s="42">
        <v>5369</v>
      </c>
    </row>
    <row r="306" spans="2:4" x14ac:dyDescent="0.25">
      <c r="B306" t="s">
        <v>824</v>
      </c>
      <c r="C306" t="s">
        <v>825</v>
      </c>
      <c r="D306" s="42">
        <v>17928</v>
      </c>
    </row>
    <row r="307" spans="2:4" x14ac:dyDescent="0.25">
      <c r="B307" t="s">
        <v>826</v>
      </c>
      <c r="C307" t="s">
        <v>827</v>
      </c>
      <c r="D307" s="42">
        <v>124484</v>
      </c>
    </row>
    <row r="308" spans="2:4" x14ac:dyDescent="0.25">
      <c r="B308" t="s">
        <v>828</v>
      </c>
      <c r="C308" t="s">
        <v>829</v>
      </c>
      <c r="D308" s="42">
        <v>219053</v>
      </c>
    </row>
    <row r="309" spans="2:4" x14ac:dyDescent="0.25">
      <c r="B309" t="s">
        <v>830</v>
      </c>
      <c r="C309" t="s">
        <v>831</v>
      </c>
      <c r="D309" s="42">
        <v>171121</v>
      </c>
    </row>
    <row r="310" spans="2:4" x14ac:dyDescent="0.25">
      <c r="B310" t="s">
        <v>832</v>
      </c>
      <c r="C310" t="s">
        <v>833</v>
      </c>
      <c r="D310" s="42">
        <v>179070</v>
      </c>
    </row>
    <row r="311" spans="2:4" x14ac:dyDescent="0.25">
      <c r="B311" t="s">
        <v>834</v>
      </c>
      <c r="C311" t="s">
        <v>835</v>
      </c>
      <c r="D311" s="42">
        <v>242634</v>
      </c>
    </row>
    <row r="312" spans="2:4" x14ac:dyDescent="0.25">
      <c r="B312" t="s">
        <v>836</v>
      </c>
      <c r="C312" t="s">
        <v>837</v>
      </c>
      <c r="D312" s="42">
        <v>176440</v>
      </c>
    </row>
    <row r="313" spans="2:4" x14ac:dyDescent="0.25">
      <c r="B313" t="s">
        <v>838</v>
      </c>
      <c r="C313" t="s">
        <v>839</v>
      </c>
      <c r="D313" s="42">
        <v>148392</v>
      </c>
    </row>
    <row r="314" spans="2:4" x14ac:dyDescent="0.25">
      <c r="B314" t="s">
        <v>840</v>
      </c>
      <c r="C314" t="s">
        <v>841</v>
      </c>
      <c r="D314" s="42">
        <v>146367</v>
      </c>
    </row>
    <row r="315" spans="2:4" x14ac:dyDescent="0.25">
      <c r="B315" t="s">
        <v>842</v>
      </c>
      <c r="C315" t="s">
        <v>843</v>
      </c>
      <c r="D315" s="42">
        <v>322061</v>
      </c>
    </row>
    <row r="316" spans="2:4" x14ac:dyDescent="0.25">
      <c r="B316" t="s">
        <v>844</v>
      </c>
      <c r="C316" t="s">
        <v>845</v>
      </c>
      <c r="D316" s="42">
        <v>83011</v>
      </c>
    </row>
    <row r="317" spans="2:4" x14ac:dyDescent="0.25">
      <c r="B317" t="s">
        <v>846</v>
      </c>
      <c r="C317" t="s">
        <v>847</v>
      </c>
      <c r="D317" s="42">
        <v>38123</v>
      </c>
    </row>
    <row r="318" spans="2:4" x14ac:dyDescent="0.25">
      <c r="B318" t="s">
        <v>848</v>
      </c>
      <c r="C318" t="s">
        <v>849</v>
      </c>
      <c r="D318" s="42">
        <v>279078</v>
      </c>
    </row>
    <row r="319" spans="2:4" x14ac:dyDescent="0.25">
      <c r="B319" t="s">
        <v>850</v>
      </c>
      <c r="C319" t="s">
        <v>851</v>
      </c>
      <c r="D319" s="42">
        <v>227964</v>
      </c>
    </row>
    <row r="320" spans="2:4" x14ac:dyDescent="0.25">
      <c r="B320" t="s">
        <v>852</v>
      </c>
      <c r="C320" t="s">
        <v>853</v>
      </c>
      <c r="D320" s="42">
        <v>230215</v>
      </c>
    </row>
    <row r="321" spans="2:4" x14ac:dyDescent="0.25">
      <c r="B321" t="s">
        <v>854</v>
      </c>
      <c r="C321" t="s">
        <v>855</v>
      </c>
      <c r="D321" s="42">
        <v>140227</v>
      </c>
    </row>
    <row r="322" spans="2:4" x14ac:dyDescent="0.25">
      <c r="B322" t="s">
        <v>856</v>
      </c>
      <c r="C322" t="s">
        <v>857</v>
      </c>
      <c r="D322" s="42">
        <v>101522</v>
      </c>
    </row>
    <row r="323" spans="2:4" x14ac:dyDescent="0.25">
      <c r="B323" t="s">
        <v>858</v>
      </c>
      <c r="C323" t="s">
        <v>859</v>
      </c>
      <c r="D323" s="42">
        <v>92474</v>
      </c>
    </row>
    <row r="324" spans="2:4" x14ac:dyDescent="0.25">
      <c r="B324" t="s">
        <v>860</v>
      </c>
      <c r="C324" t="s">
        <v>861</v>
      </c>
      <c r="D324" s="42">
        <v>137915</v>
      </c>
    </row>
    <row r="325" spans="2:4" x14ac:dyDescent="0.25">
      <c r="B325" t="s">
        <v>862</v>
      </c>
      <c r="C325" t="s">
        <v>863</v>
      </c>
      <c r="D325" s="42">
        <v>229646</v>
      </c>
    </row>
    <row r="326" spans="2:4" x14ac:dyDescent="0.25">
      <c r="B326" t="s">
        <v>864</v>
      </c>
      <c r="C326" t="s">
        <v>865</v>
      </c>
      <c r="D326" s="42">
        <v>57722</v>
      </c>
    </row>
    <row r="327" spans="2:4" x14ac:dyDescent="0.25">
      <c r="B327" t="s">
        <v>866</v>
      </c>
      <c r="C327" t="s">
        <v>867</v>
      </c>
      <c r="D327" s="42">
        <v>35581</v>
      </c>
    </row>
    <row r="328" spans="2:4" x14ac:dyDescent="0.25">
      <c r="B328" t="s">
        <v>868</v>
      </c>
      <c r="C328" t="s">
        <v>869</v>
      </c>
      <c r="D328" s="42">
        <v>43933</v>
      </c>
    </row>
    <row r="329" spans="2:4" x14ac:dyDescent="0.25">
      <c r="B329" t="s">
        <v>870</v>
      </c>
      <c r="C329" t="s">
        <v>871</v>
      </c>
      <c r="D329" s="42">
        <v>68922</v>
      </c>
    </row>
    <row r="330" spans="2:4" x14ac:dyDescent="0.25">
      <c r="B330" t="s">
        <v>872</v>
      </c>
      <c r="C330" t="s">
        <v>873</v>
      </c>
      <c r="D330" s="42">
        <v>211318</v>
      </c>
    </row>
    <row r="331" spans="2:4" x14ac:dyDescent="0.25">
      <c r="B331" t="s">
        <v>874</v>
      </c>
      <c r="C331" t="s">
        <v>875</v>
      </c>
      <c r="D331" s="42">
        <v>82025</v>
      </c>
    </row>
    <row r="332" spans="2:4" x14ac:dyDescent="0.25">
      <c r="B332" t="s">
        <v>876</v>
      </c>
      <c r="C332" t="s">
        <v>877</v>
      </c>
      <c r="D332" s="42">
        <v>47194</v>
      </c>
    </row>
    <row r="333" spans="2:4" x14ac:dyDescent="0.25">
      <c r="B333" t="s">
        <v>878</v>
      </c>
      <c r="C333" t="s">
        <v>879</v>
      </c>
      <c r="D333" s="42">
        <v>332550</v>
      </c>
    </row>
    <row r="334" spans="2:4" x14ac:dyDescent="0.25">
      <c r="B334" t="s">
        <v>880</v>
      </c>
      <c r="C334" t="s">
        <v>881</v>
      </c>
      <c r="D334" s="42">
        <v>65769</v>
      </c>
    </row>
    <row r="335" spans="2:4" x14ac:dyDescent="0.25">
      <c r="B335" t="s">
        <v>882</v>
      </c>
      <c r="C335" t="s">
        <v>883</v>
      </c>
      <c r="D335" s="42">
        <v>43699</v>
      </c>
    </row>
    <row r="336" spans="2:4" x14ac:dyDescent="0.25">
      <c r="B336" t="s">
        <v>884</v>
      </c>
      <c r="C336" t="s">
        <v>885</v>
      </c>
      <c r="D336" s="42">
        <v>137453</v>
      </c>
    </row>
    <row r="337" spans="2:4" x14ac:dyDescent="0.25">
      <c r="B337" t="s">
        <v>886</v>
      </c>
      <c r="C337" t="s">
        <v>887</v>
      </c>
      <c r="D337" s="42">
        <v>80430</v>
      </c>
    </row>
    <row r="338" spans="2:4" x14ac:dyDescent="0.25">
      <c r="B338" t="s">
        <v>888</v>
      </c>
      <c r="C338" t="s">
        <v>889</v>
      </c>
      <c r="D338" s="42">
        <v>120074</v>
      </c>
    </row>
    <row r="339" spans="2:4" x14ac:dyDescent="0.25">
      <c r="B339" t="s">
        <v>890</v>
      </c>
      <c r="C339" t="s">
        <v>891</v>
      </c>
      <c r="D339" s="42">
        <v>27110</v>
      </c>
    </row>
    <row r="340" spans="2:4" x14ac:dyDescent="0.25">
      <c r="B340" t="s">
        <v>892</v>
      </c>
      <c r="C340" t="s">
        <v>893</v>
      </c>
      <c r="D340" s="42">
        <v>29340</v>
      </c>
    </row>
    <row r="341" spans="2:4" x14ac:dyDescent="0.25">
      <c r="B341" t="s">
        <v>894</v>
      </c>
      <c r="C341" t="s">
        <v>895</v>
      </c>
      <c r="D341" s="42">
        <v>38375</v>
      </c>
    </row>
    <row r="342" spans="2:4" x14ac:dyDescent="0.25">
      <c r="B342" t="s">
        <v>896</v>
      </c>
      <c r="C342" t="s">
        <v>897</v>
      </c>
      <c r="D342" s="42">
        <v>14438</v>
      </c>
    </row>
    <row r="343" spans="2:4" x14ac:dyDescent="0.25">
      <c r="B343" t="s">
        <v>898</v>
      </c>
      <c r="C343" t="s">
        <v>899</v>
      </c>
      <c r="D343" s="42">
        <v>212383</v>
      </c>
    </row>
    <row r="344" spans="2:4" x14ac:dyDescent="0.25">
      <c r="B344" t="s">
        <v>900</v>
      </c>
      <c r="C344" t="s">
        <v>901</v>
      </c>
      <c r="D344" s="42">
        <v>126697</v>
      </c>
    </row>
    <row r="345" spans="2:4" x14ac:dyDescent="0.25">
      <c r="B345" t="s">
        <v>902</v>
      </c>
      <c r="C345" t="s">
        <v>903</v>
      </c>
      <c r="D345" s="42">
        <v>16643</v>
      </c>
    </row>
    <row r="346" spans="2:4" x14ac:dyDescent="0.25">
      <c r="B346" t="s">
        <v>904</v>
      </c>
      <c r="C346" t="s">
        <v>905</v>
      </c>
      <c r="D346" s="42">
        <v>83920</v>
      </c>
    </row>
    <row r="347" spans="2:4" x14ac:dyDescent="0.25">
      <c r="B347" t="s">
        <v>906</v>
      </c>
      <c r="C347" t="s">
        <v>907</v>
      </c>
      <c r="D347" s="42">
        <v>97373</v>
      </c>
    </row>
    <row r="348" spans="2:4" x14ac:dyDescent="0.25">
      <c r="B348" t="s">
        <v>908</v>
      </c>
      <c r="C348" t="s">
        <v>909</v>
      </c>
      <c r="D348" s="42">
        <v>334092</v>
      </c>
    </row>
    <row r="349" spans="2:4" x14ac:dyDescent="0.25">
      <c r="B349" t="s">
        <v>910</v>
      </c>
      <c r="C349" t="s">
        <v>911</v>
      </c>
      <c r="D349" s="42">
        <v>261627</v>
      </c>
    </row>
    <row r="350" spans="2:4" x14ac:dyDescent="0.25">
      <c r="B350" t="s">
        <v>912</v>
      </c>
      <c r="C350" t="s">
        <v>913</v>
      </c>
      <c r="D350" s="42">
        <v>45066</v>
      </c>
    </row>
    <row r="351" spans="2:4" x14ac:dyDescent="0.25">
      <c r="B351" t="s">
        <v>914</v>
      </c>
      <c r="C351" t="s">
        <v>915</v>
      </c>
      <c r="D351" s="42">
        <v>148620</v>
      </c>
    </row>
    <row r="352" spans="2:4" x14ac:dyDescent="0.25">
      <c r="B352" t="s">
        <v>916</v>
      </c>
      <c r="C352" t="s">
        <v>917</v>
      </c>
      <c r="D352" s="42">
        <v>132937</v>
      </c>
    </row>
    <row r="353" spans="2:4" x14ac:dyDescent="0.25">
      <c r="B353" t="s">
        <v>918</v>
      </c>
      <c r="C353" t="s">
        <v>919</v>
      </c>
      <c r="D353" s="42">
        <v>9245</v>
      </c>
    </row>
    <row r="354" spans="2:4" x14ac:dyDescent="0.25">
      <c r="B354" t="s">
        <v>920</v>
      </c>
      <c r="C354" t="s">
        <v>921</v>
      </c>
      <c r="D354" s="42">
        <v>296293</v>
      </c>
    </row>
    <row r="355" spans="2:4" x14ac:dyDescent="0.25">
      <c r="B355" t="s">
        <v>922</v>
      </c>
      <c r="C355" t="s">
        <v>923</v>
      </c>
      <c r="D355" s="42">
        <v>520425</v>
      </c>
    </row>
    <row r="356" spans="2:4" x14ac:dyDescent="0.25">
      <c r="B356" t="s">
        <v>924</v>
      </c>
      <c r="C356" t="s">
        <v>925</v>
      </c>
      <c r="D356" s="42">
        <v>349439</v>
      </c>
    </row>
    <row r="357" spans="2:4" x14ac:dyDescent="0.25">
      <c r="B357" t="s">
        <v>926</v>
      </c>
      <c r="C357" t="s">
        <v>927</v>
      </c>
      <c r="D357" s="42">
        <v>218793</v>
      </c>
    </row>
    <row r="358" spans="2:4" x14ac:dyDescent="0.25">
      <c r="B358" t="s">
        <v>928</v>
      </c>
      <c r="C358" t="s">
        <v>929</v>
      </c>
      <c r="D358" s="42">
        <v>88034</v>
      </c>
    </row>
    <row r="359" spans="2:4" x14ac:dyDescent="0.25">
      <c r="B359" t="s">
        <v>930</v>
      </c>
      <c r="C359" t="s">
        <v>931</v>
      </c>
      <c r="D359" s="42">
        <v>586732</v>
      </c>
    </row>
    <row r="360" spans="2:4" x14ac:dyDescent="0.25">
      <c r="B360" t="s">
        <v>932</v>
      </c>
      <c r="C360" t="s">
        <v>933</v>
      </c>
      <c r="D360" s="42">
        <v>344723</v>
      </c>
    </row>
    <row r="361" spans="2:4" x14ac:dyDescent="0.25">
      <c r="B361" t="s">
        <v>934</v>
      </c>
      <c r="C361" t="s">
        <v>935</v>
      </c>
      <c r="D361" s="42">
        <v>163544</v>
      </c>
    </row>
    <row r="362" spans="2:4" x14ac:dyDescent="0.25">
      <c r="B362" t="s">
        <v>936</v>
      </c>
      <c r="C362" t="s">
        <v>937</v>
      </c>
      <c r="D362" s="42">
        <v>1416584</v>
      </c>
    </row>
    <row r="363" spans="2:4" x14ac:dyDescent="0.25">
      <c r="B363" t="s">
        <v>938</v>
      </c>
      <c r="C363" t="s">
        <v>939</v>
      </c>
      <c r="D363" s="42">
        <v>530391</v>
      </c>
    </row>
    <row r="364" spans="2:4" x14ac:dyDescent="0.25">
      <c r="B364" t="s">
        <v>940</v>
      </c>
      <c r="C364" t="s">
        <v>941</v>
      </c>
      <c r="D364" s="42">
        <v>1123901</v>
      </c>
    </row>
    <row r="365" spans="2:4" x14ac:dyDescent="0.25">
      <c r="B365" t="s">
        <v>942</v>
      </c>
      <c r="C365" t="s">
        <v>943</v>
      </c>
      <c r="D365" s="42">
        <v>61256</v>
      </c>
    </row>
    <row r="366" spans="2:4" x14ac:dyDescent="0.25">
      <c r="B366" t="s">
        <v>944</v>
      </c>
      <c r="C366" t="s">
        <v>945</v>
      </c>
      <c r="D366" s="42">
        <v>77621</v>
      </c>
    </row>
    <row r="367" spans="2:4" x14ac:dyDescent="0.25">
      <c r="B367" t="s">
        <v>946</v>
      </c>
      <c r="C367" t="s">
        <v>947</v>
      </c>
      <c r="D367" s="42">
        <v>29242</v>
      </c>
    </row>
    <row r="368" spans="2:4" x14ac:dyDescent="0.25">
      <c r="B368" t="s">
        <v>948</v>
      </c>
      <c r="C368" t="s">
        <v>949</v>
      </c>
      <c r="D368" s="42">
        <v>161188</v>
      </c>
    </row>
    <row r="369" spans="2:4" x14ac:dyDescent="0.25">
      <c r="B369" t="s">
        <v>950</v>
      </c>
      <c r="C369" t="s">
        <v>951</v>
      </c>
      <c r="D369" s="42">
        <v>331383</v>
      </c>
    </row>
    <row r="370" spans="2:4" x14ac:dyDescent="0.25">
      <c r="B370" t="s">
        <v>952</v>
      </c>
      <c r="C370" t="s">
        <v>953</v>
      </c>
      <c r="D370" s="42">
        <v>155017</v>
      </c>
    </row>
    <row r="371" spans="2:4" x14ac:dyDescent="0.25">
      <c r="B371" t="s">
        <v>954</v>
      </c>
      <c r="C371" t="s">
        <v>955</v>
      </c>
      <c r="D371" s="42">
        <v>163308</v>
      </c>
    </row>
    <row r="372" spans="2:4" x14ac:dyDescent="0.25">
      <c r="B372" t="s">
        <v>956</v>
      </c>
      <c r="C372" t="s">
        <v>957</v>
      </c>
      <c r="D372" s="42">
        <v>63364</v>
      </c>
    </row>
    <row r="373" spans="2:4" x14ac:dyDescent="0.25">
      <c r="B373" t="s">
        <v>958</v>
      </c>
      <c r="C373" t="s">
        <v>959</v>
      </c>
      <c r="D373" s="42">
        <v>193482</v>
      </c>
    </row>
    <row r="374" spans="2:4" x14ac:dyDescent="0.25">
      <c r="B374" t="s">
        <v>960</v>
      </c>
      <c r="C374" t="s">
        <v>961</v>
      </c>
      <c r="D374" s="42">
        <v>311584</v>
      </c>
    </row>
    <row r="375" spans="2:4" x14ac:dyDescent="0.25">
      <c r="B375" t="s">
        <v>962</v>
      </c>
      <c r="C375" t="s">
        <v>963</v>
      </c>
      <c r="D375" s="42">
        <v>232966</v>
      </c>
    </row>
    <row r="376" spans="2:4" x14ac:dyDescent="0.25">
      <c r="B376" t="s">
        <v>964</v>
      </c>
      <c r="C376" t="s">
        <v>965</v>
      </c>
      <c r="D376" s="42">
        <v>49844</v>
      </c>
    </row>
    <row r="377" spans="2:4" x14ac:dyDescent="0.25">
      <c r="B377" t="s">
        <v>966</v>
      </c>
      <c r="C377" t="s">
        <v>967</v>
      </c>
      <c r="D377" s="42">
        <v>202086</v>
      </c>
    </row>
    <row r="378" spans="2:4" x14ac:dyDescent="0.25">
      <c r="B378" t="s">
        <v>968</v>
      </c>
      <c r="C378" t="s">
        <v>969</v>
      </c>
      <c r="D378" s="42">
        <v>125875</v>
      </c>
    </row>
    <row r="379" spans="2:4" x14ac:dyDescent="0.25">
      <c r="B379" t="s">
        <v>970</v>
      </c>
      <c r="C379" t="s">
        <v>971</v>
      </c>
      <c r="D379" s="42">
        <v>33044</v>
      </c>
    </row>
    <row r="380" spans="2:4" x14ac:dyDescent="0.25">
      <c r="B380" t="s">
        <v>972</v>
      </c>
      <c r="C380" t="s">
        <v>973</v>
      </c>
      <c r="D380" s="42">
        <v>11848</v>
      </c>
    </row>
    <row r="381" spans="2:4" x14ac:dyDescent="0.25">
      <c r="B381" t="s">
        <v>974</v>
      </c>
      <c r="C381" t="s">
        <v>975</v>
      </c>
      <c r="D381" s="42">
        <v>36577</v>
      </c>
    </row>
    <row r="382" spans="2:4" x14ac:dyDescent="0.25">
      <c r="B382" t="s">
        <v>976</v>
      </c>
      <c r="C382" t="s">
        <v>977</v>
      </c>
      <c r="D382" s="42">
        <v>88795</v>
      </c>
    </row>
    <row r="383" spans="2:4" x14ac:dyDescent="0.25">
      <c r="B383" t="s">
        <v>978</v>
      </c>
      <c r="C383" t="s">
        <v>979</v>
      </c>
      <c r="D383" s="42">
        <v>561730</v>
      </c>
    </row>
    <row r="384" spans="2:4" x14ac:dyDescent="0.25">
      <c r="B384" t="s">
        <v>980</v>
      </c>
      <c r="C384" t="s">
        <v>981</v>
      </c>
      <c r="D384" s="42">
        <v>330772</v>
      </c>
    </row>
    <row r="385" spans="2:4" x14ac:dyDescent="0.25">
      <c r="B385" t="s">
        <v>982</v>
      </c>
      <c r="C385" t="s">
        <v>983</v>
      </c>
      <c r="D385" s="42">
        <v>171767</v>
      </c>
    </row>
    <row r="386" spans="2:4" x14ac:dyDescent="0.25">
      <c r="B386" t="s">
        <v>984</v>
      </c>
      <c r="C386" t="s">
        <v>985</v>
      </c>
      <c r="D386" s="42">
        <v>56592</v>
      </c>
    </row>
    <row r="387" spans="2:4" x14ac:dyDescent="0.25">
      <c r="B387" t="s">
        <v>986</v>
      </c>
      <c r="C387" t="s">
        <v>987</v>
      </c>
      <c r="D387" s="42">
        <v>28243</v>
      </c>
    </row>
    <row r="388" spans="2:4" x14ac:dyDescent="0.25">
      <c r="B388" t="s">
        <v>988</v>
      </c>
      <c r="C388" t="s">
        <v>989</v>
      </c>
      <c r="D388" s="42">
        <v>71905</v>
      </c>
    </row>
    <row r="389" spans="2:4" x14ac:dyDescent="0.25">
      <c r="B389" t="s">
        <v>990</v>
      </c>
      <c r="C389" t="s">
        <v>991</v>
      </c>
      <c r="D389" s="42">
        <v>44806</v>
      </c>
    </row>
    <row r="390" spans="2:4" x14ac:dyDescent="0.25">
      <c r="B390" t="s">
        <v>992</v>
      </c>
      <c r="C390" t="s">
        <v>993</v>
      </c>
      <c r="D390" s="42">
        <v>56610</v>
      </c>
    </row>
    <row r="391" spans="2:4" x14ac:dyDescent="0.25">
      <c r="B391" t="s">
        <v>994</v>
      </c>
      <c r="C391" t="s">
        <v>995</v>
      </c>
      <c r="D391" s="42">
        <v>47162</v>
      </c>
    </row>
    <row r="392" spans="2:4" x14ac:dyDescent="0.25">
      <c r="B392" t="s">
        <v>996</v>
      </c>
      <c r="C392" t="s">
        <v>997</v>
      </c>
      <c r="D392" s="42">
        <v>89811</v>
      </c>
    </row>
    <row r="393" spans="2:4" x14ac:dyDescent="0.25">
      <c r="B393" t="s">
        <v>998</v>
      </c>
      <c r="C393" t="s">
        <v>999</v>
      </c>
      <c r="D393" s="42">
        <v>43618</v>
      </c>
    </row>
    <row r="394" spans="2:4" x14ac:dyDescent="0.25">
      <c r="B394" t="s">
        <v>1000</v>
      </c>
      <c r="C394" t="s">
        <v>1001</v>
      </c>
      <c r="D394" s="42">
        <v>225344</v>
      </c>
    </row>
    <row r="395" spans="2:4" x14ac:dyDescent="0.25">
      <c r="B395" t="s">
        <v>1002</v>
      </c>
      <c r="C395" t="s">
        <v>1003</v>
      </c>
      <c r="D395" s="42">
        <v>72133</v>
      </c>
    </row>
    <row r="396" spans="2:4" x14ac:dyDescent="0.25">
      <c r="B396" t="s">
        <v>1004</v>
      </c>
      <c r="C396" t="s">
        <v>1005</v>
      </c>
      <c r="D396" s="42">
        <v>465471</v>
      </c>
    </row>
    <row r="397" spans="2:4" x14ac:dyDescent="0.25">
      <c r="B397" t="s">
        <v>1006</v>
      </c>
      <c r="C397" t="s">
        <v>1007</v>
      </c>
      <c r="D397" s="42">
        <v>116720</v>
      </c>
    </row>
    <row r="398" spans="2:4" x14ac:dyDescent="0.25">
      <c r="B398" t="s">
        <v>1008</v>
      </c>
      <c r="C398" t="s">
        <v>1009</v>
      </c>
      <c r="D398" s="42">
        <v>99000</v>
      </c>
    </row>
    <row r="399" spans="2:4" x14ac:dyDescent="0.25">
      <c r="B399" t="s">
        <v>1010</v>
      </c>
      <c r="C399" t="s">
        <v>1011</v>
      </c>
      <c r="D399" s="42">
        <v>110970</v>
      </c>
    </row>
    <row r="400" spans="2:4" x14ac:dyDescent="0.25">
      <c r="B400" t="s">
        <v>1012</v>
      </c>
      <c r="C400" t="s">
        <v>1013</v>
      </c>
      <c r="D400" s="42">
        <v>53964</v>
      </c>
    </row>
    <row r="401" spans="2:4" x14ac:dyDescent="0.25">
      <c r="B401" t="s">
        <v>1014</v>
      </c>
      <c r="C401" t="s">
        <v>1015</v>
      </c>
      <c r="D401" s="42">
        <v>75155</v>
      </c>
    </row>
    <row r="402" spans="2:4" x14ac:dyDescent="0.25">
      <c r="B402" t="s">
        <v>1016</v>
      </c>
      <c r="C402" t="s">
        <v>1017</v>
      </c>
      <c r="D402" s="42">
        <v>35396</v>
      </c>
    </row>
    <row r="403" spans="2:4" x14ac:dyDescent="0.25">
      <c r="B403" t="s">
        <v>1018</v>
      </c>
      <c r="C403" t="s">
        <v>1019</v>
      </c>
      <c r="D403" s="42">
        <v>813054</v>
      </c>
    </row>
    <row r="404" spans="2:4" x14ac:dyDescent="0.25">
      <c r="B404" t="s">
        <v>1020</v>
      </c>
      <c r="C404" t="s">
        <v>1021</v>
      </c>
      <c r="D404" s="42">
        <v>184319</v>
      </c>
    </row>
    <row r="405" spans="2:4" x14ac:dyDescent="0.25">
      <c r="B405" t="s">
        <v>1022</v>
      </c>
      <c r="C405" t="s">
        <v>1023</v>
      </c>
      <c r="D405" s="42">
        <v>46401</v>
      </c>
    </row>
    <row r="406" spans="2:4" x14ac:dyDescent="0.25">
      <c r="B406" t="s">
        <v>1024</v>
      </c>
      <c r="C406" t="s">
        <v>1025</v>
      </c>
      <c r="D406" s="42">
        <v>93433</v>
      </c>
    </row>
    <row r="407" spans="2:4" x14ac:dyDescent="0.25">
      <c r="B407" t="s">
        <v>1026</v>
      </c>
      <c r="C407" t="s">
        <v>1027</v>
      </c>
      <c r="D407" s="42">
        <v>48681</v>
      </c>
    </row>
    <row r="408" spans="2:4" x14ac:dyDescent="0.25">
      <c r="B408" t="s">
        <v>1028</v>
      </c>
      <c r="C408" t="s">
        <v>1029</v>
      </c>
      <c r="D408" s="42">
        <v>45458</v>
      </c>
    </row>
    <row r="409" spans="2:4" x14ac:dyDescent="0.25">
      <c r="B409" t="s">
        <v>1030</v>
      </c>
      <c r="C409" t="s">
        <v>1031</v>
      </c>
      <c r="D409" s="42">
        <v>22884</v>
      </c>
    </row>
    <row r="410" spans="2:4" x14ac:dyDescent="0.25">
      <c r="B410" t="s">
        <v>1032</v>
      </c>
      <c r="C410" t="s">
        <v>1033</v>
      </c>
      <c r="D410" s="42">
        <v>45096</v>
      </c>
    </row>
    <row r="411" spans="2:4" x14ac:dyDescent="0.25">
      <c r="B411" t="s">
        <v>1034</v>
      </c>
      <c r="C411" t="s">
        <v>1035</v>
      </c>
      <c r="D411" s="42">
        <v>41997</v>
      </c>
    </row>
    <row r="412" spans="2:4" x14ac:dyDescent="0.25">
      <c r="B412" t="s">
        <v>1036</v>
      </c>
      <c r="C412" t="s">
        <v>1037</v>
      </c>
      <c r="D412" s="42">
        <v>44265</v>
      </c>
    </row>
    <row r="413" spans="2:4" x14ac:dyDescent="0.25">
      <c r="B413" t="s">
        <v>1038</v>
      </c>
      <c r="C413" t="s">
        <v>1039</v>
      </c>
      <c r="D413" s="42">
        <v>14730</v>
      </c>
    </row>
    <row r="414" spans="2:4" x14ac:dyDescent="0.25">
      <c r="B414" t="s">
        <v>1040</v>
      </c>
      <c r="C414" t="s">
        <v>1041</v>
      </c>
      <c r="D414" s="42">
        <v>18301</v>
      </c>
    </row>
    <row r="415" spans="2:4" x14ac:dyDescent="0.25">
      <c r="B415" t="s">
        <v>1042</v>
      </c>
      <c r="C415" t="s">
        <v>1043</v>
      </c>
      <c r="D415" s="42">
        <v>35926</v>
      </c>
    </row>
    <row r="416" spans="2:4" x14ac:dyDescent="0.25">
      <c r="B416" t="s">
        <v>1044</v>
      </c>
      <c r="C416" t="s">
        <v>1045</v>
      </c>
      <c r="D416" s="42">
        <v>81758</v>
      </c>
    </row>
    <row r="417" spans="2:4" x14ac:dyDescent="0.25">
      <c r="B417" t="s">
        <v>1046</v>
      </c>
      <c r="C417" t="s">
        <v>1047</v>
      </c>
      <c r="D417" s="42">
        <v>258628</v>
      </c>
    </row>
    <row r="418" spans="2:4" x14ac:dyDescent="0.25">
      <c r="B418" t="s">
        <v>1048</v>
      </c>
      <c r="C418" t="s">
        <v>1049</v>
      </c>
      <c r="D418" s="42">
        <v>336211</v>
      </c>
    </row>
    <row r="419" spans="2:4" x14ac:dyDescent="0.25">
      <c r="B419" t="s">
        <v>1050</v>
      </c>
      <c r="C419" t="s">
        <v>1051</v>
      </c>
      <c r="D419" s="42">
        <v>303694</v>
      </c>
    </row>
    <row r="420" spans="2:4" x14ac:dyDescent="0.25">
      <c r="B420" t="s">
        <v>1052</v>
      </c>
      <c r="C420" t="s">
        <v>1053</v>
      </c>
      <c r="D420" s="42">
        <v>98573</v>
      </c>
    </row>
    <row r="421" spans="2:4" x14ac:dyDescent="0.25">
      <c r="B421" t="s">
        <v>1054</v>
      </c>
      <c r="C421" t="s">
        <v>1055</v>
      </c>
      <c r="D421" s="42">
        <v>120747</v>
      </c>
    </row>
    <row r="422" spans="2:4" x14ac:dyDescent="0.25">
      <c r="B422" t="s">
        <v>1056</v>
      </c>
      <c r="C422" t="s">
        <v>1057</v>
      </c>
      <c r="D422" s="42">
        <v>22166</v>
      </c>
    </row>
    <row r="423" spans="2:4" x14ac:dyDescent="0.25">
      <c r="B423" t="s">
        <v>1058</v>
      </c>
      <c r="C423" t="s">
        <v>1059</v>
      </c>
      <c r="D423" s="42">
        <v>37604</v>
      </c>
    </row>
    <row r="424" spans="2:4" x14ac:dyDescent="0.25">
      <c r="B424" t="s">
        <v>1060</v>
      </c>
      <c r="C424" t="s">
        <v>1061</v>
      </c>
      <c r="D424" s="42">
        <v>22329</v>
      </c>
    </row>
    <row r="425" spans="2:4" x14ac:dyDescent="0.25">
      <c r="B425" t="s">
        <v>1062</v>
      </c>
      <c r="C425" t="s">
        <v>1063</v>
      </c>
      <c r="D425" s="42">
        <v>80111</v>
      </c>
    </row>
    <row r="426" spans="2:4" x14ac:dyDescent="0.25">
      <c r="B426" t="s">
        <v>1064</v>
      </c>
      <c r="C426" t="s">
        <v>1065</v>
      </c>
      <c r="D426" s="42">
        <v>20088</v>
      </c>
    </row>
    <row r="427" spans="2:4" x14ac:dyDescent="0.25">
      <c r="B427" t="s">
        <v>1066</v>
      </c>
      <c r="C427" t="s">
        <v>1067</v>
      </c>
      <c r="D427" s="42">
        <v>28962</v>
      </c>
    </row>
    <row r="428" spans="2:4" x14ac:dyDescent="0.25">
      <c r="B428" t="s">
        <v>1068</v>
      </c>
      <c r="C428" t="s">
        <v>1069</v>
      </c>
      <c r="D428" s="42">
        <v>62899</v>
      </c>
    </row>
    <row r="429" spans="2:4" x14ac:dyDescent="0.25">
      <c r="B429" t="s">
        <v>1070</v>
      </c>
      <c r="C429" t="s">
        <v>1071</v>
      </c>
      <c r="D429" s="42">
        <v>93020</v>
      </c>
    </row>
    <row r="430" spans="2:4" x14ac:dyDescent="0.25">
      <c r="B430" t="s">
        <v>1072</v>
      </c>
      <c r="C430" t="s">
        <v>1073</v>
      </c>
      <c r="D430" s="42">
        <v>57520</v>
      </c>
    </row>
    <row r="431" spans="2:4" x14ac:dyDescent="0.25">
      <c r="B431" t="s">
        <v>1074</v>
      </c>
      <c r="C431" t="s">
        <v>1075</v>
      </c>
      <c r="D431" s="42">
        <v>75682</v>
      </c>
    </row>
    <row r="432" spans="2:4" x14ac:dyDescent="0.25">
      <c r="B432" t="s">
        <v>1076</v>
      </c>
      <c r="C432" t="s">
        <v>1077</v>
      </c>
      <c r="D432" s="42">
        <v>21314</v>
      </c>
    </row>
    <row r="433" spans="2:4" x14ac:dyDescent="0.25">
      <c r="B433" t="s">
        <v>1078</v>
      </c>
      <c r="C433" t="s">
        <v>1079</v>
      </c>
      <c r="D433" s="42">
        <v>613306</v>
      </c>
    </row>
    <row r="434" spans="2:4" x14ac:dyDescent="0.25">
      <c r="B434" t="s">
        <v>1080</v>
      </c>
      <c r="C434" t="s">
        <v>1081</v>
      </c>
      <c r="D434" s="42">
        <v>390322</v>
      </c>
    </row>
    <row r="435" spans="2:4" x14ac:dyDescent="0.25">
      <c r="B435" t="s">
        <v>1082</v>
      </c>
      <c r="C435" t="s">
        <v>1083</v>
      </c>
      <c r="D435" s="42">
        <v>62768</v>
      </c>
    </row>
    <row r="436" spans="2:4" x14ac:dyDescent="0.25">
      <c r="B436" t="s">
        <v>1084</v>
      </c>
      <c r="C436" t="s">
        <v>1085</v>
      </c>
      <c r="D436" s="42">
        <v>13843</v>
      </c>
    </row>
    <row r="437" spans="2:4" x14ac:dyDescent="0.25">
      <c r="B437" t="s">
        <v>1086</v>
      </c>
      <c r="C437" t="s">
        <v>1087</v>
      </c>
      <c r="D437" s="42">
        <v>17451</v>
      </c>
    </row>
    <row r="438" spans="2:4" x14ac:dyDescent="0.25">
      <c r="B438" t="s">
        <v>1088</v>
      </c>
      <c r="C438" t="s">
        <v>1089</v>
      </c>
      <c r="D438" s="42">
        <v>974593</v>
      </c>
    </row>
    <row r="439" spans="2:4" x14ac:dyDescent="0.25">
      <c r="B439" t="s">
        <v>1090</v>
      </c>
      <c r="C439" t="s">
        <v>1091</v>
      </c>
      <c r="D439" s="42">
        <v>286138</v>
      </c>
    </row>
    <row r="440" spans="2:4" x14ac:dyDescent="0.25">
      <c r="B440" t="s">
        <v>1092</v>
      </c>
      <c r="C440" t="s">
        <v>1093</v>
      </c>
      <c r="D440" s="42">
        <v>879668</v>
      </c>
    </row>
    <row r="441" spans="2:4" x14ac:dyDescent="0.25">
      <c r="B441" t="s">
        <v>1094</v>
      </c>
      <c r="C441" t="s">
        <v>1095</v>
      </c>
      <c r="D441" s="42">
        <v>16399</v>
      </c>
    </row>
    <row r="442" spans="2:4" x14ac:dyDescent="0.25">
      <c r="B442" t="s">
        <v>1096</v>
      </c>
      <c r="C442" t="s">
        <v>1097</v>
      </c>
      <c r="D442" s="42">
        <v>62898</v>
      </c>
    </row>
    <row r="443" spans="2:4" x14ac:dyDescent="0.25">
      <c r="B443" t="s">
        <v>1098</v>
      </c>
      <c r="C443" t="s">
        <v>1099</v>
      </c>
      <c r="D443" s="42">
        <v>248131</v>
      </c>
    </row>
  </sheetData>
  <hyperlinks>
    <hyperlink ref="B6" r:id="rId1" xr:uid="{39E742F1-0996-411D-9105-7074F8A7FC05}"/>
    <hyperlink ref="B9" r:id="rId2" xr:uid="{ECFEB79F-5155-453E-8228-F837955486F1}"/>
    <hyperlink ref="B7" r:id="rId3" xr:uid="{7C80F603-596D-4627-9F6F-FC75B81CD136}"/>
    <hyperlink ref="B8" r:id="rId4" xr:uid="{CF4C8246-3EB2-4F06-859F-E26A2532CB17}"/>
  </hyperlinks>
  <pageMargins left="0.7" right="0.7" top="0.75" bottom="0.75" header="0.3" footer="0.3"/>
  <pageSetup orientation="portrait" horizontalDpi="0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C51E-E505-4236-84C2-F185FBAFFCE4}">
  <dimension ref="A1:Z123"/>
  <sheetViews>
    <sheetView topLeftCell="G1" zoomScale="90" zoomScaleNormal="90" workbookViewId="0">
      <selection activeCell="G6" sqref="G6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  <col min="25" max="25" width="30.140625" customWidth="1"/>
    <col min="26" max="26" width="24.5703125" customWidth="1"/>
  </cols>
  <sheetData>
    <row r="1" spans="1:19" x14ac:dyDescent="0.25">
      <c r="A1" s="1" t="s">
        <v>104</v>
      </c>
    </row>
    <row r="2" spans="1:19" x14ac:dyDescent="0.25">
      <c r="A2" s="23" t="s">
        <v>129</v>
      </c>
    </row>
    <row r="3" spans="1:19" s="28" customFormat="1" ht="30.75" thickBot="1" x14ac:dyDescent="0.3">
      <c r="A3" s="24" t="s">
        <v>130</v>
      </c>
      <c r="B3" s="25" t="s">
        <v>131</v>
      </c>
      <c r="C3" s="24" t="s">
        <v>132</v>
      </c>
      <c r="D3" s="26" t="s">
        <v>105</v>
      </c>
      <c r="E3" s="26" t="s">
        <v>100</v>
      </c>
      <c r="F3" s="27" t="s">
        <v>133</v>
      </c>
      <c r="G3" s="26" t="s">
        <v>134</v>
      </c>
      <c r="H3" s="26" t="s">
        <v>135</v>
      </c>
      <c r="I3" s="27" t="s">
        <v>136</v>
      </c>
      <c r="J3" s="26" t="s">
        <v>137</v>
      </c>
      <c r="K3" s="26" t="s">
        <v>138</v>
      </c>
      <c r="L3" s="27" t="s">
        <v>139</v>
      </c>
      <c r="M3" s="26" t="s">
        <v>140</v>
      </c>
      <c r="N3" s="26" t="s">
        <v>141</v>
      </c>
      <c r="O3" s="27" t="s">
        <v>142</v>
      </c>
      <c r="P3" s="26" t="s">
        <v>143</v>
      </c>
      <c r="Q3" s="26" t="s">
        <v>144</v>
      </c>
      <c r="R3" s="26" t="s">
        <v>145</v>
      </c>
      <c r="S3" s="27" t="s">
        <v>146</v>
      </c>
    </row>
    <row r="4" spans="1:19" ht="15.75" thickTop="1" x14ac:dyDescent="0.25">
      <c r="A4" s="29" t="s">
        <v>106</v>
      </c>
      <c r="C4" s="29"/>
      <c r="D4" s="20" t="s">
        <v>107</v>
      </c>
      <c r="E4" s="20" t="s">
        <v>101</v>
      </c>
      <c r="F4" s="30">
        <v>212</v>
      </c>
      <c r="G4" s="20" t="s">
        <v>147</v>
      </c>
      <c r="H4" s="20">
        <v>3254</v>
      </c>
      <c r="I4" s="30">
        <v>325</v>
      </c>
      <c r="J4" s="4">
        <v>3272</v>
      </c>
      <c r="K4" s="4" t="s">
        <v>148</v>
      </c>
      <c r="L4" s="31"/>
      <c r="O4" s="29"/>
      <c r="S4" s="29"/>
    </row>
    <row r="5" spans="1:19" x14ac:dyDescent="0.25">
      <c r="A5" s="29" t="s">
        <v>108</v>
      </c>
      <c r="C5" s="29"/>
      <c r="D5" s="20" t="s">
        <v>109</v>
      </c>
      <c r="E5" s="20" t="s">
        <v>110</v>
      </c>
      <c r="F5" s="30" t="s">
        <v>149</v>
      </c>
      <c r="G5" s="20">
        <v>20</v>
      </c>
      <c r="H5" s="20">
        <v>21</v>
      </c>
      <c r="I5" s="30" t="s">
        <v>150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151</v>
      </c>
      <c r="R5" s="4" t="s">
        <v>152</v>
      </c>
      <c r="S5" s="31" t="s">
        <v>153</v>
      </c>
    </row>
    <row r="6" spans="1:19" x14ac:dyDescent="0.25">
      <c r="A6" s="29" t="s">
        <v>1144</v>
      </c>
      <c r="B6" s="3" t="s">
        <v>112</v>
      </c>
      <c r="C6" s="29" t="s">
        <v>154</v>
      </c>
      <c r="D6">
        <f>O28</f>
        <v>148063</v>
      </c>
      <c r="E6">
        <f>O34</f>
        <v>53591</v>
      </c>
      <c r="F6" s="29"/>
      <c r="G6">
        <f>'[1]OECD EMPN EU'!T15</f>
        <v>1113.4000000000001</v>
      </c>
      <c r="H6">
        <f>'[1]OECD EMPN EU'!S15</f>
        <v>1728.8</v>
      </c>
      <c r="I6" s="29"/>
      <c r="J6">
        <f>Z31/(SUM(Z29:Z31))</f>
        <v>0.23197874321633313</v>
      </c>
      <c r="K6">
        <f>SUM(Z29:Z30)/SUM(Z29:Z31)</f>
        <v>0.76802125678366684</v>
      </c>
      <c r="L6" s="29"/>
      <c r="M6">
        <f>Z36/SUM(Z36:Z37)</f>
        <v>0.63432911997975383</v>
      </c>
      <c r="N6">
        <f>Z37/SUM(Z36:Z37)</f>
        <v>0.36567088002024611</v>
      </c>
      <c r="O6" s="29"/>
      <c r="P6">
        <f>O62</f>
        <v>798544</v>
      </c>
      <c r="Q6">
        <f>O64+O66</f>
        <v>213679</v>
      </c>
      <c r="R6">
        <f>O70+O74+O78+O86</f>
        <v>1226841</v>
      </c>
      <c r="S6" s="29"/>
    </row>
    <row r="7" spans="1:19" x14ac:dyDescent="0.25">
      <c r="A7" s="32" t="s">
        <v>155</v>
      </c>
      <c r="B7" s="3" t="s">
        <v>120</v>
      </c>
      <c r="C7" s="29" t="s">
        <v>156</v>
      </c>
      <c r="D7" s="19">
        <f>P28</f>
        <v>11519410352.717516</v>
      </c>
      <c r="E7" s="19">
        <f>P34</f>
        <v>60687659392.693939</v>
      </c>
      <c r="F7" s="29"/>
      <c r="G7" s="75">
        <f>SUM(C51:C57,C62:C69)*10^6</f>
        <v>515925000000</v>
      </c>
      <c r="H7" s="75">
        <f>SUM(C58:C61)*10^6</f>
        <v>269601000000</v>
      </c>
      <c r="I7" s="29"/>
      <c r="J7" s="76">
        <f>C42*10^6</f>
        <v>25886000000</v>
      </c>
      <c r="K7" s="76">
        <f>SUM(C41,C43:C44)*10^6</f>
        <v>20781000000</v>
      </c>
      <c r="L7" s="29"/>
      <c r="M7" s="76">
        <f>SUM(C45:C46,C49)*10^6</f>
        <v>127020000000</v>
      </c>
      <c r="N7" s="75">
        <f>SUM(C47:C48,C50)*10^6</f>
        <v>38515000000</v>
      </c>
      <c r="O7" s="29"/>
      <c r="P7" s="33">
        <f>P62</f>
        <v>441742765741.36365</v>
      </c>
      <c r="Q7" s="33">
        <f>P64+P66</f>
        <v>125953381999.17664</v>
      </c>
      <c r="R7" s="33">
        <f>P70+P74+P78+P86</f>
        <v>166251493123.47714</v>
      </c>
      <c r="S7" s="29"/>
    </row>
    <row r="8" spans="1:19" x14ac:dyDescent="0.25">
      <c r="A8" s="32" t="s">
        <v>114</v>
      </c>
      <c r="B8" s="3" t="s">
        <v>115</v>
      </c>
      <c r="C8" s="29" t="s">
        <v>126</v>
      </c>
      <c r="D8" s="19"/>
      <c r="E8" s="96">
        <v>268953000000</v>
      </c>
      <c r="F8" s="97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25">
      <c r="A9" s="32" t="s">
        <v>116</v>
      </c>
      <c r="B9" s="3" t="s">
        <v>117</v>
      </c>
      <c r="C9" s="29" t="str">
        <f>A9</f>
        <v>Value Added</v>
      </c>
      <c r="D9" s="22">
        <f>$F9*($D$7/$F$8)</f>
        <v>5423362129.5403433</v>
      </c>
      <c r="E9" s="21">
        <f>H33*10^6</f>
        <v>158231000000</v>
      </c>
      <c r="F9" s="34">
        <f>H34*10^6</f>
        <v>49994000000</v>
      </c>
      <c r="G9" s="36">
        <f>$I9*(G$7/$I$8)</f>
        <v>218698327521.9407</v>
      </c>
      <c r="H9" s="36">
        <f>$I9*(H$7/$I$8)</f>
        <v>114282672478.05928</v>
      </c>
      <c r="I9" s="34">
        <f>H58*10^6</f>
        <v>332981000000</v>
      </c>
      <c r="J9" s="36">
        <f>$L9*(J$7/$L$8)</f>
        <v>11878596400.208197</v>
      </c>
      <c r="K9" s="36">
        <f>$L9*(K$7/$L$8)</f>
        <v>9536008336.271595</v>
      </c>
      <c r="L9" s="35">
        <f>H41*10^6</f>
        <v>54661000000</v>
      </c>
      <c r="M9" s="36">
        <f>$O9*(M$7/$O$8)</f>
        <v>33593628398.073215</v>
      </c>
      <c r="N9" s="36">
        <f>$O9*(N$7/$O$8)</f>
        <v>10186258839.173279</v>
      </c>
      <c r="O9" s="35">
        <f>H42*10^6</f>
        <v>60066000000</v>
      </c>
      <c r="P9" s="36">
        <f t="shared" ref="P9:R12" si="0">$S9*(P$7/$S$8)</f>
        <v>257286614914.20065</v>
      </c>
      <c r="Q9" s="36">
        <f t="shared" si="0"/>
        <v>73359705703.787018</v>
      </c>
      <c r="R9" s="36">
        <f>$S9*(R$7/$S$8)</f>
        <v>96830751304.742126</v>
      </c>
      <c r="S9" s="35">
        <f>H36*10^6</f>
        <v>299232000000</v>
      </c>
    </row>
    <row r="10" spans="1:19" x14ac:dyDescent="0.25">
      <c r="A10" s="37" t="s">
        <v>118</v>
      </c>
      <c r="C10" s="29" t="str">
        <f t="shared" ref="C10:C12" si="1">A10</f>
        <v>Compensation of employees</v>
      </c>
      <c r="D10" s="98">
        <f>D6/SUM(D6:E6)</f>
        <v>0.73424281194521313</v>
      </c>
      <c r="E10" s="99">
        <f>E6/SUM(D6:E6)</f>
        <v>0.26575718805478693</v>
      </c>
      <c r="F10" s="34">
        <f>I34*10^6</f>
        <v>18055000000</v>
      </c>
      <c r="G10" s="100">
        <f>G6/SUM(G6:H6)</f>
        <v>0.39173879389205551</v>
      </c>
      <c r="H10" s="100">
        <f>H6/SUM(G6:H6)</f>
        <v>0.60826120610794454</v>
      </c>
      <c r="I10" s="34">
        <f>I58*10^6</f>
        <v>100482000000</v>
      </c>
      <c r="J10" s="100">
        <f>J6</f>
        <v>0.23197874321633313</v>
      </c>
      <c r="K10" s="100">
        <f>K6</f>
        <v>0.76802125678366684</v>
      </c>
      <c r="L10" s="35">
        <f>I41*10^6</f>
        <v>27080000000</v>
      </c>
      <c r="M10" s="100">
        <f>M6</f>
        <v>0.63432911997975383</v>
      </c>
      <c r="N10" s="100">
        <f>N6</f>
        <v>0.36567088002024611</v>
      </c>
      <c r="O10" s="35">
        <f>I42*10^6</f>
        <v>31636000000</v>
      </c>
      <c r="P10" s="100">
        <f>P6/SUM(P6:R6)</f>
        <v>0.35664188250090217</v>
      </c>
      <c r="Q10" s="100">
        <f>Q6/SUM(P6:R6)</f>
        <v>9.5432287777392696E-2</v>
      </c>
      <c r="R10" s="100">
        <f>R6/SUM(P6:R6)</f>
        <v>0.54792582972170512</v>
      </c>
      <c r="S10" s="35">
        <f>I36*10^6</f>
        <v>77628000000</v>
      </c>
    </row>
    <row r="11" spans="1:19" x14ac:dyDescent="0.25">
      <c r="A11" s="37" t="s">
        <v>157</v>
      </c>
      <c r="C11" s="29" t="str">
        <f t="shared" si="1"/>
        <v>Taxes on production and imports, less subsidies</v>
      </c>
      <c r="D11" s="22">
        <f t="shared" ref="D11:D12" si="2">$F11*($D$7/$F$8)</f>
        <v>538929932.78306246</v>
      </c>
      <c r="E11" s="21">
        <f>J33*10^6</f>
        <v>32690000000</v>
      </c>
      <c r="F11" s="34">
        <f>J34*10^6</f>
        <v>4968000000</v>
      </c>
      <c r="G11" s="36">
        <f t="shared" ref="G11:H12" si="3">$I11*(G$7/$I$8)</f>
        <v>10700409789.109463</v>
      </c>
      <c r="H11" s="36">
        <f t="shared" si="3"/>
        <v>5591590210.8905363</v>
      </c>
      <c r="I11" s="34">
        <f>J58*10^6</f>
        <v>16292000000</v>
      </c>
      <c r="J11" s="36">
        <f t="shared" ref="J11:K12" si="4">$L11*(J$7/$L$8)</f>
        <v>314235934.11575079</v>
      </c>
      <c r="K11" s="36">
        <f t="shared" si="4"/>
        <v>252265199.21422455</v>
      </c>
      <c r="L11" s="35">
        <f>J41*10^6</f>
        <v>1446000000</v>
      </c>
      <c r="M11" s="36">
        <f t="shared" ref="M11:N12" si="5">$O11*(M$7/$O$8)</f>
        <v>1388688764.2329404</v>
      </c>
      <c r="N11" s="36">
        <f t="shared" si="5"/>
        <v>421078158.98623598</v>
      </c>
      <c r="O11" s="35">
        <f>J42*10^6</f>
        <v>2483000000</v>
      </c>
      <c r="P11" s="36">
        <f t="shared" si="0"/>
        <v>50739026683.983986</v>
      </c>
      <c r="Q11" s="36">
        <f t="shared" si="0"/>
        <v>14467134508.629345</v>
      </c>
      <c r="R11" s="36">
        <f t="shared" si="0"/>
        <v>19095816841.929131</v>
      </c>
      <c r="S11" s="35">
        <f>J36*10^6</f>
        <v>59011000000</v>
      </c>
    </row>
    <row r="12" spans="1:19" x14ac:dyDescent="0.25">
      <c r="A12" s="37" t="s">
        <v>119</v>
      </c>
      <c r="C12" s="29" t="str">
        <f t="shared" si="1"/>
        <v>Gross operating surplus</v>
      </c>
      <c r="D12" s="22">
        <f t="shared" si="2"/>
        <v>2925821098.4484658</v>
      </c>
      <c r="E12" s="21">
        <f>K33*10^6</f>
        <v>86727000000</v>
      </c>
      <c r="F12" s="34">
        <f>K34*10^6</f>
        <v>26971000000</v>
      </c>
      <c r="G12" s="36">
        <f t="shared" si="3"/>
        <v>142001767669.05234</v>
      </c>
      <c r="H12" s="36">
        <f t="shared" si="3"/>
        <v>74204232330.947662</v>
      </c>
      <c r="I12" s="34">
        <f>K58*10^6</f>
        <v>216206000000</v>
      </c>
      <c r="J12" s="36">
        <f t="shared" si="4"/>
        <v>5679499403.952384</v>
      </c>
      <c r="K12" s="36">
        <f t="shared" si="4"/>
        <v>4559440512.7688513</v>
      </c>
      <c r="L12" s="35">
        <f>K41*10^6</f>
        <v>26135000000</v>
      </c>
      <c r="M12" s="36">
        <f t="shared" si="5"/>
        <v>14511601838.724167</v>
      </c>
      <c r="N12" s="36">
        <f t="shared" si="5"/>
        <v>4400207406.8529463</v>
      </c>
      <c r="O12" s="35">
        <f>K42*10^6</f>
        <v>25947000000</v>
      </c>
      <c r="P12" s="36">
        <f t="shared" si="0"/>
        <v>139801233085.84854</v>
      </c>
      <c r="Q12" s="36">
        <f t="shared" si="0"/>
        <v>39861293676.798752</v>
      </c>
      <c r="R12" s="36">
        <f t="shared" si="0"/>
        <v>52614701458.707413</v>
      </c>
      <c r="S12" s="35">
        <f>K36*10^6</f>
        <v>162593000000</v>
      </c>
    </row>
    <row r="14" spans="1:19" x14ac:dyDescent="0.25">
      <c r="D14" t="s">
        <v>1145</v>
      </c>
      <c r="G14" t="s">
        <v>1146</v>
      </c>
      <c r="J14" t="s">
        <v>1217</v>
      </c>
      <c r="M14" t="s">
        <v>1217</v>
      </c>
      <c r="P14" t="s">
        <v>1147</v>
      </c>
      <c r="Q14" t="s">
        <v>1148</v>
      </c>
      <c r="R14" t="s">
        <v>1149</v>
      </c>
    </row>
    <row r="19" spans="1:26" x14ac:dyDescent="0.25">
      <c r="A19" s="1" t="s">
        <v>156</v>
      </c>
    </row>
    <row r="20" spans="1:26" x14ac:dyDescent="0.25">
      <c r="A20" t="s">
        <v>158</v>
      </c>
    </row>
    <row r="21" spans="1:26" x14ac:dyDescent="0.25">
      <c r="A21" t="s">
        <v>159</v>
      </c>
    </row>
    <row r="22" spans="1:26" x14ac:dyDescent="0.25">
      <c r="A22" t="s">
        <v>160</v>
      </c>
    </row>
    <row r="23" spans="1:26" x14ac:dyDescent="0.25">
      <c r="A23" t="s">
        <v>161</v>
      </c>
      <c r="M23" t="s">
        <v>1150</v>
      </c>
    </row>
    <row r="24" spans="1:26" x14ac:dyDescent="0.25">
      <c r="A24" t="s">
        <v>162</v>
      </c>
      <c r="M24" t="s">
        <v>1151</v>
      </c>
    </row>
    <row r="25" spans="1:26" x14ac:dyDescent="0.25">
      <c r="F25" s="1" t="s">
        <v>163</v>
      </c>
      <c r="G25" s="1" t="s">
        <v>158</v>
      </c>
    </row>
    <row r="26" spans="1:26" ht="45" x14ac:dyDescent="0.25">
      <c r="A26" s="18" t="s">
        <v>164</v>
      </c>
      <c r="B26" s="38"/>
      <c r="C26" s="39" t="s">
        <v>7</v>
      </c>
      <c r="D26" s="18" t="s">
        <v>165</v>
      </c>
      <c r="F26" s="38" t="s">
        <v>164</v>
      </c>
      <c r="G26" s="38"/>
      <c r="H26" s="40" t="s">
        <v>116</v>
      </c>
      <c r="I26" s="40" t="s">
        <v>166</v>
      </c>
      <c r="J26" s="40" t="s">
        <v>157</v>
      </c>
      <c r="K26" s="41" t="s">
        <v>119</v>
      </c>
      <c r="M26" s="77" t="s">
        <v>1152</v>
      </c>
      <c r="N26" s="77" t="s">
        <v>1153</v>
      </c>
      <c r="O26" s="77" t="s">
        <v>1154</v>
      </c>
      <c r="P26" s="77" t="s">
        <v>1155</v>
      </c>
      <c r="Q26" s="77" t="s">
        <v>1156</v>
      </c>
      <c r="R26" s="77" t="s">
        <v>1157</v>
      </c>
      <c r="S26" s="77" t="s">
        <v>1158</v>
      </c>
      <c r="T26" s="77" t="s">
        <v>1159</v>
      </c>
      <c r="U26" s="77" t="s">
        <v>1160</v>
      </c>
      <c r="V26" s="77" t="s">
        <v>1161</v>
      </c>
      <c r="Y26" s="78" t="s">
        <v>1162</v>
      </c>
      <c r="Z26" s="79">
        <v>2015</v>
      </c>
    </row>
    <row r="27" spans="1:26" x14ac:dyDescent="0.25">
      <c r="A27" t="s">
        <v>206</v>
      </c>
      <c r="B27" s="44" t="s">
        <v>100</v>
      </c>
      <c r="C27" s="42">
        <v>268953</v>
      </c>
      <c r="D27" t="s">
        <v>207</v>
      </c>
      <c r="F27" t="s">
        <v>167</v>
      </c>
      <c r="G27" t="s">
        <v>169</v>
      </c>
      <c r="H27" s="42">
        <v>18238301</v>
      </c>
      <c r="I27" s="42">
        <v>9709535</v>
      </c>
      <c r="J27" s="42">
        <v>1217959</v>
      </c>
      <c r="K27" s="42">
        <v>7310806</v>
      </c>
      <c r="M27" s="80" t="s">
        <v>109</v>
      </c>
      <c r="N27" s="81">
        <v>1306702060.5499315</v>
      </c>
      <c r="O27" s="81">
        <v>148063</v>
      </c>
      <c r="P27" s="81">
        <v>11519410352.717516</v>
      </c>
      <c r="Q27" s="81">
        <v>22717814.536255758</v>
      </c>
      <c r="R27" s="81">
        <v>431308093.40285647</v>
      </c>
      <c r="S27" s="81">
        <v>7601712988.706522</v>
      </c>
      <c r="T27" s="81">
        <v>0</v>
      </c>
      <c r="U27" s="81">
        <v>3491148228.5713687</v>
      </c>
      <c r="V27" s="81">
        <v>24373147601.484451</v>
      </c>
      <c r="Y27" s="82"/>
      <c r="Z27" s="83"/>
    </row>
    <row r="28" spans="1:26" x14ac:dyDescent="0.25">
      <c r="A28" t="s">
        <v>209</v>
      </c>
      <c r="B28" s="45" t="s">
        <v>210</v>
      </c>
      <c r="C28" s="42">
        <v>40135</v>
      </c>
      <c r="D28" t="s">
        <v>211</v>
      </c>
      <c r="F28" t="s">
        <v>170</v>
      </c>
      <c r="G28" t="s">
        <v>172</v>
      </c>
      <c r="H28" s="42">
        <v>15898859</v>
      </c>
      <c r="I28" s="42">
        <v>7863213</v>
      </c>
      <c r="J28" s="42">
        <v>1242490</v>
      </c>
      <c r="K28" s="42">
        <v>6793156</v>
      </c>
      <c r="M28" s="56" t="s">
        <v>1163</v>
      </c>
      <c r="N28">
        <v>1306702060.5499315</v>
      </c>
      <c r="O28">
        <v>148063</v>
      </c>
      <c r="P28">
        <v>11519410352.717516</v>
      </c>
      <c r="Q28">
        <v>22717814.536255758</v>
      </c>
      <c r="R28">
        <v>431308093.40285647</v>
      </c>
      <c r="S28">
        <v>7601712988.706522</v>
      </c>
      <c r="T28">
        <v>0</v>
      </c>
      <c r="U28">
        <v>3491148228.5713687</v>
      </c>
      <c r="V28">
        <v>24373147601.484451</v>
      </c>
      <c r="Y28" s="84" t="s">
        <v>1164</v>
      </c>
      <c r="Z28" s="85">
        <v>64615.98526307274</v>
      </c>
    </row>
    <row r="29" spans="1:26" x14ac:dyDescent="0.25">
      <c r="A29" t="s">
        <v>231</v>
      </c>
      <c r="B29" s="46" t="s">
        <v>232</v>
      </c>
      <c r="C29" s="42">
        <v>3124</v>
      </c>
      <c r="D29" t="s">
        <v>233</v>
      </c>
      <c r="F29" t="s">
        <v>173</v>
      </c>
      <c r="G29" t="s">
        <v>175</v>
      </c>
      <c r="H29" s="42">
        <v>182283</v>
      </c>
      <c r="I29" s="42">
        <v>50616</v>
      </c>
      <c r="J29" s="42">
        <v>2314</v>
      </c>
      <c r="K29" s="42">
        <v>129354</v>
      </c>
      <c r="M29" s="80" t="s">
        <v>1165</v>
      </c>
      <c r="N29" s="81">
        <v>1297267192.8821502</v>
      </c>
      <c r="O29" s="81">
        <v>133723</v>
      </c>
      <c r="P29" s="81">
        <v>11158155930.177727</v>
      </c>
      <c r="Q29" s="81">
        <v>15478071.442284144</v>
      </c>
      <c r="R29" s="81">
        <v>3400589.4355021538</v>
      </c>
      <c r="S29" s="81">
        <v>7218782754.3940811</v>
      </c>
      <c r="T29" s="81">
        <v>0</v>
      </c>
      <c r="U29" s="81">
        <v>3349165753.2852859</v>
      </c>
      <c r="V29" s="81">
        <v>23042384014.617031</v>
      </c>
      <c r="Y29" s="86" t="s">
        <v>1166</v>
      </c>
      <c r="Z29" s="87">
        <v>26221.561705366206</v>
      </c>
    </row>
    <row r="30" spans="1:26" x14ac:dyDescent="0.25">
      <c r="A30" t="s">
        <v>235</v>
      </c>
      <c r="B30" s="46" t="s">
        <v>236</v>
      </c>
      <c r="C30" s="42">
        <v>103566</v>
      </c>
      <c r="D30" t="s">
        <v>233</v>
      </c>
      <c r="F30" t="s">
        <v>176</v>
      </c>
      <c r="G30" t="s">
        <v>178</v>
      </c>
      <c r="H30" s="42">
        <v>147384</v>
      </c>
      <c r="I30" s="42">
        <v>27205</v>
      </c>
      <c r="J30" s="42">
        <v>789</v>
      </c>
      <c r="K30" s="42">
        <v>119390</v>
      </c>
      <c r="M30" s="56" t="s">
        <v>1167</v>
      </c>
      <c r="N30">
        <v>1297267192.8821502</v>
      </c>
      <c r="O30">
        <v>133723</v>
      </c>
      <c r="P30">
        <v>11158155930.177727</v>
      </c>
      <c r="Q30">
        <v>15478071.442284144</v>
      </c>
      <c r="R30">
        <v>3400589.4355021538</v>
      </c>
      <c r="S30">
        <v>7218782754.3940811</v>
      </c>
      <c r="T30">
        <v>0</v>
      </c>
      <c r="U30">
        <v>3349165753.2852859</v>
      </c>
      <c r="V30">
        <v>23042384014.617031</v>
      </c>
      <c r="Y30" s="88" t="s">
        <v>1168</v>
      </c>
      <c r="Z30" s="89">
        <v>23404.888504693812</v>
      </c>
    </row>
    <row r="31" spans="1:26" x14ac:dyDescent="0.25">
      <c r="A31" t="s">
        <v>238</v>
      </c>
      <c r="B31" s="46" t="s">
        <v>239</v>
      </c>
      <c r="C31" s="42">
        <v>36820</v>
      </c>
      <c r="D31" t="s">
        <v>233</v>
      </c>
      <c r="F31" t="s">
        <v>179</v>
      </c>
      <c r="G31" t="s">
        <v>181</v>
      </c>
      <c r="H31" s="42">
        <v>34899</v>
      </c>
      <c r="I31" s="42">
        <v>23410</v>
      </c>
      <c r="J31" s="42">
        <v>1525</v>
      </c>
      <c r="K31" s="42">
        <v>9964</v>
      </c>
      <c r="M31" s="80" t="s">
        <v>1169</v>
      </c>
      <c r="N31" s="81">
        <v>9545802.0354693029</v>
      </c>
      <c r="O31" s="81">
        <v>14340</v>
      </c>
      <c r="P31" s="81">
        <v>361254908.36018932</v>
      </c>
      <c r="Q31" s="81">
        <v>7239743.0939716157</v>
      </c>
      <c r="R31" s="81">
        <v>427340739.06143731</v>
      </c>
      <c r="S31" s="81">
        <v>382819215.01538932</v>
      </c>
      <c r="T31" s="81">
        <v>0</v>
      </c>
      <c r="U31" s="81">
        <v>141982453.01575536</v>
      </c>
      <c r="V31" s="81">
        <v>1330197200.5822122</v>
      </c>
      <c r="Y31" s="90" t="s">
        <v>1170</v>
      </c>
      <c r="Z31" s="91">
        <v>14989.535053012718</v>
      </c>
    </row>
    <row r="32" spans="1:26" x14ac:dyDescent="0.25">
      <c r="A32" t="s">
        <v>241</v>
      </c>
      <c r="B32" s="46" t="s">
        <v>242</v>
      </c>
      <c r="C32" s="42">
        <v>749</v>
      </c>
      <c r="D32" t="s">
        <v>233</v>
      </c>
      <c r="F32" t="s">
        <v>182</v>
      </c>
      <c r="G32" t="s">
        <v>184</v>
      </c>
      <c r="H32" s="42">
        <v>261774</v>
      </c>
      <c r="I32" s="42">
        <v>91867</v>
      </c>
      <c r="J32" s="42">
        <v>40072</v>
      </c>
      <c r="K32" s="42">
        <v>129835</v>
      </c>
      <c r="M32" s="56" t="s">
        <v>1171</v>
      </c>
      <c r="N32">
        <v>9545802.0354693029</v>
      </c>
      <c r="O32">
        <v>14340</v>
      </c>
      <c r="P32">
        <v>361254908.36018932</v>
      </c>
      <c r="Q32">
        <v>7239743.0939716157</v>
      </c>
      <c r="R32">
        <v>427340739.06143731</v>
      </c>
      <c r="S32">
        <v>382819215.01538932</v>
      </c>
      <c r="T32">
        <v>0</v>
      </c>
      <c r="U32">
        <v>141982453.01575536</v>
      </c>
      <c r="V32">
        <v>1330197200.5822122</v>
      </c>
    </row>
    <row r="33" spans="1:26" x14ac:dyDescent="0.25">
      <c r="A33" t="s">
        <v>244</v>
      </c>
      <c r="B33" s="46" t="s">
        <v>245</v>
      </c>
      <c r="C33" s="42">
        <v>6621</v>
      </c>
      <c r="D33" t="s">
        <v>233</v>
      </c>
      <c r="F33" t="s">
        <v>185</v>
      </c>
      <c r="G33" s="43" t="s">
        <v>187</v>
      </c>
      <c r="H33" s="42">
        <v>158231</v>
      </c>
      <c r="I33" s="42">
        <v>38814</v>
      </c>
      <c r="J33" s="42">
        <v>32690</v>
      </c>
      <c r="K33" s="42">
        <v>86727</v>
      </c>
      <c r="M33" s="80" t="s">
        <v>110</v>
      </c>
      <c r="N33" s="81">
        <v>8266490842.2795811</v>
      </c>
      <c r="O33" s="81">
        <v>53591</v>
      </c>
      <c r="P33" s="81">
        <v>60687659392.693939</v>
      </c>
      <c r="Q33" s="81">
        <v>4712323815.234766</v>
      </c>
      <c r="R33" s="81">
        <v>72867445.497491658</v>
      </c>
      <c r="S33" s="81">
        <v>14437910094.097101</v>
      </c>
      <c r="T33" s="81">
        <v>0</v>
      </c>
      <c r="U33" s="81">
        <v>2019879400.793005</v>
      </c>
      <c r="V33" s="81">
        <v>90197184581.595901</v>
      </c>
    </row>
    <row r="34" spans="1:26" x14ac:dyDescent="0.25">
      <c r="A34" t="s">
        <v>247</v>
      </c>
      <c r="B34" s="46" t="s">
        <v>248</v>
      </c>
      <c r="C34" s="42">
        <v>1416</v>
      </c>
      <c r="D34" t="s">
        <v>233</v>
      </c>
      <c r="F34" t="s">
        <v>188</v>
      </c>
      <c r="G34" s="43" t="s">
        <v>190</v>
      </c>
      <c r="H34" s="42">
        <v>49994</v>
      </c>
      <c r="I34" s="42">
        <v>18055</v>
      </c>
      <c r="J34" s="42">
        <v>4968</v>
      </c>
      <c r="K34" s="42">
        <v>26971</v>
      </c>
      <c r="M34" s="56" t="s">
        <v>1172</v>
      </c>
      <c r="N34">
        <v>8266490842.2795811</v>
      </c>
      <c r="O34">
        <v>53591</v>
      </c>
      <c r="P34">
        <v>60687659392.693939</v>
      </c>
      <c r="Q34">
        <v>4712323815.234766</v>
      </c>
      <c r="R34">
        <v>72867445.497491658</v>
      </c>
      <c r="S34">
        <v>14437910094.097101</v>
      </c>
      <c r="T34">
        <v>0</v>
      </c>
      <c r="U34">
        <v>2019879400.793005</v>
      </c>
      <c r="V34">
        <v>90197184581.595901</v>
      </c>
      <c r="Y34" s="84" t="s">
        <v>1164</v>
      </c>
      <c r="Z34" s="79">
        <v>2015</v>
      </c>
    </row>
    <row r="35" spans="1:26" x14ac:dyDescent="0.25">
      <c r="A35" t="s">
        <v>250</v>
      </c>
      <c r="B35" s="46" t="s">
        <v>251</v>
      </c>
      <c r="C35" s="42">
        <v>1101</v>
      </c>
      <c r="D35" t="s">
        <v>233</v>
      </c>
      <c r="F35" t="s">
        <v>191</v>
      </c>
      <c r="G35" t="s">
        <v>193</v>
      </c>
      <c r="H35" s="42">
        <v>53550</v>
      </c>
      <c r="I35" s="42">
        <v>34998</v>
      </c>
      <c r="J35" s="42">
        <v>2415</v>
      </c>
      <c r="K35" s="42">
        <v>16137</v>
      </c>
      <c r="M35" s="80" t="s">
        <v>1173</v>
      </c>
      <c r="N35" s="81">
        <v>7130567441.7257786</v>
      </c>
      <c r="O35" s="81">
        <v>19838</v>
      </c>
      <c r="P35" s="81">
        <v>21590616914.442547</v>
      </c>
      <c r="Q35" s="81">
        <v>3627610582.7069497</v>
      </c>
      <c r="R35" s="81">
        <v>72867445.497491658</v>
      </c>
      <c r="S35" s="81">
        <v>11830994109.66503</v>
      </c>
      <c r="T35" s="81">
        <v>0</v>
      </c>
      <c r="U35" s="81">
        <v>666753944.41147113</v>
      </c>
      <c r="V35" s="81">
        <v>44919430276.449265</v>
      </c>
      <c r="Y35" s="92"/>
      <c r="Z35" s="93"/>
    </row>
    <row r="36" spans="1:26" x14ac:dyDescent="0.25">
      <c r="A36" t="s">
        <v>253</v>
      </c>
      <c r="B36" s="46" t="s">
        <v>254</v>
      </c>
      <c r="C36" s="42">
        <v>228</v>
      </c>
      <c r="D36" t="s">
        <v>233</v>
      </c>
      <c r="F36" t="s">
        <v>194</v>
      </c>
      <c r="G36" s="43" t="s">
        <v>196</v>
      </c>
      <c r="H36" s="42">
        <v>299232</v>
      </c>
      <c r="I36" s="42">
        <v>77628</v>
      </c>
      <c r="J36" s="42">
        <v>59011</v>
      </c>
      <c r="K36" s="42">
        <v>162593</v>
      </c>
      <c r="M36" s="56" t="s">
        <v>1174</v>
      </c>
      <c r="N36">
        <v>7130567441.7257786</v>
      </c>
      <c r="O36">
        <v>19838</v>
      </c>
      <c r="P36">
        <v>21590616914.442547</v>
      </c>
      <c r="Q36">
        <v>3627610582.7069497</v>
      </c>
      <c r="R36">
        <v>72867445.497491658</v>
      </c>
      <c r="S36">
        <v>11830994109.66503</v>
      </c>
      <c r="T36">
        <v>0</v>
      </c>
      <c r="U36">
        <v>666753944.41147113</v>
      </c>
      <c r="V36">
        <v>44919430276.449265</v>
      </c>
      <c r="Y36" s="78" t="s">
        <v>1175</v>
      </c>
      <c r="Z36" s="85">
        <v>42130.370628106539</v>
      </c>
    </row>
    <row r="37" spans="1:26" x14ac:dyDescent="0.25">
      <c r="A37" t="s">
        <v>256</v>
      </c>
      <c r="B37" s="46" t="s">
        <v>257</v>
      </c>
      <c r="C37" s="42">
        <v>12770</v>
      </c>
      <c r="D37" t="s">
        <v>233</v>
      </c>
      <c r="F37" t="s">
        <v>197</v>
      </c>
      <c r="G37" t="s">
        <v>199</v>
      </c>
      <c r="H37" s="42">
        <v>694943</v>
      </c>
      <c r="I37" s="42">
        <v>458477</v>
      </c>
      <c r="J37" s="42">
        <v>8976</v>
      </c>
      <c r="K37" s="42">
        <v>227490</v>
      </c>
      <c r="M37" s="80" t="s">
        <v>1176</v>
      </c>
      <c r="N37" s="81">
        <v>1261631266.7170815</v>
      </c>
      <c r="O37" s="81">
        <v>33753</v>
      </c>
      <c r="P37" s="81">
        <v>39097039905.733597</v>
      </c>
      <c r="Q37" s="81">
        <v>1084713232.5278163</v>
      </c>
      <c r="R37" s="81">
        <v>0</v>
      </c>
      <c r="S37" s="81">
        <v>2606915848.9715786</v>
      </c>
      <c r="T37" s="81">
        <v>0</v>
      </c>
      <c r="U37" s="81">
        <v>1353236460.6230078</v>
      </c>
      <c r="V37" s="81">
        <v>45403570467.573082</v>
      </c>
      <c r="Y37" s="78" t="s">
        <v>1177</v>
      </c>
      <c r="Z37" s="85">
        <v>24286.8397775126</v>
      </c>
    </row>
    <row r="38" spans="1:26" x14ac:dyDescent="0.25">
      <c r="A38" t="s">
        <v>259</v>
      </c>
      <c r="B38" s="46" t="s">
        <v>260</v>
      </c>
      <c r="C38" s="42">
        <v>246810</v>
      </c>
      <c r="D38" t="s">
        <v>233</v>
      </c>
      <c r="F38" t="s">
        <v>200</v>
      </c>
      <c r="G38" t="s">
        <v>202</v>
      </c>
      <c r="H38" s="42">
        <v>2129592</v>
      </c>
      <c r="I38" s="42">
        <v>1006425</v>
      </c>
      <c r="J38" s="42">
        <v>85526</v>
      </c>
      <c r="K38" s="42">
        <v>1037641</v>
      </c>
      <c r="M38" s="56" t="s">
        <v>1178</v>
      </c>
      <c r="N38">
        <v>1261631266.7170815</v>
      </c>
      <c r="O38">
        <v>33753</v>
      </c>
      <c r="P38">
        <v>39097039905.733597</v>
      </c>
      <c r="Q38">
        <v>1084713232.5278163</v>
      </c>
      <c r="R38">
        <v>0</v>
      </c>
      <c r="S38">
        <v>2606915848.9715786</v>
      </c>
      <c r="T38">
        <v>0</v>
      </c>
      <c r="U38">
        <v>1353236460.6230078</v>
      </c>
      <c r="V38">
        <v>45403570467.573082</v>
      </c>
    </row>
    <row r="39" spans="1:26" x14ac:dyDescent="0.25">
      <c r="A39" t="s">
        <v>262</v>
      </c>
      <c r="B39" s="47" t="s">
        <v>263</v>
      </c>
      <c r="C39" s="42">
        <v>86048</v>
      </c>
      <c r="D39" t="s">
        <v>264</v>
      </c>
      <c r="F39" t="s">
        <v>203</v>
      </c>
      <c r="G39" t="s">
        <v>205</v>
      </c>
      <c r="H39" s="42">
        <v>1183755</v>
      </c>
      <c r="I39" s="42">
        <v>662696</v>
      </c>
      <c r="J39" s="42">
        <v>30260</v>
      </c>
      <c r="K39" s="42">
        <v>490800</v>
      </c>
      <c r="M39" s="80" t="s">
        <v>1179</v>
      </c>
      <c r="N39" s="81">
        <v>469546162.21027291</v>
      </c>
      <c r="O39" s="81">
        <v>14003</v>
      </c>
      <c r="P39" s="81">
        <v>1521476863.0696039</v>
      </c>
      <c r="Q39" s="81">
        <v>89872672.890682131</v>
      </c>
      <c r="R39" s="81">
        <v>701088188.61936069</v>
      </c>
      <c r="S39" s="81">
        <v>765961358.06948328</v>
      </c>
      <c r="T39" s="81">
        <v>0</v>
      </c>
      <c r="U39" s="81">
        <v>290797503.93466085</v>
      </c>
      <c r="V39" s="81">
        <v>3838756751.794064</v>
      </c>
      <c r="Y39" t="s">
        <v>1180</v>
      </c>
      <c r="Z39" t="s">
        <v>1181</v>
      </c>
    </row>
    <row r="40" spans="1:26" x14ac:dyDescent="0.25">
      <c r="A40" t="s">
        <v>266</v>
      </c>
      <c r="B40" s="17" t="s">
        <v>267</v>
      </c>
      <c r="C40" s="42">
        <v>14508</v>
      </c>
      <c r="D40" t="s">
        <v>268</v>
      </c>
      <c r="F40" t="s">
        <v>206</v>
      </c>
      <c r="G40" t="s">
        <v>208</v>
      </c>
      <c r="H40" s="42">
        <v>32485</v>
      </c>
      <c r="I40" s="42">
        <v>20428</v>
      </c>
      <c r="J40" s="42">
        <v>704</v>
      </c>
      <c r="K40" s="42">
        <v>11353</v>
      </c>
      <c r="M40" s="56" t="s">
        <v>1182</v>
      </c>
      <c r="N40">
        <v>469546162.21027291</v>
      </c>
      <c r="O40">
        <v>14003</v>
      </c>
      <c r="P40">
        <v>1521476863.0696039</v>
      </c>
      <c r="Q40">
        <v>89872672.890682131</v>
      </c>
      <c r="R40">
        <v>701088188.61936069</v>
      </c>
      <c r="S40">
        <v>765961358.06948328</v>
      </c>
      <c r="T40">
        <v>0</v>
      </c>
      <c r="U40">
        <v>290797503.93466085</v>
      </c>
      <c r="V40">
        <v>3838756751.794064</v>
      </c>
    </row>
    <row r="41" spans="1:26" x14ac:dyDescent="0.25">
      <c r="A41" t="s">
        <v>318</v>
      </c>
      <c r="B41" s="48" t="s">
        <v>319</v>
      </c>
      <c r="C41" s="42">
        <v>8343</v>
      </c>
      <c r="D41" t="s">
        <v>320</v>
      </c>
      <c r="F41" t="s">
        <v>209</v>
      </c>
      <c r="G41" s="43" t="s">
        <v>212</v>
      </c>
      <c r="H41" s="42">
        <v>54661</v>
      </c>
      <c r="I41" s="42">
        <v>27080</v>
      </c>
      <c r="J41" s="42">
        <v>1446</v>
      </c>
      <c r="K41" s="42">
        <v>26135</v>
      </c>
      <c r="M41" s="80" t="s">
        <v>1183</v>
      </c>
      <c r="N41" s="81">
        <v>952797572.37284994</v>
      </c>
      <c r="O41" s="81">
        <v>5507</v>
      </c>
      <c r="P41" s="81">
        <v>2429423437.3547029</v>
      </c>
      <c r="Q41" s="81">
        <v>998585.25434091256</v>
      </c>
      <c r="R41" s="81">
        <v>0</v>
      </c>
      <c r="S41" s="81">
        <v>949563448.90718198</v>
      </c>
      <c r="T41" s="81">
        <v>0</v>
      </c>
      <c r="U41" s="81">
        <v>316095095.78219879</v>
      </c>
      <c r="V41" s="81">
        <v>4648883646.6712751</v>
      </c>
    </row>
    <row r="42" spans="1:26" x14ac:dyDescent="0.25">
      <c r="A42" t="s">
        <v>322</v>
      </c>
      <c r="B42" s="45" t="s">
        <v>323</v>
      </c>
      <c r="C42" s="42">
        <v>25886</v>
      </c>
      <c r="D42" t="s">
        <v>324</v>
      </c>
      <c r="F42" t="s">
        <v>213</v>
      </c>
      <c r="G42" s="43" t="s">
        <v>215</v>
      </c>
      <c r="H42" s="42">
        <v>60066</v>
      </c>
      <c r="I42" s="42">
        <v>31636</v>
      </c>
      <c r="J42" s="42">
        <v>2483</v>
      </c>
      <c r="K42" s="42">
        <v>25947</v>
      </c>
      <c r="M42" s="56" t="s">
        <v>1184</v>
      </c>
      <c r="N42">
        <v>952797572.37284994</v>
      </c>
      <c r="O42">
        <v>5507</v>
      </c>
      <c r="P42">
        <v>2429423437.3547029</v>
      </c>
      <c r="Q42">
        <v>998585.25434091256</v>
      </c>
      <c r="R42">
        <v>0</v>
      </c>
      <c r="S42">
        <v>949563448.90718198</v>
      </c>
      <c r="T42">
        <v>0</v>
      </c>
      <c r="U42">
        <v>316095095.78219879</v>
      </c>
      <c r="V42">
        <v>4648883646.6712751</v>
      </c>
    </row>
    <row r="43" spans="1:26" x14ac:dyDescent="0.25">
      <c r="A43" t="s">
        <v>326</v>
      </c>
      <c r="B43" s="48" t="s">
        <v>327</v>
      </c>
      <c r="C43" s="42">
        <v>8215</v>
      </c>
      <c r="D43" t="s">
        <v>320</v>
      </c>
      <c r="F43" t="s">
        <v>216</v>
      </c>
      <c r="G43" t="s">
        <v>218</v>
      </c>
      <c r="H43" s="42">
        <v>147361</v>
      </c>
      <c r="I43" s="42">
        <v>97092</v>
      </c>
      <c r="J43" s="42">
        <v>3374</v>
      </c>
      <c r="K43" s="42">
        <v>46896</v>
      </c>
      <c r="M43" s="80" t="s">
        <v>1185</v>
      </c>
      <c r="N43" s="81">
        <v>228005085.27106535</v>
      </c>
      <c r="O43" s="81">
        <v>12194</v>
      </c>
      <c r="P43" s="81">
        <v>873853938.769485</v>
      </c>
      <c r="Q43" s="81">
        <v>89123733.949926436</v>
      </c>
      <c r="R43" s="81">
        <v>701088188.61936069</v>
      </c>
      <c r="S43" s="81">
        <v>558149484.19674885</v>
      </c>
      <c r="T43" s="81">
        <v>0</v>
      </c>
      <c r="U43" s="81">
        <v>189166072.8742767</v>
      </c>
      <c r="V43" s="81">
        <v>2639398697.6808629</v>
      </c>
    </row>
    <row r="44" spans="1:26" x14ac:dyDescent="0.25">
      <c r="A44" t="s">
        <v>353</v>
      </c>
      <c r="B44" s="48" t="s">
        <v>354</v>
      </c>
      <c r="C44" s="42">
        <v>4223</v>
      </c>
      <c r="D44" t="s">
        <v>320</v>
      </c>
      <c r="F44" t="s">
        <v>219</v>
      </c>
      <c r="G44" t="s">
        <v>221</v>
      </c>
      <c r="H44" s="42">
        <v>152472</v>
      </c>
      <c r="I44" s="42">
        <v>94664</v>
      </c>
      <c r="J44" s="42">
        <v>3548</v>
      </c>
      <c r="K44" s="42">
        <v>54260</v>
      </c>
      <c r="M44" s="56" t="s">
        <v>1186</v>
      </c>
      <c r="N44">
        <v>228005085.27106535</v>
      </c>
      <c r="O44">
        <v>12194</v>
      </c>
      <c r="P44">
        <v>873853938.769485</v>
      </c>
      <c r="Q44">
        <v>89123733.949926436</v>
      </c>
      <c r="R44">
        <v>701088188.61936069</v>
      </c>
      <c r="S44">
        <v>558149484.19674885</v>
      </c>
      <c r="T44">
        <v>0</v>
      </c>
      <c r="U44">
        <v>189166072.8742767</v>
      </c>
      <c r="V44">
        <v>2639398697.6808629</v>
      </c>
    </row>
    <row r="45" spans="1:26" x14ac:dyDescent="0.25">
      <c r="A45" t="s">
        <v>356</v>
      </c>
      <c r="B45" s="43" t="s">
        <v>357</v>
      </c>
      <c r="C45" s="42">
        <v>88262</v>
      </c>
      <c r="D45" t="s">
        <v>358</v>
      </c>
      <c r="F45" t="s">
        <v>222</v>
      </c>
      <c r="G45" t="s">
        <v>224</v>
      </c>
      <c r="H45" s="42">
        <v>267323</v>
      </c>
      <c r="I45" s="42">
        <v>137529</v>
      </c>
      <c r="J45" s="42">
        <v>8570</v>
      </c>
      <c r="K45" s="42">
        <v>121224</v>
      </c>
      <c r="M45" s="80" t="s">
        <v>1187</v>
      </c>
      <c r="N45" s="81">
        <v>2222486657.5109367</v>
      </c>
      <c r="O45" s="81">
        <v>151154</v>
      </c>
      <c r="P45" s="81">
        <v>27400666701.752556</v>
      </c>
      <c r="Q45" s="81">
        <v>622617906.08155894</v>
      </c>
      <c r="R45" s="81">
        <v>838710893.05547976</v>
      </c>
      <c r="S45" s="81">
        <v>10031770194.062885</v>
      </c>
      <c r="T45" s="81">
        <v>0</v>
      </c>
      <c r="U45" s="81">
        <v>4236554756.1895924</v>
      </c>
      <c r="V45" s="81">
        <v>45352958262.653008</v>
      </c>
    </row>
    <row r="46" spans="1:26" x14ac:dyDescent="0.25">
      <c r="A46" t="s">
        <v>360</v>
      </c>
      <c r="B46" s="43" t="s">
        <v>361</v>
      </c>
      <c r="C46" s="42">
        <v>20810</v>
      </c>
      <c r="D46" t="s">
        <v>358</v>
      </c>
      <c r="F46" t="s">
        <v>225</v>
      </c>
      <c r="G46" t="s">
        <v>227</v>
      </c>
      <c r="H46" s="42">
        <v>63631</v>
      </c>
      <c r="I46" s="42">
        <v>34671</v>
      </c>
      <c r="J46" s="42">
        <v>879</v>
      </c>
      <c r="K46" s="42">
        <v>28080</v>
      </c>
      <c r="M46" s="56" t="s">
        <v>1188</v>
      </c>
      <c r="N46">
        <v>2222486657.5109367</v>
      </c>
      <c r="O46">
        <v>151154</v>
      </c>
      <c r="P46">
        <v>27400666701.752556</v>
      </c>
      <c r="Q46">
        <v>622617906.08155894</v>
      </c>
      <c r="R46">
        <v>838710893.05547976</v>
      </c>
      <c r="S46">
        <v>10031770194.062885</v>
      </c>
      <c r="T46">
        <v>0</v>
      </c>
      <c r="U46">
        <v>4236554756.1895924</v>
      </c>
      <c r="V46">
        <v>45352958262.653008</v>
      </c>
    </row>
    <row r="47" spans="1:26" x14ac:dyDescent="0.25">
      <c r="A47" t="s">
        <v>363</v>
      </c>
      <c r="B47" s="17" t="s">
        <v>364</v>
      </c>
      <c r="C47" s="42">
        <v>6183</v>
      </c>
      <c r="D47" t="s">
        <v>365</v>
      </c>
      <c r="F47" t="s">
        <v>228</v>
      </c>
      <c r="G47" t="s">
        <v>230</v>
      </c>
      <c r="H47" s="42">
        <v>146240</v>
      </c>
      <c r="I47" s="42">
        <v>69905</v>
      </c>
      <c r="J47" s="42">
        <v>3414</v>
      </c>
      <c r="K47" s="42">
        <v>72921</v>
      </c>
      <c r="M47" s="80" t="s">
        <v>1189</v>
      </c>
      <c r="N47" s="81">
        <v>1899948233.971308</v>
      </c>
      <c r="O47" s="81">
        <v>131410</v>
      </c>
      <c r="P47" s="81">
        <v>23497086460.520012</v>
      </c>
      <c r="Q47" s="81">
        <v>521760795.39312679</v>
      </c>
      <c r="R47" s="81">
        <v>483888988.16405404</v>
      </c>
      <c r="S47" s="81">
        <v>8520722346.2728558</v>
      </c>
      <c r="T47" s="81">
        <v>0</v>
      </c>
      <c r="U47" s="81">
        <v>3650632204.7298689</v>
      </c>
      <c r="V47" s="81">
        <v>38574170439.051224</v>
      </c>
    </row>
    <row r="48" spans="1:26" x14ac:dyDescent="0.25">
      <c r="A48" t="s">
        <v>379</v>
      </c>
      <c r="B48" s="17" t="s">
        <v>380</v>
      </c>
      <c r="C48" s="42">
        <v>18298</v>
      </c>
      <c r="D48" t="s">
        <v>365</v>
      </c>
      <c r="F48" t="s">
        <v>231</v>
      </c>
      <c r="G48" t="s">
        <v>234</v>
      </c>
      <c r="H48" s="42">
        <v>149076</v>
      </c>
      <c r="I48" s="42">
        <v>77790</v>
      </c>
      <c r="J48" s="42">
        <v>2485</v>
      </c>
      <c r="K48" s="42">
        <v>68800</v>
      </c>
      <c r="M48" s="56" t="s">
        <v>1190</v>
      </c>
      <c r="N48">
        <v>1899948233.971308</v>
      </c>
      <c r="O48">
        <v>131410</v>
      </c>
      <c r="P48">
        <v>23497086460.520012</v>
      </c>
      <c r="Q48">
        <v>521760795.39312679</v>
      </c>
      <c r="R48">
        <v>483888988.16405404</v>
      </c>
      <c r="S48">
        <v>8520722346.2728558</v>
      </c>
      <c r="T48">
        <v>0</v>
      </c>
      <c r="U48">
        <v>3650632204.7298689</v>
      </c>
      <c r="V48">
        <v>38574170439.051224</v>
      </c>
    </row>
    <row r="49" spans="1:22" x14ac:dyDescent="0.25">
      <c r="A49" t="s">
        <v>382</v>
      </c>
      <c r="B49" s="43" t="s">
        <v>383</v>
      </c>
      <c r="C49" s="42">
        <v>17948</v>
      </c>
      <c r="D49" t="s">
        <v>358</v>
      </c>
      <c r="F49" t="s">
        <v>235</v>
      </c>
      <c r="G49" t="s">
        <v>237</v>
      </c>
      <c r="H49" s="42">
        <v>29141</v>
      </c>
      <c r="I49" s="42">
        <v>20277</v>
      </c>
      <c r="J49" s="42">
        <v>387</v>
      </c>
      <c r="K49" s="42">
        <v>8477</v>
      </c>
      <c r="M49" s="80" t="s">
        <v>1191</v>
      </c>
      <c r="N49" s="81">
        <v>473257466.17673761</v>
      </c>
      <c r="O49" s="81">
        <v>26802</v>
      </c>
      <c r="P49" s="81">
        <v>5663489273.1745396</v>
      </c>
      <c r="Q49" s="81">
        <v>100857110.68843216</v>
      </c>
      <c r="R49" s="81">
        <v>354821904.89142573</v>
      </c>
      <c r="S49" s="81">
        <v>1991280609.2443142</v>
      </c>
      <c r="T49" s="81">
        <v>0</v>
      </c>
      <c r="U49" s="81">
        <v>824041350.96202862</v>
      </c>
      <c r="V49" s="81">
        <v>9407774517.1374779</v>
      </c>
    </row>
    <row r="50" spans="1:22" x14ac:dyDescent="0.25">
      <c r="A50" t="s">
        <v>385</v>
      </c>
      <c r="B50" s="17" t="s">
        <v>386</v>
      </c>
      <c r="C50" s="42">
        <v>14034</v>
      </c>
      <c r="D50" t="s">
        <v>365</v>
      </c>
      <c r="F50" t="s">
        <v>238</v>
      </c>
      <c r="G50" t="s">
        <v>240</v>
      </c>
      <c r="H50" s="42">
        <v>81299</v>
      </c>
      <c r="I50" s="42">
        <v>51622</v>
      </c>
      <c r="J50" s="42">
        <v>2969</v>
      </c>
      <c r="K50" s="42">
        <v>26708</v>
      </c>
      <c r="M50" s="56" t="s">
        <v>1192</v>
      </c>
      <c r="N50">
        <v>473257466.17673761</v>
      </c>
      <c r="O50">
        <v>26802</v>
      </c>
      <c r="P50">
        <v>5663489273.1745396</v>
      </c>
      <c r="Q50">
        <v>100857110.68843216</v>
      </c>
      <c r="R50">
        <v>354821904.89142573</v>
      </c>
      <c r="S50">
        <v>1991280609.2443142</v>
      </c>
      <c r="T50">
        <v>0</v>
      </c>
      <c r="U50">
        <v>824041350.96202862</v>
      </c>
      <c r="V50">
        <v>9407774517.1374779</v>
      </c>
    </row>
    <row r="51" spans="1:22" x14ac:dyDescent="0.25">
      <c r="A51" t="s">
        <v>768</v>
      </c>
      <c r="B51" s="43" t="s">
        <v>769</v>
      </c>
      <c r="C51" s="42">
        <v>49895</v>
      </c>
      <c r="F51" t="s">
        <v>241</v>
      </c>
      <c r="G51" t="s">
        <v>243</v>
      </c>
      <c r="H51" s="42">
        <v>945837</v>
      </c>
      <c r="I51" s="42">
        <v>343730</v>
      </c>
      <c r="J51" s="42">
        <v>55266</v>
      </c>
      <c r="K51" s="42">
        <v>546841</v>
      </c>
      <c r="M51" s="80" t="s">
        <v>1193</v>
      </c>
      <c r="N51" s="81">
        <v>1678287009.8913183</v>
      </c>
      <c r="O51" s="81">
        <v>44734</v>
      </c>
      <c r="P51" s="81">
        <v>11502895221.353985</v>
      </c>
      <c r="Q51" s="81">
        <v>717733151.55753088</v>
      </c>
      <c r="R51" s="81">
        <v>15302652.459759692</v>
      </c>
      <c r="S51" s="81">
        <v>4083801384.9274535</v>
      </c>
      <c r="T51" s="81">
        <v>0</v>
      </c>
      <c r="U51" s="81">
        <v>1670738148.1770575</v>
      </c>
      <c r="V51" s="81">
        <v>19668802302.367107</v>
      </c>
    </row>
    <row r="52" spans="1:22" x14ac:dyDescent="0.25">
      <c r="A52" t="s">
        <v>770</v>
      </c>
      <c r="B52" s="43" t="s">
        <v>771</v>
      </c>
      <c r="C52" s="42">
        <v>7020</v>
      </c>
      <c r="F52" t="s">
        <v>244</v>
      </c>
      <c r="G52" t="s">
        <v>246</v>
      </c>
      <c r="H52" s="42">
        <v>261724</v>
      </c>
      <c r="I52" s="42">
        <v>103480</v>
      </c>
      <c r="J52" s="42">
        <v>30122</v>
      </c>
      <c r="K52" s="42">
        <v>128122</v>
      </c>
      <c r="M52" s="56" t="s">
        <v>1194</v>
      </c>
      <c r="N52">
        <v>1678287009.8913183</v>
      </c>
      <c r="O52">
        <v>44734</v>
      </c>
      <c r="P52">
        <v>11502895221.353985</v>
      </c>
      <c r="Q52">
        <v>717733151.55753088</v>
      </c>
      <c r="R52">
        <v>15302652.459759692</v>
      </c>
      <c r="S52">
        <v>4083801384.9274535</v>
      </c>
      <c r="T52">
        <v>0</v>
      </c>
      <c r="U52">
        <v>1670738148.1770575</v>
      </c>
      <c r="V52">
        <v>19668802302.367107</v>
      </c>
    </row>
    <row r="53" spans="1:22" x14ac:dyDescent="0.25">
      <c r="A53" t="s">
        <v>772</v>
      </c>
      <c r="B53" s="43" t="s">
        <v>773</v>
      </c>
      <c r="C53" s="42">
        <v>6964</v>
      </c>
      <c r="F53" t="s">
        <v>247</v>
      </c>
      <c r="G53" t="s">
        <v>249</v>
      </c>
      <c r="H53" s="42">
        <v>17936</v>
      </c>
      <c r="I53" s="42">
        <v>12017</v>
      </c>
      <c r="J53" s="42">
        <v>571</v>
      </c>
      <c r="K53" s="42">
        <v>5348</v>
      </c>
      <c r="M53" s="80" t="s">
        <v>1195</v>
      </c>
      <c r="N53" s="81">
        <v>2106970962.552319</v>
      </c>
      <c r="O53" s="81">
        <v>30047</v>
      </c>
      <c r="P53" s="81">
        <v>5682036551.2180834</v>
      </c>
      <c r="Q53" s="81">
        <v>707497652.70053649</v>
      </c>
      <c r="R53" s="81">
        <v>566764.90591702564</v>
      </c>
      <c r="S53" s="81">
        <v>1755302406.6754115</v>
      </c>
      <c r="T53" s="81">
        <v>0</v>
      </c>
      <c r="U53" s="81">
        <v>935825806.01349056</v>
      </c>
      <c r="V53" s="81">
        <v>11188230191.06576</v>
      </c>
    </row>
    <row r="54" spans="1:22" x14ac:dyDescent="0.25">
      <c r="A54" t="s">
        <v>774</v>
      </c>
      <c r="B54" s="43" t="s">
        <v>775</v>
      </c>
      <c r="C54" s="42">
        <v>31879</v>
      </c>
      <c r="F54" t="s">
        <v>250</v>
      </c>
      <c r="G54" t="s">
        <v>252</v>
      </c>
      <c r="H54" s="42">
        <v>9694</v>
      </c>
      <c r="I54" s="42">
        <v>8174</v>
      </c>
      <c r="J54" s="42">
        <v>290</v>
      </c>
      <c r="K54" s="42">
        <v>1230</v>
      </c>
      <c r="M54" s="56" t="s">
        <v>1196</v>
      </c>
      <c r="N54">
        <v>2106970962.552319</v>
      </c>
      <c r="O54">
        <v>30047</v>
      </c>
      <c r="P54">
        <v>5682036551.2180834</v>
      </c>
      <c r="Q54">
        <v>707497652.70053649</v>
      </c>
      <c r="R54">
        <v>566764.90591702564</v>
      </c>
      <c r="S54">
        <v>1755302406.6754115</v>
      </c>
      <c r="T54">
        <v>0</v>
      </c>
      <c r="U54">
        <v>935825806.01349056</v>
      </c>
      <c r="V54">
        <v>11188230191.06576</v>
      </c>
    </row>
    <row r="55" spans="1:22" x14ac:dyDescent="0.25">
      <c r="A55" t="s">
        <v>776</v>
      </c>
      <c r="B55" s="43" t="s">
        <v>777</v>
      </c>
      <c r="C55" s="42">
        <v>117887</v>
      </c>
      <c r="F55" t="s">
        <v>253</v>
      </c>
      <c r="G55" t="s">
        <v>255</v>
      </c>
      <c r="H55" s="42">
        <v>59668</v>
      </c>
      <c r="I55" s="42">
        <v>30172</v>
      </c>
      <c r="J55" s="42">
        <v>1736</v>
      </c>
      <c r="K55" s="42">
        <v>27760</v>
      </c>
      <c r="M55" s="80" t="s">
        <v>1197</v>
      </c>
      <c r="N55" s="81">
        <v>56705031.782545343</v>
      </c>
      <c r="O55" s="81">
        <v>15048</v>
      </c>
      <c r="P55" s="81">
        <v>642601985.01381433</v>
      </c>
      <c r="Q55" s="81">
        <v>10485145.170579581</v>
      </c>
      <c r="R55" s="81">
        <v>14735887.553842666</v>
      </c>
      <c r="S55" s="81">
        <v>466369137.95732343</v>
      </c>
      <c r="T55" s="81">
        <v>0</v>
      </c>
      <c r="U55" s="81">
        <v>228778011.09896329</v>
      </c>
      <c r="V55" s="81">
        <v>1419690246.5770686</v>
      </c>
    </row>
    <row r="56" spans="1:22" x14ac:dyDescent="0.25">
      <c r="A56" t="s">
        <v>778</v>
      </c>
      <c r="B56" s="43" t="s">
        <v>779</v>
      </c>
      <c r="C56" s="42">
        <v>85442</v>
      </c>
      <c r="F56" t="s">
        <v>256</v>
      </c>
      <c r="G56" t="s">
        <v>258</v>
      </c>
      <c r="H56" s="42">
        <v>40211</v>
      </c>
      <c r="I56" s="42">
        <v>26028</v>
      </c>
      <c r="J56" s="42">
        <v>762</v>
      </c>
      <c r="K56" s="42">
        <v>13421</v>
      </c>
      <c r="M56" s="56" t="s">
        <v>1198</v>
      </c>
      <c r="N56">
        <v>56705031.782545343</v>
      </c>
      <c r="O56">
        <v>15048</v>
      </c>
      <c r="P56">
        <v>642601985.01381433</v>
      </c>
      <c r="Q56">
        <v>10485145.170579581</v>
      </c>
      <c r="R56">
        <v>14735887.553842666</v>
      </c>
      <c r="S56">
        <v>466369137.95732343</v>
      </c>
      <c r="T56">
        <v>0</v>
      </c>
      <c r="U56">
        <v>228778011.09896329</v>
      </c>
      <c r="V56">
        <v>1419690246.5770686</v>
      </c>
    </row>
    <row r="57" spans="1:22" x14ac:dyDescent="0.25">
      <c r="A57" t="s">
        <v>780</v>
      </c>
      <c r="B57" s="43" t="s">
        <v>781</v>
      </c>
      <c r="C57" s="42">
        <v>14641</v>
      </c>
      <c r="F57" t="s">
        <v>259</v>
      </c>
      <c r="G57" t="s">
        <v>261</v>
      </c>
      <c r="H57" s="42">
        <v>145371</v>
      </c>
      <c r="I57" s="42">
        <v>19815</v>
      </c>
      <c r="J57" s="42">
        <v>3677</v>
      </c>
      <c r="K57" s="42">
        <v>121879</v>
      </c>
      <c r="M57" s="80" t="s">
        <v>1199</v>
      </c>
      <c r="N57" s="81">
        <v>17429692130.770443</v>
      </c>
      <c r="O57" s="81">
        <v>466386</v>
      </c>
      <c r="P57" s="81">
        <v>128368469303.36765</v>
      </c>
      <c r="Q57" s="81">
        <v>6190456868.1116009</v>
      </c>
      <c r="R57" s="81">
        <v>2461590164.6931825</v>
      </c>
      <c r="S57" s="81">
        <v>46857003390.229973</v>
      </c>
      <c r="T57" s="81">
        <v>32114865.704496637</v>
      </c>
      <c r="U57" s="81">
        <v>14460515178.179235</v>
      </c>
      <c r="V57" s="81">
        <v>215800308287.05658</v>
      </c>
    </row>
    <row r="58" spans="1:22" x14ac:dyDescent="0.25">
      <c r="A58" t="s">
        <v>782</v>
      </c>
      <c r="B58" s="49" t="s">
        <v>783</v>
      </c>
      <c r="C58" s="42">
        <v>14749</v>
      </c>
      <c r="F58" t="s">
        <v>262</v>
      </c>
      <c r="G58" s="43" t="s">
        <v>265</v>
      </c>
      <c r="H58" s="42">
        <v>332981</v>
      </c>
      <c r="I58" s="42">
        <v>100482</v>
      </c>
      <c r="J58" s="42">
        <v>16292</v>
      </c>
      <c r="K58" s="42">
        <v>216206</v>
      </c>
      <c r="M58" s="56" t="s">
        <v>1200</v>
      </c>
      <c r="N58">
        <v>17429692130.770443</v>
      </c>
      <c r="O58">
        <v>466386</v>
      </c>
      <c r="P58">
        <v>128368469303.36765</v>
      </c>
      <c r="Q58">
        <v>6190456868.1116009</v>
      </c>
      <c r="R58">
        <v>2461590164.6931825</v>
      </c>
      <c r="S58">
        <v>46857003390.229973</v>
      </c>
      <c r="T58">
        <v>32114865.704496637</v>
      </c>
      <c r="U58">
        <v>14460515178.179235</v>
      </c>
      <c r="V58">
        <v>215800308287.05658</v>
      </c>
    </row>
    <row r="59" spans="1:22" x14ac:dyDescent="0.25">
      <c r="A59" t="s">
        <v>784</v>
      </c>
      <c r="B59" s="49" t="s">
        <v>785</v>
      </c>
      <c r="C59" s="42">
        <v>208145</v>
      </c>
      <c r="F59" t="s">
        <v>266</v>
      </c>
      <c r="G59" t="s">
        <v>269</v>
      </c>
      <c r="H59" s="42">
        <v>78252</v>
      </c>
      <c r="I59" s="42">
        <v>43560</v>
      </c>
      <c r="J59" s="42">
        <v>1817</v>
      </c>
      <c r="K59" s="42">
        <v>32875</v>
      </c>
      <c r="M59" s="80" t="s">
        <v>273</v>
      </c>
      <c r="N59" s="81">
        <v>78504091490.033295</v>
      </c>
      <c r="O59" s="81">
        <v>1046982</v>
      </c>
      <c r="P59" s="81">
        <v>575389288859.79785</v>
      </c>
      <c r="Q59" s="81">
        <v>14621035647.746056</v>
      </c>
      <c r="R59" s="81">
        <v>9593563517.3573933</v>
      </c>
      <c r="S59" s="81">
        <v>207189119008.2312</v>
      </c>
      <c r="T59" s="81">
        <v>0</v>
      </c>
      <c r="U59" s="81">
        <v>47523291302.504768</v>
      </c>
      <c r="V59" s="81">
        <v>932821436807.67065</v>
      </c>
    </row>
    <row r="60" spans="1:22" x14ac:dyDescent="0.25">
      <c r="A60" t="s">
        <v>786</v>
      </c>
      <c r="B60" s="49" t="s">
        <v>787</v>
      </c>
      <c r="C60" s="42">
        <v>15995</v>
      </c>
      <c r="F60" t="s">
        <v>270</v>
      </c>
      <c r="G60" t="s">
        <v>272</v>
      </c>
      <c r="H60" s="42">
        <v>1142867</v>
      </c>
      <c r="I60" s="42">
        <v>509809</v>
      </c>
      <c r="J60" s="42">
        <v>210383</v>
      </c>
      <c r="K60" s="42">
        <v>422674</v>
      </c>
      <c r="M60" s="56" t="s">
        <v>1201</v>
      </c>
      <c r="N60">
        <v>78504091490.033295</v>
      </c>
      <c r="O60">
        <v>1046982</v>
      </c>
      <c r="P60">
        <v>575389288859.79785</v>
      </c>
      <c r="Q60">
        <v>14621035647.746056</v>
      </c>
      <c r="R60">
        <v>9593563517.3573933</v>
      </c>
      <c r="S60">
        <v>207189119008.2312</v>
      </c>
      <c r="T60">
        <v>0</v>
      </c>
      <c r="U60">
        <v>47523291302.504768</v>
      </c>
      <c r="V60">
        <v>932821436807.67065</v>
      </c>
    </row>
    <row r="61" spans="1:22" x14ac:dyDescent="0.25">
      <c r="A61" t="s">
        <v>788</v>
      </c>
      <c r="B61" s="49" t="s">
        <v>789</v>
      </c>
      <c r="C61" s="42">
        <v>30712</v>
      </c>
      <c r="F61" t="s">
        <v>273</v>
      </c>
      <c r="G61" t="s">
        <v>275</v>
      </c>
      <c r="H61" s="42">
        <v>1020079</v>
      </c>
      <c r="I61" s="42">
        <v>573627</v>
      </c>
      <c r="J61" s="42">
        <v>216863</v>
      </c>
      <c r="K61" s="42">
        <v>229589</v>
      </c>
      <c r="M61" s="80" t="s">
        <v>966</v>
      </c>
      <c r="N61" s="81">
        <v>67476297698.493103</v>
      </c>
      <c r="O61" s="81">
        <v>798544</v>
      </c>
      <c r="P61" s="81">
        <v>441742765741.36365</v>
      </c>
      <c r="Q61" s="81">
        <v>10383039828.323223</v>
      </c>
      <c r="R61" s="81">
        <v>7651054396.3270893</v>
      </c>
      <c r="S61" s="81">
        <v>171867442674.04648</v>
      </c>
      <c r="T61" s="81">
        <v>0</v>
      </c>
      <c r="U61" s="81">
        <v>38643049029.573586</v>
      </c>
      <c r="V61" s="81">
        <v>737764447912.1272</v>
      </c>
    </row>
    <row r="62" spans="1:22" x14ac:dyDescent="0.25">
      <c r="A62" t="s">
        <v>790</v>
      </c>
      <c r="B62" s="43" t="s">
        <v>791</v>
      </c>
      <c r="C62" s="42">
        <v>19911</v>
      </c>
      <c r="F62" t="s">
        <v>276</v>
      </c>
      <c r="G62" t="s">
        <v>278</v>
      </c>
      <c r="H62" s="42">
        <v>565836</v>
      </c>
      <c r="I62" s="42">
        <v>320031</v>
      </c>
      <c r="J62" s="42">
        <v>34977</v>
      </c>
      <c r="K62" s="42">
        <v>210828</v>
      </c>
      <c r="M62" s="56" t="s">
        <v>1202</v>
      </c>
      <c r="N62">
        <v>67476297698.493103</v>
      </c>
      <c r="O62">
        <v>798544</v>
      </c>
      <c r="P62">
        <v>441742765741.36365</v>
      </c>
      <c r="Q62">
        <v>10383039828.323223</v>
      </c>
      <c r="R62">
        <v>7651054396.3270893</v>
      </c>
      <c r="S62">
        <v>171867442674.04648</v>
      </c>
      <c r="T62">
        <v>0</v>
      </c>
      <c r="U62">
        <v>38643049029.573586</v>
      </c>
      <c r="V62">
        <v>737764447912.1272</v>
      </c>
    </row>
    <row r="63" spans="1:22" x14ac:dyDescent="0.25">
      <c r="A63" t="s">
        <v>792</v>
      </c>
      <c r="B63" s="43" t="s">
        <v>793</v>
      </c>
      <c r="C63" s="42">
        <v>15067</v>
      </c>
      <c r="F63" t="s">
        <v>279</v>
      </c>
      <c r="G63" t="s">
        <v>281</v>
      </c>
      <c r="H63" s="42">
        <v>117693</v>
      </c>
      <c r="I63" s="42">
        <v>48445</v>
      </c>
      <c r="J63" s="42">
        <v>22055</v>
      </c>
      <c r="K63" s="42">
        <v>47193</v>
      </c>
      <c r="M63" s="80" t="s">
        <v>968</v>
      </c>
      <c r="N63" s="81">
        <v>5059416710.4255381</v>
      </c>
      <c r="O63" s="81">
        <v>84930</v>
      </c>
      <c r="P63" s="81">
        <v>97953802980.534073</v>
      </c>
      <c r="Q63" s="81">
        <v>3660813542.4137855</v>
      </c>
      <c r="R63" s="81">
        <v>255915836.97198397</v>
      </c>
      <c r="S63" s="81">
        <v>20101780091.966759</v>
      </c>
      <c r="T63" s="81">
        <v>0</v>
      </c>
      <c r="U63" s="81">
        <v>4245598894.5075283</v>
      </c>
      <c r="V63" s="81">
        <v>131277412986.81966</v>
      </c>
    </row>
    <row r="64" spans="1:22" x14ac:dyDescent="0.25">
      <c r="A64" t="s">
        <v>794</v>
      </c>
      <c r="B64" s="43" t="s">
        <v>795</v>
      </c>
      <c r="C64" s="42">
        <v>27773</v>
      </c>
      <c r="F64" t="s">
        <v>282</v>
      </c>
      <c r="G64" t="s">
        <v>284</v>
      </c>
      <c r="H64" s="42">
        <v>44301</v>
      </c>
      <c r="I64" s="42">
        <v>24226</v>
      </c>
      <c r="J64" s="42">
        <v>208</v>
      </c>
      <c r="K64" s="42">
        <v>19867</v>
      </c>
      <c r="M64" s="56" t="s">
        <v>1203</v>
      </c>
      <c r="N64">
        <v>5059416710.4255381</v>
      </c>
      <c r="O64">
        <v>84930</v>
      </c>
      <c r="P64">
        <v>97953802980.534073</v>
      </c>
      <c r="Q64">
        <v>3660813542.4137855</v>
      </c>
      <c r="R64">
        <v>255915836.97198397</v>
      </c>
      <c r="S64">
        <v>20101780091.966759</v>
      </c>
      <c r="T64">
        <v>0</v>
      </c>
      <c r="U64">
        <v>4245598894.5075283</v>
      </c>
      <c r="V64">
        <v>131277412986.81966</v>
      </c>
    </row>
    <row r="65" spans="1:22" x14ac:dyDescent="0.25">
      <c r="A65" t="s">
        <v>796</v>
      </c>
      <c r="B65" s="43" t="s">
        <v>797</v>
      </c>
      <c r="C65" s="42">
        <v>12847</v>
      </c>
      <c r="F65" t="s">
        <v>285</v>
      </c>
      <c r="G65" t="s">
        <v>287</v>
      </c>
      <c r="H65" s="42">
        <v>15792</v>
      </c>
      <c r="I65" s="42">
        <v>7322</v>
      </c>
      <c r="J65" s="42">
        <v>867</v>
      </c>
      <c r="K65" s="42">
        <v>7603</v>
      </c>
      <c r="M65" s="80" t="s">
        <v>970</v>
      </c>
      <c r="N65" s="81">
        <v>5648457179.3464718</v>
      </c>
      <c r="O65" s="81">
        <v>128749</v>
      </c>
      <c r="P65" s="81">
        <v>27999579018.642555</v>
      </c>
      <c r="Q65" s="81">
        <v>577182277.00904739</v>
      </c>
      <c r="R65" s="81">
        <v>1267410240.9736962</v>
      </c>
      <c r="S65" s="81">
        <v>11337027772.73737</v>
      </c>
      <c r="T65" s="81">
        <v>0</v>
      </c>
      <c r="U65" s="81">
        <v>3836592098.3406067</v>
      </c>
      <c r="V65" s="81">
        <v>50666377336.049744</v>
      </c>
    </row>
    <row r="66" spans="1:22" x14ac:dyDescent="0.25">
      <c r="A66" t="s">
        <v>798</v>
      </c>
      <c r="B66" s="43" t="s">
        <v>799</v>
      </c>
      <c r="C66" s="42">
        <v>38140</v>
      </c>
      <c r="F66" t="s">
        <v>288</v>
      </c>
      <c r="G66" t="s">
        <v>290</v>
      </c>
      <c r="H66" s="42">
        <v>149029</v>
      </c>
      <c r="I66" s="42">
        <v>92014</v>
      </c>
      <c r="J66" s="42">
        <v>4144</v>
      </c>
      <c r="K66" s="42">
        <v>52871</v>
      </c>
      <c r="M66" s="56" t="s">
        <v>1204</v>
      </c>
      <c r="N66">
        <v>5648457179.3464718</v>
      </c>
      <c r="O66">
        <v>128749</v>
      </c>
      <c r="P66">
        <v>27999579018.642555</v>
      </c>
      <c r="Q66">
        <v>577182277.00904739</v>
      </c>
      <c r="R66">
        <v>1267410240.9736962</v>
      </c>
      <c r="S66">
        <v>11337027772.73737</v>
      </c>
      <c r="T66">
        <v>0</v>
      </c>
      <c r="U66">
        <v>3836592098.3406067</v>
      </c>
      <c r="V66">
        <v>50666377336.049744</v>
      </c>
    </row>
    <row r="67" spans="1:22" x14ac:dyDescent="0.25">
      <c r="A67" t="s">
        <v>800</v>
      </c>
      <c r="B67" s="43" t="s">
        <v>801</v>
      </c>
      <c r="C67" s="42">
        <v>42475</v>
      </c>
      <c r="F67" t="s">
        <v>291</v>
      </c>
      <c r="G67" t="s">
        <v>293</v>
      </c>
      <c r="H67" s="42">
        <v>42197</v>
      </c>
      <c r="I67" s="42">
        <v>19815</v>
      </c>
      <c r="J67" s="42">
        <v>1708</v>
      </c>
      <c r="K67" s="42">
        <v>20673</v>
      </c>
      <c r="M67" s="80" t="s">
        <v>1205</v>
      </c>
      <c r="N67" s="81">
        <v>78504091490.033295</v>
      </c>
      <c r="O67" s="81">
        <v>1046982</v>
      </c>
      <c r="P67" s="81">
        <v>575389288859.79785</v>
      </c>
      <c r="Q67" s="81">
        <v>14621035647.746056</v>
      </c>
      <c r="R67" s="81">
        <v>9593563517.3573933</v>
      </c>
      <c r="S67" s="81">
        <v>207189119008.2312</v>
      </c>
      <c r="T67" s="81">
        <v>0</v>
      </c>
      <c r="U67" s="81">
        <v>47523291302.504768</v>
      </c>
      <c r="V67" s="81">
        <v>932821436807.67065</v>
      </c>
    </row>
    <row r="68" spans="1:22" x14ac:dyDescent="0.25">
      <c r="A68" t="s">
        <v>802</v>
      </c>
      <c r="B68" s="43" t="s">
        <v>803</v>
      </c>
      <c r="C68" s="42">
        <v>5006</v>
      </c>
      <c r="F68" t="s">
        <v>294</v>
      </c>
      <c r="G68" t="s">
        <v>296</v>
      </c>
      <c r="H68" s="42">
        <v>36810</v>
      </c>
      <c r="I68" s="42">
        <v>7146</v>
      </c>
      <c r="J68" s="42">
        <v>2951</v>
      </c>
      <c r="K68" s="42">
        <v>26712</v>
      </c>
      <c r="M68" s="56" t="s">
        <v>1201</v>
      </c>
      <c r="N68">
        <v>78504091490.033295</v>
      </c>
      <c r="O68">
        <v>1046982</v>
      </c>
      <c r="P68">
        <v>575389288859.79785</v>
      </c>
      <c r="Q68">
        <v>14621035647.746056</v>
      </c>
      <c r="R68">
        <v>9593563517.3573933</v>
      </c>
      <c r="S68">
        <v>207189119008.2312</v>
      </c>
      <c r="T68">
        <v>0</v>
      </c>
      <c r="U68">
        <v>47523291302.504768</v>
      </c>
      <c r="V68">
        <v>932821436807.67065</v>
      </c>
    </row>
    <row r="69" spans="1:22" x14ac:dyDescent="0.25">
      <c r="A69" t="s">
        <v>804</v>
      </c>
      <c r="B69" s="43" t="s">
        <v>805</v>
      </c>
      <c r="C69" s="42">
        <v>40978</v>
      </c>
      <c r="F69" t="s">
        <v>297</v>
      </c>
      <c r="G69" t="s">
        <v>299</v>
      </c>
      <c r="H69" s="42">
        <v>108074</v>
      </c>
      <c r="I69" s="42">
        <v>77801</v>
      </c>
      <c r="J69" s="42">
        <v>2263</v>
      </c>
      <c r="K69" s="42">
        <v>28010</v>
      </c>
      <c r="M69" s="80" t="s">
        <v>276</v>
      </c>
      <c r="N69" s="81">
        <v>10890398890.142317</v>
      </c>
      <c r="O69" s="81">
        <v>308551</v>
      </c>
      <c r="P69" s="81">
        <v>46830687188.228706</v>
      </c>
      <c r="Q69" s="81">
        <v>937172261.19894636</v>
      </c>
      <c r="R69" s="81">
        <v>735583151.50594342</v>
      </c>
      <c r="S69" s="81">
        <v>26612571643.637161</v>
      </c>
      <c r="T69" s="81">
        <v>0</v>
      </c>
      <c r="U69" s="81">
        <v>9113191707.005558</v>
      </c>
      <c r="V69" s="81">
        <v>95119913392.718628</v>
      </c>
    </row>
    <row r="70" spans="1:22" x14ac:dyDescent="0.25">
      <c r="F70" t="s">
        <v>300</v>
      </c>
      <c r="G70" t="s">
        <v>302</v>
      </c>
      <c r="H70" s="42">
        <v>51940</v>
      </c>
      <c r="I70" s="42">
        <v>43261</v>
      </c>
      <c r="J70" s="42">
        <v>781</v>
      </c>
      <c r="K70" s="42">
        <v>7898</v>
      </c>
      <c r="M70" s="56" t="s">
        <v>1206</v>
      </c>
      <c r="N70">
        <v>10890398890.142317</v>
      </c>
      <c r="O70">
        <v>308551</v>
      </c>
      <c r="P70">
        <v>46830687188.228706</v>
      </c>
      <c r="Q70">
        <v>937172261.19894636</v>
      </c>
      <c r="R70">
        <v>735583151.50594342</v>
      </c>
      <c r="S70">
        <v>26612571643.637161</v>
      </c>
      <c r="T70">
        <v>0</v>
      </c>
      <c r="U70">
        <v>9113191707.005558</v>
      </c>
      <c r="V70">
        <v>95119913392.718628</v>
      </c>
    </row>
    <row r="71" spans="1:22" x14ac:dyDescent="0.25">
      <c r="F71" t="s">
        <v>303</v>
      </c>
      <c r="G71" t="s">
        <v>305</v>
      </c>
      <c r="H71" s="42">
        <v>906938</v>
      </c>
      <c r="I71" s="42">
        <v>318675</v>
      </c>
      <c r="J71" s="42">
        <v>55293</v>
      </c>
      <c r="K71" s="42">
        <v>532970</v>
      </c>
      <c r="M71" s="80" t="s">
        <v>984</v>
      </c>
      <c r="N71" s="81">
        <v>10890398890.142317</v>
      </c>
      <c r="O71" s="81">
        <v>308551</v>
      </c>
      <c r="P71" s="81">
        <v>46830687188.228706</v>
      </c>
      <c r="Q71" s="81">
        <v>937172261.19894636</v>
      </c>
      <c r="R71" s="81">
        <v>735583151.50594342</v>
      </c>
      <c r="S71" s="81">
        <v>26612571643.637161</v>
      </c>
      <c r="T71" s="81">
        <v>0</v>
      </c>
      <c r="U71" s="81">
        <v>9113191707.005558</v>
      </c>
      <c r="V71" s="81">
        <v>95119913392.718628</v>
      </c>
    </row>
    <row r="72" spans="1:22" x14ac:dyDescent="0.25">
      <c r="F72" t="s">
        <v>306</v>
      </c>
      <c r="G72" t="s">
        <v>308</v>
      </c>
      <c r="H72" s="42">
        <v>223597</v>
      </c>
      <c r="I72" s="42">
        <v>114787</v>
      </c>
      <c r="J72" s="42">
        <v>5467</v>
      </c>
      <c r="K72" s="42">
        <v>103343</v>
      </c>
      <c r="M72" s="56" t="s">
        <v>1206</v>
      </c>
      <c r="N72">
        <v>10890398890.142317</v>
      </c>
      <c r="O72">
        <v>308551</v>
      </c>
      <c r="P72">
        <v>46830687188.228706</v>
      </c>
      <c r="Q72">
        <v>937172261.19894636</v>
      </c>
      <c r="R72">
        <v>735583151.50594342</v>
      </c>
      <c r="S72">
        <v>26612571643.637161</v>
      </c>
      <c r="T72">
        <v>0</v>
      </c>
      <c r="U72">
        <v>9113191707.005558</v>
      </c>
      <c r="V72">
        <v>95119913392.718628</v>
      </c>
    </row>
    <row r="73" spans="1:22" x14ac:dyDescent="0.25">
      <c r="F73" t="s">
        <v>309</v>
      </c>
      <c r="G73" t="s">
        <v>311</v>
      </c>
      <c r="H73" s="42">
        <v>87592</v>
      </c>
      <c r="I73" s="42">
        <v>34244</v>
      </c>
      <c r="J73" s="42">
        <v>6467</v>
      </c>
      <c r="K73" s="42">
        <v>46882</v>
      </c>
      <c r="M73" s="80" t="s">
        <v>279</v>
      </c>
      <c r="N73" s="81">
        <v>6782897653.2705154</v>
      </c>
      <c r="O73" s="81">
        <v>89709</v>
      </c>
      <c r="P73" s="81">
        <v>13683090124.997931</v>
      </c>
      <c r="Q73" s="81">
        <v>76035594.968170002</v>
      </c>
      <c r="R73" s="81">
        <v>148771510.22782111</v>
      </c>
      <c r="S73" s="81">
        <v>15070800686.395752</v>
      </c>
      <c r="T73" s="81">
        <v>0</v>
      </c>
      <c r="U73" s="81">
        <v>4328199385.6230402</v>
      </c>
      <c r="V73" s="81">
        <v>40089884664.483231</v>
      </c>
    </row>
    <row r="74" spans="1:22" x14ac:dyDescent="0.25">
      <c r="F74" t="s">
        <v>312</v>
      </c>
      <c r="G74" t="s">
        <v>314</v>
      </c>
      <c r="H74" s="42">
        <v>426113</v>
      </c>
      <c r="I74" s="42">
        <v>112649</v>
      </c>
      <c r="J74" s="42">
        <v>39472</v>
      </c>
      <c r="K74" s="42">
        <v>273993</v>
      </c>
      <c r="M74" s="56" t="s">
        <v>1207</v>
      </c>
      <c r="N74">
        <v>6782897653.2705154</v>
      </c>
      <c r="O74">
        <v>89709</v>
      </c>
      <c r="P74">
        <v>13683090124.997931</v>
      </c>
      <c r="Q74">
        <v>76035594.968170002</v>
      </c>
      <c r="R74">
        <v>148771510.22782111</v>
      </c>
      <c r="S74">
        <v>15070800686.395752</v>
      </c>
      <c r="T74">
        <v>0</v>
      </c>
      <c r="U74">
        <v>4328199385.6230402</v>
      </c>
      <c r="V74">
        <v>40089884664.483231</v>
      </c>
    </row>
    <row r="75" spans="1:22" x14ac:dyDescent="0.25">
      <c r="F75" t="s">
        <v>315</v>
      </c>
      <c r="G75" t="s">
        <v>317</v>
      </c>
      <c r="H75" s="42">
        <v>169636</v>
      </c>
      <c r="I75" s="42">
        <v>56995</v>
      </c>
      <c r="J75" s="42">
        <v>3888</v>
      </c>
      <c r="K75" s="42">
        <v>108752</v>
      </c>
      <c r="M75" s="80" t="s">
        <v>1004</v>
      </c>
      <c r="N75" s="81">
        <v>6782897653.2705154</v>
      </c>
      <c r="O75" s="81">
        <v>89709</v>
      </c>
      <c r="P75" s="81">
        <v>13683090124.997931</v>
      </c>
      <c r="Q75" s="81">
        <v>76035594.968170002</v>
      </c>
      <c r="R75" s="81">
        <v>148771510.22782111</v>
      </c>
      <c r="S75" s="81">
        <v>15070800686.395752</v>
      </c>
      <c r="T75" s="81">
        <v>0</v>
      </c>
      <c r="U75" s="81">
        <v>4328199385.6230402</v>
      </c>
      <c r="V75" s="81">
        <v>40089884664.483231</v>
      </c>
    </row>
    <row r="76" spans="1:22" x14ac:dyDescent="0.25">
      <c r="F76" t="s">
        <v>318</v>
      </c>
      <c r="G76" t="s">
        <v>321</v>
      </c>
      <c r="H76" s="42">
        <v>3749038</v>
      </c>
      <c r="I76" s="42">
        <v>852412</v>
      </c>
      <c r="J76" s="42">
        <v>319509</v>
      </c>
      <c r="K76" s="42">
        <v>2577118</v>
      </c>
      <c r="M76" s="56" t="s">
        <v>1207</v>
      </c>
      <c r="N76">
        <v>6782897653.2705154</v>
      </c>
      <c r="O76">
        <v>89709</v>
      </c>
      <c r="P76">
        <v>13683090124.997931</v>
      </c>
      <c r="Q76">
        <v>76035594.968170002</v>
      </c>
      <c r="R76">
        <v>148771510.22782111</v>
      </c>
      <c r="S76">
        <v>15070800686.395752</v>
      </c>
      <c r="T76">
        <v>0</v>
      </c>
      <c r="U76">
        <v>4328199385.6230402</v>
      </c>
      <c r="V76">
        <v>40089884664.483231</v>
      </c>
    </row>
    <row r="77" spans="1:22" x14ac:dyDescent="0.25">
      <c r="F77" t="s">
        <v>322</v>
      </c>
      <c r="G77" t="s">
        <v>325</v>
      </c>
      <c r="H77" s="42">
        <v>1363092</v>
      </c>
      <c r="I77" s="42">
        <v>715705</v>
      </c>
      <c r="J77" s="42">
        <v>63497</v>
      </c>
      <c r="K77" s="42">
        <v>583890</v>
      </c>
      <c r="M77" s="80" t="s">
        <v>282</v>
      </c>
      <c r="N77" s="81">
        <v>8687307834.3865585</v>
      </c>
      <c r="O77" s="81">
        <v>797772</v>
      </c>
      <c r="P77" s="81">
        <v>101211167771.59067</v>
      </c>
      <c r="Q77" s="81">
        <v>2115253215.007638</v>
      </c>
      <c r="R77" s="81">
        <v>1068105430.5352523</v>
      </c>
      <c r="S77" s="81">
        <v>47284001926.415855</v>
      </c>
      <c r="T77" s="81">
        <v>0</v>
      </c>
      <c r="U77" s="81">
        <v>22567169621.563957</v>
      </c>
      <c r="V77" s="81">
        <v>182933803571.49994</v>
      </c>
    </row>
    <row r="78" spans="1:22" x14ac:dyDescent="0.25">
      <c r="F78" t="s">
        <v>326</v>
      </c>
      <c r="G78" t="s">
        <v>328</v>
      </c>
      <c r="H78" s="42">
        <v>560763</v>
      </c>
      <c r="I78" s="42">
        <v>236473</v>
      </c>
      <c r="J78" s="42">
        <v>17390</v>
      </c>
      <c r="K78" s="42">
        <v>306900</v>
      </c>
      <c r="M78" s="56" t="s">
        <v>1208</v>
      </c>
      <c r="N78">
        <v>8687307834.3865585</v>
      </c>
      <c r="O78">
        <v>797772</v>
      </c>
      <c r="P78">
        <v>101211167771.59067</v>
      </c>
      <c r="Q78">
        <v>2115253215.007638</v>
      </c>
      <c r="R78">
        <v>1068105430.5352523</v>
      </c>
      <c r="S78">
        <v>47284001926.415855</v>
      </c>
      <c r="T78">
        <v>0</v>
      </c>
      <c r="U78">
        <v>22567169621.563957</v>
      </c>
      <c r="V78">
        <v>182933803571.49994</v>
      </c>
    </row>
    <row r="79" spans="1:22" x14ac:dyDescent="0.25">
      <c r="F79" t="s">
        <v>329</v>
      </c>
      <c r="G79" t="s">
        <v>331</v>
      </c>
      <c r="H79" s="42">
        <v>230878</v>
      </c>
      <c r="I79" s="42">
        <v>227418</v>
      </c>
      <c r="J79" s="42">
        <v>5065</v>
      </c>
      <c r="K79" s="42">
        <v>-1604</v>
      </c>
      <c r="M79" s="80" t="s">
        <v>1026</v>
      </c>
      <c r="N79" s="81">
        <v>3280319673.5430574</v>
      </c>
      <c r="O79" s="81">
        <v>455862</v>
      </c>
      <c r="P79" s="81">
        <v>37776744598.702255</v>
      </c>
      <c r="Q79" s="81">
        <v>699758616.97939444</v>
      </c>
      <c r="R79" s="81">
        <v>457050052.41330284</v>
      </c>
      <c r="S79" s="81">
        <v>22005087530.867695</v>
      </c>
      <c r="T79" s="81">
        <v>0</v>
      </c>
      <c r="U79" s="81">
        <v>11942037769.473236</v>
      </c>
      <c r="V79" s="81">
        <v>76161454103.978943</v>
      </c>
    </row>
    <row r="80" spans="1:22" x14ac:dyDescent="0.25">
      <c r="F80" t="s">
        <v>332</v>
      </c>
      <c r="G80" t="s">
        <v>334</v>
      </c>
      <c r="H80" s="42">
        <v>554081</v>
      </c>
      <c r="I80" s="42">
        <v>250693</v>
      </c>
      <c r="J80" s="42">
        <v>40312</v>
      </c>
      <c r="K80" s="42">
        <v>263076</v>
      </c>
      <c r="M80" s="56" t="s">
        <v>1209</v>
      </c>
      <c r="N80">
        <v>3280319673.5430574</v>
      </c>
      <c r="O80">
        <v>455862</v>
      </c>
      <c r="P80">
        <v>37776744598.702255</v>
      </c>
      <c r="Q80">
        <v>699758616.97939444</v>
      </c>
      <c r="R80">
        <v>457050052.41330284</v>
      </c>
      <c r="S80">
        <v>22005087530.867695</v>
      </c>
      <c r="T80">
        <v>0</v>
      </c>
      <c r="U80">
        <v>11942037769.473236</v>
      </c>
      <c r="V80">
        <v>76161454103.978943</v>
      </c>
    </row>
    <row r="81" spans="6:22" x14ac:dyDescent="0.25">
      <c r="F81" t="s">
        <v>335</v>
      </c>
      <c r="G81" t="s">
        <v>337</v>
      </c>
      <c r="H81" s="42">
        <v>17371</v>
      </c>
      <c r="I81" s="42">
        <v>1121</v>
      </c>
      <c r="J81" s="42">
        <v>731</v>
      </c>
      <c r="K81" s="42">
        <v>15519</v>
      </c>
      <c r="M81" s="80" t="s">
        <v>1028</v>
      </c>
      <c r="N81" s="81">
        <v>3590390056.4097924</v>
      </c>
      <c r="O81" s="81">
        <v>188037</v>
      </c>
      <c r="P81" s="81">
        <v>27947568861.148758</v>
      </c>
      <c r="Q81" s="81">
        <v>112590487.42693789</v>
      </c>
      <c r="R81" s="81">
        <v>260863677.44606811</v>
      </c>
      <c r="S81" s="81">
        <v>15847402446.86713</v>
      </c>
      <c r="T81" s="81">
        <v>0</v>
      </c>
      <c r="U81" s="81">
        <v>6303530054.0874472</v>
      </c>
      <c r="V81" s="81">
        <v>54062533620.386139</v>
      </c>
    </row>
    <row r="82" spans="6:22" x14ac:dyDescent="0.25">
      <c r="F82" t="s">
        <v>338</v>
      </c>
      <c r="G82" t="s">
        <v>340</v>
      </c>
      <c r="H82" s="42">
        <v>2385946</v>
      </c>
      <c r="I82" s="42">
        <v>136707</v>
      </c>
      <c r="J82" s="42">
        <v>256012</v>
      </c>
      <c r="K82" s="42">
        <v>1993228</v>
      </c>
      <c r="M82" s="56" t="s">
        <v>1210</v>
      </c>
      <c r="N82">
        <v>3590390056.4097924</v>
      </c>
      <c r="O82">
        <v>188037</v>
      </c>
      <c r="P82">
        <v>27947568861.148758</v>
      </c>
      <c r="Q82">
        <v>112590487.42693789</v>
      </c>
      <c r="R82">
        <v>260863677.44606811</v>
      </c>
      <c r="S82">
        <v>15847402446.86713</v>
      </c>
      <c r="T82">
        <v>0</v>
      </c>
      <c r="U82">
        <v>6303530054.0874472</v>
      </c>
      <c r="V82">
        <v>54062533620.386139</v>
      </c>
    </row>
    <row r="83" spans="6:22" x14ac:dyDescent="0.25">
      <c r="F83" t="s">
        <v>341</v>
      </c>
      <c r="G83" t="s">
        <v>343</v>
      </c>
      <c r="H83" s="42">
        <v>2180002</v>
      </c>
      <c r="I83" s="42">
        <v>102208</v>
      </c>
      <c r="J83" s="42">
        <v>237200</v>
      </c>
      <c r="K83" s="42">
        <v>1840595</v>
      </c>
      <c r="M83" s="80" t="s">
        <v>1030</v>
      </c>
      <c r="N83" s="81">
        <v>1805391977.5152531</v>
      </c>
      <c r="O83" s="81">
        <v>153456</v>
      </c>
      <c r="P83" s="81">
        <v>35382448787.675598</v>
      </c>
      <c r="Q83" s="81">
        <v>1302654464.2877204</v>
      </c>
      <c r="R83" s="81">
        <v>350191700.67588127</v>
      </c>
      <c r="S83" s="81">
        <v>9374676939.8772049</v>
      </c>
      <c r="T83" s="81">
        <v>0</v>
      </c>
      <c r="U83" s="81">
        <v>4300743926.0165453</v>
      </c>
      <c r="V83" s="81">
        <v>52516261252.048203</v>
      </c>
    </row>
    <row r="84" spans="6:22" x14ac:dyDescent="0.25">
      <c r="F84" t="s">
        <v>344</v>
      </c>
      <c r="G84" t="s">
        <v>346</v>
      </c>
      <c r="H84" s="42">
        <v>205944</v>
      </c>
      <c r="I84" s="42">
        <v>34499</v>
      </c>
      <c r="J84" s="42">
        <v>18812</v>
      </c>
      <c r="K84" s="42">
        <v>152633</v>
      </c>
      <c r="M84" s="56" t="s">
        <v>1211</v>
      </c>
      <c r="N84">
        <v>1805391977.5152531</v>
      </c>
      <c r="O84">
        <v>153456</v>
      </c>
      <c r="P84">
        <v>35382448787.675598</v>
      </c>
      <c r="Q84">
        <v>1302654464.2877204</v>
      </c>
      <c r="R84">
        <v>350191700.67588127</v>
      </c>
      <c r="S84">
        <v>9374676939.8772049</v>
      </c>
      <c r="T84">
        <v>0</v>
      </c>
      <c r="U84">
        <v>4300743926.0165453</v>
      </c>
      <c r="V84">
        <v>52516261252.048203</v>
      </c>
    </row>
    <row r="85" spans="6:22" x14ac:dyDescent="0.25">
      <c r="F85" t="s">
        <v>347</v>
      </c>
      <c r="G85" t="s">
        <v>349</v>
      </c>
      <c r="H85" s="42">
        <v>2236932</v>
      </c>
      <c r="I85" s="42">
        <v>1609923</v>
      </c>
      <c r="J85" s="42">
        <v>55918</v>
      </c>
      <c r="K85" s="42">
        <v>571091</v>
      </c>
      <c r="M85" s="80" t="s">
        <v>285</v>
      </c>
      <c r="N85" s="81">
        <v>237223363.36203495</v>
      </c>
      <c r="O85" s="81">
        <v>30809</v>
      </c>
      <c r="P85" s="81">
        <v>4526548038.6598177</v>
      </c>
      <c r="Q85" s="81">
        <v>36947654.41061376</v>
      </c>
      <c r="R85" s="81">
        <v>66878258.89820902</v>
      </c>
      <c r="S85" s="81">
        <v>1772599418.1525803</v>
      </c>
      <c r="T85" s="81">
        <v>0</v>
      </c>
      <c r="U85" s="81">
        <v>1022368847.8663996</v>
      </c>
      <c r="V85" s="81">
        <v>7662596390.3496552</v>
      </c>
    </row>
    <row r="86" spans="6:22" x14ac:dyDescent="0.25">
      <c r="F86" t="s">
        <v>350</v>
      </c>
      <c r="G86" t="s">
        <v>352</v>
      </c>
      <c r="H86" s="42">
        <v>1348595</v>
      </c>
      <c r="I86" s="42">
        <v>909431</v>
      </c>
      <c r="J86" s="42">
        <v>35128</v>
      </c>
      <c r="K86" s="42">
        <v>404035</v>
      </c>
      <c r="M86" s="56" t="s">
        <v>1212</v>
      </c>
      <c r="N86">
        <v>237223363.36203495</v>
      </c>
      <c r="O86">
        <v>30809</v>
      </c>
      <c r="P86">
        <v>4526548038.6598177</v>
      </c>
      <c r="Q86">
        <v>36947654.41061376</v>
      </c>
      <c r="R86">
        <v>66878258.89820902</v>
      </c>
      <c r="S86">
        <v>1772599418.1525803</v>
      </c>
      <c r="T86">
        <v>0</v>
      </c>
      <c r="U86">
        <v>1022368847.8663996</v>
      </c>
      <c r="V86">
        <v>7662596390.3496552</v>
      </c>
    </row>
    <row r="87" spans="6:22" x14ac:dyDescent="0.25">
      <c r="F87" t="s">
        <v>353</v>
      </c>
      <c r="G87" t="s">
        <v>355</v>
      </c>
      <c r="H87" s="42">
        <v>238595</v>
      </c>
      <c r="I87" s="42">
        <v>122863</v>
      </c>
      <c r="J87" s="42">
        <v>15945</v>
      </c>
      <c r="K87" s="42">
        <v>99788</v>
      </c>
      <c r="M87" s="80" t="s">
        <v>1044</v>
      </c>
      <c r="N87" s="81">
        <v>237223363.36203495</v>
      </c>
      <c r="O87" s="81">
        <v>30809</v>
      </c>
      <c r="P87" s="81">
        <v>4526548038.6598177</v>
      </c>
      <c r="Q87" s="81">
        <v>36947654.41061376</v>
      </c>
      <c r="R87" s="81">
        <v>66878258.89820902</v>
      </c>
      <c r="S87" s="81">
        <v>1772599418.1525803</v>
      </c>
      <c r="T87" s="81">
        <v>0</v>
      </c>
      <c r="U87" s="81">
        <v>1022368847.8663996</v>
      </c>
      <c r="V87" s="81">
        <v>7662596390.3496552</v>
      </c>
    </row>
    <row r="88" spans="6:22" x14ac:dyDescent="0.25">
      <c r="F88" t="s">
        <v>356</v>
      </c>
      <c r="G88" t="s">
        <v>359</v>
      </c>
      <c r="H88" s="42">
        <v>284785</v>
      </c>
      <c r="I88" s="42">
        <v>234630</v>
      </c>
      <c r="J88" s="42">
        <v>5942</v>
      </c>
      <c r="K88" s="42">
        <v>44213</v>
      </c>
      <c r="M88" s="56" t="s">
        <v>1212</v>
      </c>
      <c r="N88">
        <v>237223363.36203495</v>
      </c>
      <c r="O88">
        <v>30809</v>
      </c>
      <c r="P88">
        <v>4526548038.6598177</v>
      </c>
      <c r="Q88">
        <v>36947654.41061376</v>
      </c>
      <c r="R88">
        <v>66878258.89820902</v>
      </c>
      <c r="S88">
        <v>1772599418.1525803</v>
      </c>
      <c r="T88">
        <v>0</v>
      </c>
      <c r="U88">
        <v>1022368847.8663996</v>
      </c>
      <c r="V88">
        <v>7662596390.3496552</v>
      </c>
    </row>
    <row r="89" spans="6:22" x14ac:dyDescent="0.25">
      <c r="F89" t="s">
        <v>360</v>
      </c>
      <c r="G89" t="s">
        <v>362</v>
      </c>
      <c r="H89" s="42">
        <v>825215</v>
      </c>
      <c r="I89" s="42">
        <v>551939</v>
      </c>
      <c r="J89" s="42">
        <v>13242</v>
      </c>
      <c r="K89" s="42">
        <v>260034</v>
      </c>
      <c r="M89" s="80" t="s">
        <v>1213</v>
      </c>
      <c r="N89" s="81">
        <v>26646384802.299095</v>
      </c>
      <c r="O89" s="81">
        <v>1307162</v>
      </c>
      <c r="P89" s="81">
        <v>166544071748.37201</v>
      </c>
      <c r="Q89" s="81">
        <v>3164766317.3199368</v>
      </c>
      <c r="R89" s="81">
        <v>2081562082.3276882</v>
      </c>
      <c r="S89" s="81">
        <v>90719512145.805908</v>
      </c>
      <c r="T89" s="81">
        <v>0</v>
      </c>
      <c r="U89" s="81">
        <v>37148673843.856224</v>
      </c>
      <c r="V89" s="81">
        <v>326306278101.98083</v>
      </c>
    </row>
    <row r="90" spans="6:22" x14ac:dyDescent="0.25">
      <c r="F90" t="s">
        <v>363</v>
      </c>
      <c r="G90" t="s">
        <v>366</v>
      </c>
      <c r="H90" s="42">
        <v>347961</v>
      </c>
      <c r="I90" s="42">
        <v>302345</v>
      </c>
      <c r="J90" s="42">
        <v>8494</v>
      </c>
      <c r="K90" s="42">
        <v>37122</v>
      </c>
      <c r="M90" s="56" t="s">
        <v>1214</v>
      </c>
      <c r="N90">
        <v>26646384802.299095</v>
      </c>
      <c r="O90">
        <v>1307162</v>
      </c>
      <c r="P90">
        <v>166544071748.37201</v>
      </c>
      <c r="Q90">
        <v>3164766317.3199368</v>
      </c>
      <c r="R90">
        <v>2081562082.3276882</v>
      </c>
      <c r="S90">
        <v>90719512145.805908</v>
      </c>
      <c r="T90">
        <v>0</v>
      </c>
      <c r="U90">
        <v>37148673843.856224</v>
      </c>
      <c r="V90">
        <v>326306278101.98083</v>
      </c>
    </row>
    <row r="91" spans="6:22" x14ac:dyDescent="0.25">
      <c r="F91" t="s">
        <v>367</v>
      </c>
      <c r="G91" t="s">
        <v>369</v>
      </c>
      <c r="H91" s="42">
        <v>540376</v>
      </c>
      <c r="I91" s="42">
        <v>398148</v>
      </c>
      <c r="J91" s="42">
        <v>12295</v>
      </c>
      <c r="K91" s="42">
        <v>129933</v>
      </c>
      <c r="M91" s="94" t="s">
        <v>1161</v>
      </c>
      <c r="N91" s="95">
        <v>361813089644.73499</v>
      </c>
      <c r="O91" s="95">
        <v>8167207</v>
      </c>
      <c r="P91" s="95">
        <v>2569413515071.1187</v>
      </c>
      <c r="Q91" s="95">
        <v>71879927946.755615</v>
      </c>
      <c r="R91" s="95">
        <v>41061324239.506859</v>
      </c>
      <c r="S91" s="95">
        <v>1009886171812.8113</v>
      </c>
      <c r="T91" s="95">
        <v>32114865.704496637</v>
      </c>
      <c r="U91" s="95">
        <v>290786808092.05988</v>
      </c>
      <c r="V91" s="95">
        <v>4344881118879.6924</v>
      </c>
    </row>
    <row r="92" spans="6:22" x14ac:dyDescent="0.25">
      <c r="F92" t="s">
        <v>370</v>
      </c>
      <c r="G92" t="s">
        <v>372</v>
      </c>
      <c r="H92" s="42">
        <v>492465</v>
      </c>
      <c r="I92" s="42">
        <v>371539</v>
      </c>
      <c r="J92" s="42">
        <v>8972</v>
      </c>
      <c r="K92" s="42">
        <v>111954</v>
      </c>
    </row>
    <row r="93" spans="6:22" x14ac:dyDescent="0.25">
      <c r="F93" t="s">
        <v>373</v>
      </c>
      <c r="G93" t="s">
        <v>375</v>
      </c>
      <c r="H93" s="42">
        <v>47911</v>
      </c>
      <c r="I93" s="42">
        <v>26608</v>
      </c>
      <c r="J93" s="42">
        <v>3323</v>
      </c>
      <c r="K93" s="42">
        <v>17979</v>
      </c>
    </row>
    <row r="94" spans="6:22" x14ac:dyDescent="0.25">
      <c r="F94" t="s">
        <v>376</v>
      </c>
      <c r="G94" t="s">
        <v>378</v>
      </c>
      <c r="H94" s="42">
        <v>1571003</v>
      </c>
      <c r="I94" s="42">
        <v>1265582</v>
      </c>
      <c r="J94" s="42">
        <v>35545</v>
      </c>
      <c r="K94" s="42">
        <v>269876</v>
      </c>
    </row>
    <row r="95" spans="6:22" x14ac:dyDescent="0.25">
      <c r="F95" t="s">
        <v>379</v>
      </c>
      <c r="G95" t="s">
        <v>381</v>
      </c>
      <c r="H95" s="42">
        <v>233438</v>
      </c>
      <c r="I95" s="42">
        <v>180447</v>
      </c>
      <c r="J95" s="42">
        <v>8387</v>
      </c>
      <c r="K95" s="42">
        <v>44604</v>
      </c>
    </row>
    <row r="96" spans="6:22" x14ac:dyDescent="0.25">
      <c r="F96" t="s">
        <v>382</v>
      </c>
      <c r="G96" t="s">
        <v>384</v>
      </c>
      <c r="H96" s="42">
        <v>1337565</v>
      </c>
      <c r="I96" s="42">
        <v>1085134</v>
      </c>
      <c r="J96" s="42">
        <v>27158</v>
      </c>
      <c r="K96" s="42">
        <v>225272</v>
      </c>
    </row>
    <row r="97" spans="6:11" x14ac:dyDescent="0.25">
      <c r="F97" t="s">
        <v>385</v>
      </c>
      <c r="G97" t="s">
        <v>387</v>
      </c>
      <c r="H97" s="42">
        <v>644175</v>
      </c>
      <c r="I97" s="42">
        <v>494895</v>
      </c>
      <c r="J97" s="42">
        <v>8566</v>
      </c>
      <c r="K97" s="42">
        <v>140714</v>
      </c>
    </row>
    <row r="98" spans="6:11" x14ac:dyDescent="0.25">
      <c r="F98" t="s">
        <v>388</v>
      </c>
      <c r="G98" t="s">
        <v>390</v>
      </c>
      <c r="H98" s="42">
        <v>581331</v>
      </c>
      <c r="I98" s="42">
        <v>489855</v>
      </c>
      <c r="J98" s="42">
        <v>16768</v>
      </c>
      <c r="K98" s="42">
        <v>74709</v>
      </c>
    </row>
    <row r="99" spans="6:11" x14ac:dyDescent="0.25">
      <c r="F99" t="s">
        <v>391</v>
      </c>
      <c r="G99" t="s">
        <v>393</v>
      </c>
      <c r="H99" s="42">
        <v>112058</v>
      </c>
      <c r="I99" s="42">
        <v>100385</v>
      </c>
      <c r="J99" s="42">
        <v>1824</v>
      </c>
      <c r="K99" s="42">
        <v>9849</v>
      </c>
    </row>
    <row r="100" spans="6:11" x14ac:dyDescent="0.25">
      <c r="F100" t="s">
        <v>394</v>
      </c>
      <c r="G100" t="s">
        <v>396</v>
      </c>
      <c r="H100" s="42">
        <v>746773</v>
      </c>
      <c r="I100" s="42">
        <v>441746</v>
      </c>
      <c r="J100" s="42">
        <v>96713</v>
      </c>
      <c r="K100" s="42">
        <v>208314</v>
      </c>
    </row>
    <row r="101" spans="6:11" x14ac:dyDescent="0.25">
      <c r="F101" t="s">
        <v>397</v>
      </c>
      <c r="G101" t="s">
        <v>399</v>
      </c>
      <c r="H101" s="42">
        <v>193468</v>
      </c>
      <c r="I101" s="42">
        <v>100888</v>
      </c>
      <c r="J101" s="42">
        <v>19506</v>
      </c>
      <c r="K101" s="42">
        <v>73075</v>
      </c>
    </row>
    <row r="102" spans="6:11" x14ac:dyDescent="0.25">
      <c r="F102" t="s">
        <v>400</v>
      </c>
      <c r="G102" t="s">
        <v>402</v>
      </c>
      <c r="H102" s="42">
        <v>112849</v>
      </c>
      <c r="I102" s="42">
        <v>52218</v>
      </c>
      <c r="J102" s="42">
        <v>8029</v>
      </c>
      <c r="K102" s="42">
        <v>52602</v>
      </c>
    </row>
    <row r="103" spans="6:11" x14ac:dyDescent="0.25">
      <c r="F103" t="s">
        <v>403</v>
      </c>
      <c r="G103" t="s">
        <v>405</v>
      </c>
      <c r="H103" s="42">
        <v>80619</v>
      </c>
      <c r="I103" s="42">
        <v>48669</v>
      </c>
      <c r="J103" s="42">
        <v>11476</v>
      </c>
      <c r="K103" s="42">
        <v>20473</v>
      </c>
    </row>
    <row r="104" spans="6:11" x14ac:dyDescent="0.25">
      <c r="F104" t="s">
        <v>406</v>
      </c>
      <c r="G104" t="s">
        <v>408</v>
      </c>
      <c r="H104" s="42">
        <v>553304</v>
      </c>
      <c r="I104" s="42">
        <v>340858</v>
      </c>
      <c r="J104" s="42">
        <v>77207</v>
      </c>
      <c r="K104" s="42">
        <v>135239</v>
      </c>
    </row>
    <row r="105" spans="6:11" x14ac:dyDescent="0.25">
      <c r="F105" t="s">
        <v>409</v>
      </c>
      <c r="G105" t="s">
        <v>411</v>
      </c>
      <c r="H105" s="42">
        <v>157517</v>
      </c>
      <c r="I105" s="42">
        <v>77673</v>
      </c>
      <c r="J105" s="42">
        <v>26513</v>
      </c>
      <c r="K105" s="42">
        <v>53331</v>
      </c>
    </row>
    <row r="106" spans="6:11" x14ac:dyDescent="0.25">
      <c r="F106" t="s">
        <v>412</v>
      </c>
      <c r="G106" t="s">
        <v>414</v>
      </c>
      <c r="H106" s="42">
        <v>395787</v>
      </c>
      <c r="I106" s="42">
        <v>263185</v>
      </c>
      <c r="J106" s="42">
        <v>50694</v>
      </c>
      <c r="K106" s="42">
        <v>81908</v>
      </c>
    </row>
    <row r="107" spans="6:11" x14ac:dyDescent="0.25">
      <c r="F107" t="s">
        <v>415</v>
      </c>
      <c r="G107" t="s">
        <v>417</v>
      </c>
      <c r="H107" s="42">
        <v>391569</v>
      </c>
      <c r="I107" s="42">
        <v>286397</v>
      </c>
      <c r="J107" s="42">
        <v>21390</v>
      </c>
      <c r="K107" s="42">
        <v>83782</v>
      </c>
    </row>
    <row r="108" spans="6:11" x14ac:dyDescent="0.25">
      <c r="F108" t="s">
        <v>418</v>
      </c>
      <c r="G108" t="s">
        <v>420</v>
      </c>
      <c r="H108" s="42">
        <v>2339442</v>
      </c>
      <c r="I108" s="42">
        <v>1846322</v>
      </c>
      <c r="J108" s="42">
        <v>-24531</v>
      </c>
      <c r="K108" s="42">
        <v>517651</v>
      </c>
    </row>
    <row r="109" spans="6:11" x14ac:dyDescent="0.25">
      <c r="F109" t="s">
        <v>421</v>
      </c>
      <c r="G109" t="s">
        <v>423</v>
      </c>
      <c r="H109" s="42">
        <v>731280</v>
      </c>
      <c r="I109" s="42">
        <v>469030</v>
      </c>
      <c r="J109" s="42">
        <v>-6001</v>
      </c>
      <c r="K109" s="42">
        <v>268250</v>
      </c>
    </row>
    <row r="110" spans="6:11" x14ac:dyDescent="0.25">
      <c r="F110" t="s">
        <v>424</v>
      </c>
      <c r="G110" t="s">
        <v>426</v>
      </c>
      <c r="H110" s="42">
        <v>673658</v>
      </c>
      <c r="I110" s="42">
        <v>409923</v>
      </c>
      <c r="J110" s="42" t="s">
        <v>427</v>
      </c>
      <c r="K110" s="42">
        <v>263735</v>
      </c>
    </row>
    <row r="111" spans="6:11" x14ac:dyDescent="0.25">
      <c r="F111" t="s">
        <v>428</v>
      </c>
      <c r="G111" t="s">
        <v>430</v>
      </c>
      <c r="H111" s="42">
        <v>57621</v>
      </c>
      <c r="I111" s="42">
        <v>59107</v>
      </c>
      <c r="J111" s="42">
        <v>-6001</v>
      </c>
      <c r="K111" s="42">
        <v>4515</v>
      </c>
    </row>
    <row r="112" spans="6:11" x14ac:dyDescent="0.25">
      <c r="F112" t="s">
        <v>431</v>
      </c>
      <c r="G112" t="s">
        <v>433</v>
      </c>
      <c r="H112" s="42">
        <v>1608162</v>
      </c>
      <c r="I112" s="42">
        <v>1377292</v>
      </c>
      <c r="J112" s="42">
        <v>-18530</v>
      </c>
      <c r="K112" s="42">
        <v>249400</v>
      </c>
    </row>
    <row r="113" spans="6:11" x14ac:dyDescent="0.25">
      <c r="F113" t="s">
        <v>434</v>
      </c>
      <c r="G113" t="s">
        <v>436</v>
      </c>
      <c r="H113" s="42">
        <v>1467317</v>
      </c>
      <c r="I113" s="42">
        <v>1275273</v>
      </c>
      <c r="J113" s="42" t="s">
        <v>427</v>
      </c>
      <c r="K113" s="42">
        <v>192044</v>
      </c>
    </row>
    <row r="114" spans="6:11" x14ac:dyDescent="0.25">
      <c r="F114" t="s">
        <v>437</v>
      </c>
      <c r="G114" t="s">
        <v>439</v>
      </c>
      <c r="H114" s="42">
        <v>140845</v>
      </c>
      <c r="I114" s="42">
        <v>102019</v>
      </c>
      <c r="J114" s="42">
        <v>-18530</v>
      </c>
      <c r="K114" s="42">
        <v>57356</v>
      </c>
    </row>
    <row r="115" spans="6:11" x14ac:dyDescent="0.25">
      <c r="G115" t="s">
        <v>442</v>
      </c>
      <c r="H115" s="42"/>
    </row>
    <row r="116" spans="6:11" x14ac:dyDescent="0.25">
      <c r="F116" t="s">
        <v>440</v>
      </c>
      <c r="G116" t="s">
        <v>445</v>
      </c>
      <c r="H116" s="42">
        <v>3268592</v>
      </c>
    </row>
    <row r="117" spans="6:11" x14ac:dyDescent="0.25">
      <c r="F117" t="s">
        <v>443</v>
      </c>
      <c r="G117" t="s">
        <v>448</v>
      </c>
      <c r="H117" s="42">
        <v>12630266</v>
      </c>
    </row>
    <row r="121" spans="6:11" s="93" customFormat="1" ht="12" customHeight="1" x14ac:dyDescent="0.25"/>
    <row r="122" spans="6:11" s="93" customFormat="1" ht="12" customHeight="1" x14ac:dyDescent="0.25"/>
    <row r="123" spans="6:11" s="93" customFormat="1" ht="12" customHeight="1" x14ac:dyDescent="0.25"/>
  </sheetData>
  <hyperlinks>
    <hyperlink ref="B6" r:id="rId1" xr:uid="{72166BDC-360E-4066-9610-E3722D5AD63A}"/>
    <hyperlink ref="B9" r:id="rId2" xr:uid="{64659476-1A89-4897-B63A-D9B58BACD53E}"/>
    <hyperlink ref="B7" r:id="rId3" xr:uid="{96E8C23B-3062-4E0C-A103-50BEAB7AA412}"/>
    <hyperlink ref="B8" r:id="rId4" xr:uid="{B91F594F-E680-4B2A-97C8-9CE5F335A94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tabSelected="1" topLeftCell="F1" workbookViewId="0">
      <selection activeCell="X3" sqref="X3"/>
    </sheetView>
  </sheetViews>
  <sheetFormatPr defaultRowHeight="15" x14ac:dyDescent="0.25"/>
  <cols>
    <col min="1" max="1" width="28.42578125" customWidth="1"/>
    <col min="2" max="26" width="10.140625" customWidth="1"/>
    <col min="27" max="27" width="13.5703125" customWidth="1"/>
    <col min="28" max="43" width="10.140625" customWidth="1"/>
  </cols>
  <sheetData>
    <row r="1" spans="1:43" s="4" customFormat="1" x14ac:dyDescent="0.25">
      <c r="A1" s="15" t="s">
        <v>87</v>
      </c>
      <c r="B1" s="4" t="s">
        <v>10</v>
      </c>
      <c r="C1" s="50" t="s">
        <v>102</v>
      </c>
      <c r="D1" s="51" t="s">
        <v>103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0" t="s">
        <v>95</v>
      </c>
      <c r="M1" s="51" t="s">
        <v>96</v>
      </c>
      <c r="N1" s="4" t="s">
        <v>18</v>
      </c>
      <c r="O1" s="50" t="s">
        <v>1100</v>
      </c>
      <c r="P1" s="51" t="s">
        <v>1101</v>
      </c>
      <c r="Q1" s="50" t="s">
        <v>1102</v>
      </c>
      <c r="R1" s="51" t="s">
        <v>1103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0" t="s">
        <v>1104</v>
      </c>
      <c r="AA1" s="54" t="s">
        <v>1105</v>
      </c>
      <c r="AB1" s="51" t="s">
        <v>1106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.75" thickBot="1" x14ac:dyDescent="0.3">
      <c r="A2" t="s">
        <v>1143</v>
      </c>
      <c r="B2">
        <f>'OECD VAL EU'!C35*10^6*About!$A$36</f>
        <v>53164715422.530861</v>
      </c>
      <c r="C2" s="52">
        <f>'OECD VAL US'!D9*10^6*About!$A$36*('EU Data for ISIC Splits'!D10/SUM('EU Data for ISIC Splits'!D10:E10))</f>
        <v>30902767751.968121</v>
      </c>
      <c r="D2" s="53">
        <f>'OECD VAL US'!D9*10^6*About!$A$36*('EU Data for ISIC Splits'!E10/SUM('EU Data for ISIC Splits'!D10:E10))</f>
        <v>11185172707.53479</v>
      </c>
      <c r="E2">
        <v>0</v>
      </c>
      <c r="F2">
        <f>'OECD VAL EU'!F35*10^6*About!$A$36</f>
        <v>1049775717.7923944</v>
      </c>
      <c r="G2">
        <f>'OECD VAL EU'!G35*10^6*About!$A$36</f>
        <v>133320299495.58052</v>
      </c>
      <c r="H2">
        <f>'OECD VAL EU'!H35*10^6*About!$A$36</f>
        <v>39548386731.12056</v>
      </c>
      <c r="I2">
        <f>'OECD VAL EU'!I35*10^6*About!$A$36</f>
        <v>22297621936.164917</v>
      </c>
      <c r="J2">
        <f>'OECD VAL EU'!J35*10^6*About!$A$36</f>
        <v>44476711151.849869</v>
      </c>
      <c r="K2">
        <f>'OECD VAL EU'!K35*10^6*About!$A$36</f>
        <v>18953717652.910976</v>
      </c>
      <c r="L2" s="52">
        <f>'OECD VAL US'!L9*10^6*About!$A$36*('EU Data for ISIC Splits'!G10/SUM('EU Data for ISIC Splits'!G10:H10))</f>
        <v>38348469417.289291</v>
      </c>
      <c r="M2" s="53">
        <f>'OECD VAL US'!L9*10^6*About!$A$36*('EU Data for ISIC Splits'!H10/SUM('EU Data for ISIC Splits'!G10:H10))</f>
        <v>59544488888.638145</v>
      </c>
      <c r="N2">
        <v>0</v>
      </c>
      <c r="O2" s="52">
        <f>'OECD VAL US'!N9*10^6*About!$A$36*('EU Data for ISIC Splits'!J10/SUM('EU Data for ISIC Splits'!J10:K10))</f>
        <v>6486983095.2897129</v>
      </c>
      <c r="P2" s="53">
        <f>'OECD VAL US'!N9*10^6*About!$A$36*('EU Data for ISIC Splits'!K10/SUM('EU Data for ISIC Splits'!J10:K10))</f>
        <v>21476713083.718544</v>
      </c>
      <c r="Q2" s="52">
        <f>'OECD VAL US'!O9*10^6*About!$A$36*('EU Data for ISIC Splits'!M10/SUM('EU Data for ISIC Splits'!M10:N10))</f>
        <v>19369297066.744091</v>
      </c>
      <c r="R2" s="53">
        <f>'OECD VAL US'!O9*10^6*About!$A$36*('EU Data for ISIC Splits'!N10/SUM('EU Data for ISIC Splits'!M10:N10))</f>
        <v>11165793403.897251</v>
      </c>
      <c r="S2">
        <v>0</v>
      </c>
      <c r="T2">
        <v>0</v>
      </c>
      <c r="U2">
        <v>0</v>
      </c>
      <c r="V2">
        <f>'OECD VAL EU'!S35*10^6*About!$A$36+'OECD VAL EU'!R35*10^6*About!$A$36+'OECD VAL EU'!Q35*10^6*About!$A$36+'OECD VAL EU'!P35*10^6*About!$A$36</f>
        <v>374247384696.34662</v>
      </c>
      <c r="W2">
        <f>'OECD VAL EU'!T35*10^6*About!$A$36+'OECD VAL EU'!U35*10^6*About!$A$36</f>
        <v>154811957053.37592</v>
      </c>
      <c r="X2">
        <v>0</v>
      </c>
      <c r="Y2">
        <f>'OECD VAL EU'!V35*10^6*About!$A$36+'OECD VAL EU'!M35*10^6*About!$A$36+'OECD VAL EU'!X35*10^6*About!$A$36+'OECD VAL EU'!E35*10^6*About!$A$36</f>
        <v>512209373798.3266</v>
      </c>
      <c r="Z2" s="52">
        <f>'OECD VAL US'!W9*10^6*About!$A$36*('EU Data for ISIC Splits'!P10/SUM('EU Data for ISIC Splits'!P10:R10))</f>
        <v>35539280131.495125</v>
      </c>
      <c r="AA2" s="55">
        <f>'OECD VAL US'!W9*10^6*About!$A$36*('EU Data for ISIC Splits'!Q10/SUM('EU Data for ISIC Splits'!P10:R10))</f>
        <v>9509805144.3849621</v>
      </c>
      <c r="AB2" s="53">
        <f>'OECD VAL US'!W9*10^6*About!$A$36*('EU Data for ISIC Splits'!R10/SUM('EU Data for ISIC Splits'!P10:R10))</f>
        <v>54600680708.644234</v>
      </c>
      <c r="AC2">
        <v>0</v>
      </c>
      <c r="AD2">
        <f>'OECD VAL EU'!Y35*10^6*About!$A$36</f>
        <v>758221757299.78027</v>
      </c>
      <c r="AE2">
        <f>'OECD VAL EU'!Z35*10^6*About!$A$36</f>
        <v>321887469296.93646</v>
      </c>
      <c r="AF2">
        <f>'OECD VAL EU'!AA35*10^6*About!$A$36</f>
        <v>179312829724.70331</v>
      </c>
      <c r="AG2">
        <f>'OECD VAL EU'!AB35*10^6*About!$A$36</f>
        <v>67810848523.776764</v>
      </c>
      <c r="AH2">
        <f>'OECD VAL EU'!AC35*10^6*About!$A$36</f>
        <v>44422096884.856354</v>
      </c>
      <c r="AI2">
        <f>'OECD VAL EU'!AD35*10^6*About!$A$36</f>
        <v>172380263416.87729</v>
      </c>
      <c r="AJ2">
        <f>'OECD VAL EU'!AE35*10^6*About!$A$36</f>
        <v>294275354156.89172</v>
      </c>
      <c r="AK2">
        <f>'OECD VAL EU'!AF35*10^6*About!$A$36</f>
        <v>57329299325.904884</v>
      </c>
      <c r="AL2">
        <f>'OECD VAL EU'!AG35*10^6*About!$A$36</f>
        <v>722806792954.5647</v>
      </c>
      <c r="AM2">
        <f>'OECD VAL EU'!AH35*10^6*About!$A$36</f>
        <v>577804365164.97131</v>
      </c>
      <c r="AN2">
        <f>'OECD VAL EU'!AI35*10^6*About!$A$36</f>
        <v>484941089275.99286</v>
      </c>
      <c r="AO2">
        <f>'OECD VAL EU'!AJ35*10^6*About!$A$36</f>
        <v>637286807265.71521</v>
      </c>
      <c r="AP2">
        <f>'OECD VAL EU'!AK35*10^6*About!$A$36</f>
        <v>193382266001.89017</v>
      </c>
      <c r="AQ2">
        <f>'OECD VAL EU'!AL35*10^6*About!$A$36</f>
        <v>48315027603.083321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1831F5-BBC8-4C0F-87D0-DEE41C3CA568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FD9F5E0A-649E-4776-9A91-4DB82EA1C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E46C6E-E7F4-4336-B2D9-D075C88251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VAL US</vt:lpstr>
      <vt:lpstr>OECD VAL EU</vt:lpstr>
      <vt:lpstr>U.S. Data for ISIC Splits</vt:lpstr>
      <vt:lpstr>EU Data for ISIC Splits</vt:lpstr>
      <vt:lpstr>BECbIC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2019-12-02T22:49:06Z</dcterms:created>
  <dcterms:modified xsi:type="dcterms:W3CDTF">2024-07-15T17:16:41Z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