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228"/>
  <workbookPr/>
  <mc:AlternateContent xmlns:mc="http://schemas.openxmlformats.org/markup-compatibility/2006">
    <mc:Choice Requires="x15">
      <x15ac:absPath xmlns:x15ac="http://schemas.microsoft.com/office/spreadsheetml/2010/11/ac" url="C:\Users\shelley\Dropbox (Energy Innovation)\PC (2)\Documents\GitHub_Repositories\eps-eu\"/>
    </mc:Choice>
  </mc:AlternateContent>
  <xr:revisionPtr revIDLastSave="0" documentId="13_ncr:1_{502C391C-F852-403C-B1F1-B39E1D4FA9C8}" xr6:coauthVersionLast="47" xr6:coauthVersionMax="47" xr10:uidLastSave="{00000000-0000-0000-0000-000000000000}"/>
  <bookViews>
    <workbookView xWindow="-110" yWindow="-110" windowWidth="19420" windowHeight="10420" tabRatio="861" activeTab="3"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Target Calculations" sheetId="15" r:id="rId8"/>
    <sheet name="MaxBoundCalculations" sheetId="13" r:id="rId9"/>
  </sheets>
  <definedNames>
    <definedName name="_xlnm._FilterDatabase" localSheetId="2" hidden="1">PolicyLevers!$A$1:$R$1163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179" i="13" l="1"/>
  <c r="A62" i="1" l="1"/>
  <c r="B62" i="1"/>
  <c r="A63" i="1"/>
  <c r="B63" i="1"/>
  <c r="A64" i="1"/>
  <c r="B64" i="1"/>
  <c r="A76" i="1"/>
  <c r="B76" i="1"/>
  <c r="A88" i="1"/>
  <c r="B88" i="1"/>
  <c r="A89" i="1"/>
  <c r="B89" i="1"/>
  <c r="A101" i="1"/>
  <c r="B101" i="1"/>
  <c r="A113" i="1"/>
  <c r="B113" i="1"/>
  <c r="A114" i="1"/>
  <c r="B114" i="1"/>
  <c r="A126" i="1"/>
  <c r="B126" i="1"/>
  <c r="A141" i="1"/>
  <c r="B141" i="1"/>
  <c r="A159" i="1"/>
  <c r="B159" i="1"/>
  <c r="A160" i="1"/>
  <c r="B160" i="1"/>
  <c r="A161" i="1"/>
  <c r="B161" i="1"/>
  <c r="A162" i="1"/>
  <c r="B162" i="1"/>
  <c r="A163" i="1"/>
  <c r="B163" i="1"/>
  <c r="A166" i="1"/>
  <c r="B166" i="1"/>
  <c r="A172" i="1"/>
  <c r="B172" i="1"/>
  <c r="A188" i="1"/>
  <c r="B188" i="1"/>
  <c r="A204" i="1"/>
  <c r="B204" i="1"/>
  <c r="A205" i="1"/>
  <c r="B205" i="1"/>
  <c r="A206" i="1"/>
  <c r="B206" i="1"/>
  <c r="A222" i="1"/>
  <c r="B222" i="1"/>
  <c r="A223" i="1"/>
  <c r="B223" i="1"/>
  <c r="A224" i="1"/>
  <c r="B224" i="1"/>
  <c r="A240" i="1"/>
  <c r="B240" i="1"/>
  <c r="A241" i="1"/>
  <c r="B241" i="1"/>
  <c r="A242" i="1"/>
  <c r="B242" i="1"/>
  <c r="A258" i="1"/>
  <c r="B258" i="1"/>
  <c r="A274" i="1"/>
  <c r="B274" i="1"/>
  <c r="A275" i="1"/>
  <c r="B275" i="1"/>
  <c r="A276" i="1"/>
  <c r="B276" i="1"/>
  <c r="A321" i="1"/>
  <c r="B321" i="1"/>
  <c r="A324" i="1"/>
  <c r="B324" i="1"/>
  <c r="A325" i="1"/>
  <c r="B325" i="1"/>
  <c r="A338" i="1"/>
  <c r="B338" i="1"/>
  <c r="A351" i="1"/>
  <c r="B351" i="1"/>
  <c r="A401" i="1"/>
  <c r="B401" i="1"/>
  <c r="A402" i="1"/>
  <c r="B402" i="1"/>
  <c r="A403" i="1"/>
  <c r="B403" i="1"/>
  <c r="A404" i="1"/>
  <c r="B404" i="1"/>
  <c r="A654" i="1"/>
  <c r="B654" i="1"/>
  <c r="A655" i="1"/>
  <c r="B655" i="1"/>
  <c r="A905" i="1"/>
  <c r="B905" i="1"/>
  <c r="A906" i="1"/>
  <c r="B906" i="1"/>
  <c r="A907" i="1"/>
  <c r="B907" i="1"/>
  <c r="A908" i="1"/>
  <c r="B908" i="1"/>
  <c r="A909" i="1"/>
  <c r="B909" i="1"/>
  <c r="A912" i="1"/>
  <c r="B912" i="1"/>
  <c r="A916" i="1"/>
  <c r="B916" i="1"/>
  <c r="A920" i="1"/>
  <c r="B920" i="1"/>
  <c r="A929" i="1"/>
  <c r="B929" i="1"/>
  <c r="A930" i="1"/>
  <c r="B930" i="1"/>
  <c r="A931" i="1"/>
  <c r="B931" i="1"/>
  <c r="A932" i="1"/>
  <c r="B932" i="1"/>
  <c r="A933" i="1"/>
  <c r="B933" i="1"/>
  <c r="A934" i="1"/>
  <c r="B934" i="1"/>
  <c r="A935" i="1"/>
  <c r="B935" i="1"/>
  <c r="A936" i="1"/>
  <c r="B936" i="1"/>
  <c r="A937" i="1"/>
  <c r="B937" i="1"/>
  <c r="A938" i="1"/>
  <c r="B938" i="1"/>
  <c r="A939" i="1"/>
  <c r="B939" i="1"/>
  <c r="A940" i="1"/>
  <c r="B940" i="1"/>
  <c r="A941" i="1"/>
  <c r="B941" i="1"/>
  <c r="A947" i="1"/>
  <c r="B947" i="1"/>
  <c r="A968" i="1"/>
  <c r="B968" i="1"/>
  <c r="A969" i="1"/>
  <c r="B969" i="1"/>
  <c r="A970" i="1"/>
  <c r="B970" i="1"/>
  <c r="A973" i="1"/>
  <c r="B973" i="1"/>
  <c r="A985" i="1"/>
  <c r="B985" i="1"/>
  <c r="A1000" i="1"/>
  <c r="B1000" i="1"/>
  <c r="A1017" i="1"/>
  <c r="B1017" i="1"/>
  <c r="A1067" i="1"/>
  <c r="B1067" i="1"/>
  <c r="A1068" i="1"/>
  <c r="B1068" i="1"/>
  <c r="A1118" i="1"/>
  <c r="B1118" i="1"/>
  <c r="A1119" i="1"/>
  <c r="B1119" i="1"/>
  <c r="A1124" i="1"/>
  <c r="B1124" i="1"/>
  <c r="A1129" i="1"/>
  <c r="B1129" i="1"/>
  <c r="A1134" i="1"/>
  <c r="B1134" i="1"/>
  <c r="A1139" i="1"/>
  <c r="B1139" i="1"/>
  <c r="A1144" i="1"/>
  <c r="B1144" i="1"/>
  <c r="A1149" i="1"/>
  <c r="B1149" i="1"/>
  <c r="A1154" i="1"/>
  <c r="B1154" i="1"/>
  <c r="A1159" i="1"/>
  <c r="B1159" i="1"/>
  <c r="J62" i="1"/>
  <c r="K62" i="1"/>
  <c r="L62" i="1"/>
  <c r="M62" i="1"/>
  <c r="N62" i="1"/>
  <c r="O62" i="1"/>
  <c r="P62" i="1"/>
  <c r="Q62" i="1"/>
  <c r="R62" i="1"/>
  <c r="J63" i="1"/>
  <c r="K63" i="1"/>
  <c r="L63" i="1"/>
  <c r="M63" i="1"/>
  <c r="N63" i="1"/>
  <c r="O63" i="1"/>
  <c r="P63" i="1"/>
  <c r="Q63" i="1"/>
  <c r="R63" i="1"/>
  <c r="J64" i="1"/>
  <c r="K64" i="1"/>
  <c r="L64" i="1"/>
  <c r="M64" i="1"/>
  <c r="N64" i="1"/>
  <c r="O64" i="1"/>
  <c r="P64" i="1"/>
  <c r="Q64" i="1"/>
  <c r="R64" i="1"/>
  <c r="J76" i="1"/>
  <c r="K76" i="1"/>
  <c r="L76" i="1"/>
  <c r="M76" i="1"/>
  <c r="N76" i="1"/>
  <c r="O76" i="1"/>
  <c r="P76" i="1"/>
  <c r="Q76" i="1"/>
  <c r="R76" i="1"/>
  <c r="J88" i="1"/>
  <c r="K88" i="1"/>
  <c r="L88" i="1"/>
  <c r="M88" i="1"/>
  <c r="N88" i="1"/>
  <c r="O88" i="1"/>
  <c r="P88" i="1"/>
  <c r="Q88" i="1"/>
  <c r="R88" i="1"/>
  <c r="J89" i="1"/>
  <c r="K89" i="1"/>
  <c r="L89" i="1"/>
  <c r="N89" i="1"/>
  <c r="O89" i="1"/>
  <c r="P89" i="1"/>
  <c r="Q89" i="1"/>
  <c r="R89" i="1"/>
  <c r="J101" i="1"/>
  <c r="K101" i="1"/>
  <c r="L101" i="1"/>
  <c r="M101" i="1"/>
  <c r="N101" i="1"/>
  <c r="O101" i="1"/>
  <c r="P101" i="1"/>
  <c r="Q101" i="1"/>
  <c r="R101" i="1"/>
  <c r="J113" i="1"/>
  <c r="K113" i="1"/>
  <c r="L113" i="1"/>
  <c r="M113" i="1"/>
  <c r="N113" i="1"/>
  <c r="O113" i="1"/>
  <c r="P113" i="1"/>
  <c r="Q113" i="1"/>
  <c r="R113" i="1"/>
  <c r="J114" i="1"/>
  <c r="K114" i="1"/>
  <c r="L114" i="1"/>
  <c r="N114" i="1"/>
  <c r="O114" i="1"/>
  <c r="P114" i="1"/>
  <c r="Q114" i="1"/>
  <c r="R114" i="1"/>
  <c r="J126" i="1"/>
  <c r="K126" i="1"/>
  <c r="L126" i="1"/>
  <c r="M126" i="1"/>
  <c r="N126" i="1"/>
  <c r="O126" i="1"/>
  <c r="P126" i="1"/>
  <c r="Q126" i="1"/>
  <c r="R126" i="1"/>
  <c r="J141" i="1"/>
  <c r="K141" i="1"/>
  <c r="L141" i="1"/>
  <c r="M141" i="1"/>
  <c r="N141" i="1"/>
  <c r="O141" i="1"/>
  <c r="P141" i="1"/>
  <c r="Q141" i="1"/>
  <c r="R141" i="1"/>
  <c r="J159" i="1"/>
  <c r="K159" i="1"/>
  <c r="L159" i="1"/>
  <c r="M159" i="1"/>
  <c r="N159" i="1"/>
  <c r="O159" i="1"/>
  <c r="P159" i="1"/>
  <c r="Q159" i="1"/>
  <c r="R159" i="1"/>
  <c r="J160" i="1"/>
  <c r="K160" i="1"/>
  <c r="L160" i="1"/>
  <c r="N160" i="1"/>
  <c r="O160" i="1"/>
  <c r="P160" i="1"/>
  <c r="Q160" i="1"/>
  <c r="R160" i="1"/>
  <c r="J161" i="1"/>
  <c r="K161" i="1"/>
  <c r="L161" i="1"/>
  <c r="M161" i="1"/>
  <c r="N161" i="1"/>
  <c r="O161" i="1"/>
  <c r="P161" i="1"/>
  <c r="Q161" i="1"/>
  <c r="R161" i="1"/>
  <c r="J162" i="1"/>
  <c r="K162" i="1"/>
  <c r="L162" i="1"/>
  <c r="M162" i="1"/>
  <c r="N162" i="1"/>
  <c r="O162" i="1"/>
  <c r="P162" i="1"/>
  <c r="Q162" i="1"/>
  <c r="R162" i="1"/>
  <c r="J163" i="1"/>
  <c r="K163" i="1"/>
  <c r="L163" i="1"/>
  <c r="M163" i="1"/>
  <c r="N163" i="1"/>
  <c r="O163" i="1"/>
  <c r="P163" i="1"/>
  <c r="Q163" i="1"/>
  <c r="R163" i="1"/>
  <c r="J166" i="1"/>
  <c r="K166" i="1"/>
  <c r="L166" i="1"/>
  <c r="M166" i="1"/>
  <c r="N166" i="1"/>
  <c r="O166" i="1"/>
  <c r="P166" i="1"/>
  <c r="Q166" i="1"/>
  <c r="R166" i="1"/>
  <c r="J172" i="1"/>
  <c r="K172" i="1"/>
  <c r="L172" i="1"/>
  <c r="M172" i="1"/>
  <c r="N172" i="1"/>
  <c r="O172" i="1"/>
  <c r="P172" i="1"/>
  <c r="Q172" i="1"/>
  <c r="R172" i="1"/>
  <c r="J188" i="1"/>
  <c r="K188" i="1"/>
  <c r="L188" i="1"/>
  <c r="M188" i="1"/>
  <c r="N188" i="1"/>
  <c r="O188" i="1"/>
  <c r="P188" i="1"/>
  <c r="Q188" i="1"/>
  <c r="R188" i="1"/>
  <c r="J204" i="1"/>
  <c r="K204" i="1"/>
  <c r="L204" i="1"/>
  <c r="M204" i="1"/>
  <c r="N204" i="1"/>
  <c r="O204" i="1"/>
  <c r="P204" i="1"/>
  <c r="Q204" i="1"/>
  <c r="R204" i="1"/>
  <c r="J205" i="1"/>
  <c r="K205" i="1"/>
  <c r="L205" i="1"/>
  <c r="M205" i="1"/>
  <c r="N205" i="1"/>
  <c r="O205" i="1"/>
  <c r="P205" i="1"/>
  <c r="Q205" i="1"/>
  <c r="R205" i="1"/>
  <c r="J206" i="1"/>
  <c r="K206" i="1"/>
  <c r="L206" i="1"/>
  <c r="M206" i="1"/>
  <c r="N206" i="1"/>
  <c r="O206" i="1"/>
  <c r="P206" i="1"/>
  <c r="Q206" i="1"/>
  <c r="R206" i="1"/>
  <c r="J222" i="1"/>
  <c r="K222" i="1"/>
  <c r="L222" i="1"/>
  <c r="M222" i="1"/>
  <c r="N222" i="1"/>
  <c r="O222" i="1"/>
  <c r="P222" i="1"/>
  <c r="Q222" i="1"/>
  <c r="R222" i="1"/>
  <c r="J223" i="1"/>
  <c r="K223" i="1"/>
  <c r="L223" i="1"/>
  <c r="M223" i="1"/>
  <c r="N223" i="1"/>
  <c r="O223" i="1"/>
  <c r="P223" i="1"/>
  <c r="Q223" i="1"/>
  <c r="R223" i="1"/>
  <c r="J224" i="1"/>
  <c r="K224" i="1"/>
  <c r="L224" i="1"/>
  <c r="M224" i="1"/>
  <c r="N224" i="1"/>
  <c r="O224" i="1"/>
  <c r="P224" i="1"/>
  <c r="Q224" i="1"/>
  <c r="R224" i="1"/>
  <c r="J240" i="1"/>
  <c r="K240" i="1"/>
  <c r="L240" i="1"/>
  <c r="M240" i="1"/>
  <c r="N240" i="1"/>
  <c r="O240" i="1"/>
  <c r="P240" i="1"/>
  <c r="Q240" i="1"/>
  <c r="R240" i="1"/>
  <c r="J241" i="1"/>
  <c r="K241" i="1"/>
  <c r="L241" i="1"/>
  <c r="N241" i="1"/>
  <c r="O241" i="1"/>
  <c r="P241" i="1"/>
  <c r="Q241" i="1"/>
  <c r="R241" i="1"/>
  <c r="J242" i="1"/>
  <c r="K242" i="1"/>
  <c r="L242" i="1"/>
  <c r="M242" i="1"/>
  <c r="N242" i="1"/>
  <c r="O242" i="1"/>
  <c r="P242" i="1"/>
  <c r="Q242" i="1"/>
  <c r="R242" i="1"/>
  <c r="J258" i="1"/>
  <c r="K258" i="1"/>
  <c r="L258" i="1"/>
  <c r="M258" i="1"/>
  <c r="N258" i="1"/>
  <c r="O258" i="1"/>
  <c r="P258" i="1"/>
  <c r="Q258" i="1"/>
  <c r="R258" i="1"/>
  <c r="J274" i="1"/>
  <c r="K274" i="1"/>
  <c r="L274" i="1"/>
  <c r="M274" i="1"/>
  <c r="N274" i="1"/>
  <c r="O274" i="1"/>
  <c r="P274" i="1"/>
  <c r="Q274" i="1"/>
  <c r="R274" i="1"/>
  <c r="J275" i="1"/>
  <c r="K275" i="1"/>
  <c r="L275" i="1"/>
  <c r="M275" i="1"/>
  <c r="N275" i="1"/>
  <c r="O275" i="1"/>
  <c r="P275" i="1"/>
  <c r="Q275" i="1"/>
  <c r="R275" i="1"/>
  <c r="J276" i="1"/>
  <c r="K276" i="1"/>
  <c r="L276" i="1"/>
  <c r="M276" i="1"/>
  <c r="N276" i="1"/>
  <c r="O276" i="1"/>
  <c r="P276" i="1"/>
  <c r="Q276" i="1"/>
  <c r="R276" i="1"/>
  <c r="J321" i="1"/>
  <c r="K321" i="1"/>
  <c r="L321" i="1"/>
  <c r="M321" i="1"/>
  <c r="N321" i="1"/>
  <c r="O321" i="1"/>
  <c r="P321" i="1"/>
  <c r="Q321" i="1"/>
  <c r="R321" i="1"/>
  <c r="J324" i="1"/>
  <c r="K324" i="1"/>
  <c r="L324" i="1"/>
  <c r="M324" i="1"/>
  <c r="N324" i="1"/>
  <c r="O324" i="1"/>
  <c r="P324" i="1"/>
  <c r="Q324" i="1"/>
  <c r="R324" i="1"/>
  <c r="J325" i="1"/>
  <c r="K325" i="1"/>
  <c r="L325" i="1"/>
  <c r="M325" i="1"/>
  <c r="N325" i="1"/>
  <c r="O325" i="1"/>
  <c r="P325" i="1"/>
  <c r="Q325" i="1"/>
  <c r="R325" i="1"/>
  <c r="J338" i="1"/>
  <c r="K338" i="1"/>
  <c r="L338" i="1"/>
  <c r="M338" i="1"/>
  <c r="N338" i="1"/>
  <c r="P338" i="1"/>
  <c r="Q338" i="1"/>
  <c r="R338" i="1"/>
  <c r="J351" i="1"/>
  <c r="K351" i="1"/>
  <c r="L351" i="1"/>
  <c r="M351" i="1"/>
  <c r="N351" i="1"/>
  <c r="O351" i="1"/>
  <c r="P351" i="1"/>
  <c r="Q351" i="1"/>
  <c r="R351" i="1"/>
  <c r="J401" i="1"/>
  <c r="K401" i="1"/>
  <c r="L401" i="1"/>
  <c r="M401" i="1"/>
  <c r="N401" i="1"/>
  <c r="O401" i="1"/>
  <c r="P401" i="1"/>
  <c r="Q401" i="1"/>
  <c r="R401" i="1"/>
  <c r="J402" i="1"/>
  <c r="K402" i="1"/>
  <c r="L402" i="1"/>
  <c r="M402" i="1"/>
  <c r="N402" i="1"/>
  <c r="O402" i="1"/>
  <c r="P402" i="1"/>
  <c r="Q402" i="1"/>
  <c r="R402" i="1"/>
  <c r="J403" i="1"/>
  <c r="K403" i="1"/>
  <c r="L403" i="1"/>
  <c r="M403" i="1"/>
  <c r="N403" i="1"/>
  <c r="O403" i="1"/>
  <c r="P403" i="1"/>
  <c r="Q403" i="1"/>
  <c r="R403" i="1"/>
  <c r="J404" i="1"/>
  <c r="K404" i="1"/>
  <c r="L404" i="1"/>
  <c r="M404" i="1"/>
  <c r="N404" i="1"/>
  <c r="O404" i="1"/>
  <c r="P404" i="1"/>
  <c r="Q404" i="1"/>
  <c r="R404" i="1"/>
  <c r="J654" i="1"/>
  <c r="K654" i="1"/>
  <c r="L654" i="1"/>
  <c r="M654" i="1"/>
  <c r="N654" i="1"/>
  <c r="O654" i="1"/>
  <c r="P654" i="1"/>
  <c r="Q654" i="1"/>
  <c r="R654" i="1"/>
  <c r="J655" i="1"/>
  <c r="K655" i="1"/>
  <c r="L655" i="1"/>
  <c r="M655" i="1"/>
  <c r="N655" i="1"/>
  <c r="O655" i="1"/>
  <c r="P655" i="1"/>
  <c r="Q655" i="1"/>
  <c r="R655" i="1"/>
  <c r="J905" i="1"/>
  <c r="K905" i="1"/>
  <c r="L905" i="1"/>
  <c r="M905" i="1"/>
  <c r="N905" i="1"/>
  <c r="O905" i="1"/>
  <c r="P905" i="1"/>
  <c r="Q905" i="1"/>
  <c r="R905" i="1"/>
  <c r="J906" i="1"/>
  <c r="K906" i="1"/>
  <c r="L906" i="1"/>
  <c r="M906" i="1"/>
  <c r="N906" i="1"/>
  <c r="O906" i="1"/>
  <c r="P906" i="1"/>
  <c r="Q906" i="1"/>
  <c r="R906" i="1"/>
  <c r="J907" i="1"/>
  <c r="K907" i="1"/>
  <c r="L907" i="1"/>
  <c r="M907" i="1"/>
  <c r="N907" i="1"/>
  <c r="O907" i="1"/>
  <c r="P907" i="1"/>
  <c r="Q907" i="1"/>
  <c r="R907" i="1"/>
  <c r="J908" i="1"/>
  <c r="K908" i="1"/>
  <c r="L908" i="1"/>
  <c r="M908" i="1"/>
  <c r="N908" i="1"/>
  <c r="O908" i="1"/>
  <c r="P908" i="1"/>
  <c r="Q908" i="1"/>
  <c r="R908" i="1"/>
  <c r="J909" i="1"/>
  <c r="K909" i="1"/>
  <c r="L909" i="1"/>
  <c r="M909" i="1"/>
  <c r="N909" i="1"/>
  <c r="O909" i="1"/>
  <c r="P909" i="1"/>
  <c r="Q909" i="1"/>
  <c r="R909" i="1"/>
  <c r="J912" i="1"/>
  <c r="K912" i="1"/>
  <c r="L912" i="1"/>
  <c r="M912" i="1"/>
  <c r="N912" i="1"/>
  <c r="O912" i="1"/>
  <c r="P912" i="1"/>
  <c r="Q912" i="1"/>
  <c r="R912" i="1"/>
  <c r="J916" i="1"/>
  <c r="K916" i="1"/>
  <c r="L916" i="1"/>
  <c r="M916" i="1"/>
  <c r="N916" i="1"/>
  <c r="O916" i="1"/>
  <c r="P916" i="1"/>
  <c r="Q916" i="1"/>
  <c r="R916" i="1"/>
  <c r="J920" i="1"/>
  <c r="K920" i="1"/>
  <c r="L920" i="1"/>
  <c r="M920" i="1"/>
  <c r="N920" i="1"/>
  <c r="O920" i="1"/>
  <c r="P920" i="1"/>
  <c r="Q920" i="1"/>
  <c r="R920" i="1"/>
  <c r="J929" i="1"/>
  <c r="K929" i="1"/>
  <c r="L929" i="1"/>
  <c r="M929" i="1"/>
  <c r="N929" i="1"/>
  <c r="O929" i="1"/>
  <c r="P929" i="1"/>
  <c r="Q929" i="1"/>
  <c r="R929" i="1"/>
  <c r="J930" i="1"/>
  <c r="K930" i="1"/>
  <c r="L930" i="1"/>
  <c r="M930" i="1"/>
  <c r="N930" i="1"/>
  <c r="O930" i="1"/>
  <c r="P930" i="1"/>
  <c r="Q930" i="1"/>
  <c r="R930" i="1"/>
  <c r="J931" i="1"/>
  <c r="K931" i="1"/>
  <c r="L931" i="1"/>
  <c r="M931" i="1"/>
  <c r="N931" i="1"/>
  <c r="O931" i="1"/>
  <c r="P931" i="1"/>
  <c r="Q931" i="1"/>
  <c r="R931" i="1"/>
  <c r="J932" i="1"/>
  <c r="K932" i="1"/>
  <c r="L932" i="1"/>
  <c r="M932" i="1"/>
  <c r="N932" i="1"/>
  <c r="O932" i="1"/>
  <c r="P932" i="1"/>
  <c r="Q932" i="1"/>
  <c r="R932" i="1"/>
  <c r="J933" i="1"/>
  <c r="K933" i="1"/>
  <c r="L933" i="1"/>
  <c r="M933" i="1"/>
  <c r="N933" i="1"/>
  <c r="O933" i="1"/>
  <c r="P933" i="1"/>
  <c r="Q933" i="1"/>
  <c r="R933" i="1"/>
  <c r="J934" i="1"/>
  <c r="K934" i="1"/>
  <c r="L934" i="1"/>
  <c r="M934" i="1"/>
  <c r="N934" i="1"/>
  <c r="O934" i="1"/>
  <c r="P934" i="1"/>
  <c r="Q934" i="1"/>
  <c r="R934" i="1"/>
  <c r="J935" i="1"/>
  <c r="K935" i="1"/>
  <c r="L935" i="1"/>
  <c r="M935" i="1"/>
  <c r="N935" i="1"/>
  <c r="O935" i="1"/>
  <c r="P935" i="1"/>
  <c r="Q935" i="1"/>
  <c r="R935" i="1"/>
  <c r="J936" i="1"/>
  <c r="K936" i="1"/>
  <c r="L936" i="1"/>
  <c r="M936" i="1"/>
  <c r="N936" i="1"/>
  <c r="O936" i="1"/>
  <c r="P936" i="1"/>
  <c r="Q936" i="1"/>
  <c r="R936" i="1"/>
  <c r="J937" i="1"/>
  <c r="K937" i="1"/>
  <c r="L937" i="1"/>
  <c r="M937" i="1"/>
  <c r="N937" i="1"/>
  <c r="O937" i="1"/>
  <c r="P937" i="1"/>
  <c r="Q937" i="1"/>
  <c r="R937" i="1"/>
  <c r="J938" i="1"/>
  <c r="K938" i="1"/>
  <c r="L938" i="1"/>
  <c r="M938" i="1"/>
  <c r="N938" i="1"/>
  <c r="O938" i="1"/>
  <c r="P938" i="1"/>
  <c r="Q938" i="1"/>
  <c r="R938" i="1"/>
  <c r="J939" i="1"/>
  <c r="K939" i="1"/>
  <c r="L939" i="1"/>
  <c r="M939" i="1"/>
  <c r="N939" i="1"/>
  <c r="O939" i="1"/>
  <c r="P939" i="1"/>
  <c r="Q939" i="1"/>
  <c r="R939" i="1"/>
  <c r="J940" i="1"/>
  <c r="K940" i="1"/>
  <c r="L940" i="1"/>
  <c r="M940" i="1"/>
  <c r="N940" i="1"/>
  <c r="O940" i="1"/>
  <c r="P940" i="1"/>
  <c r="Q940" i="1"/>
  <c r="R940" i="1"/>
  <c r="J941" i="1"/>
  <c r="K941" i="1"/>
  <c r="L941" i="1"/>
  <c r="M941" i="1"/>
  <c r="N941" i="1"/>
  <c r="P941" i="1"/>
  <c r="Q941" i="1"/>
  <c r="R941" i="1"/>
  <c r="J947" i="1"/>
  <c r="K947" i="1"/>
  <c r="L947" i="1"/>
  <c r="M947" i="1"/>
  <c r="N947" i="1"/>
  <c r="O947" i="1"/>
  <c r="P947" i="1"/>
  <c r="Q947" i="1"/>
  <c r="R947" i="1"/>
  <c r="J968" i="1"/>
  <c r="K968" i="1"/>
  <c r="L968" i="1"/>
  <c r="M968" i="1"/>
  <c r="N968" i="1"/>
  <c r="O968" i="1"/>
  <c r="P968" i="1"/>
  <c r="Q968" i="1"/>
  <c r="R968" i="1"/>
  <c r="J969" i="1"/>
  <c r="K969" i="1"/>
  <c r="L969" i="1"/>
  <c r="M969" i="1"/>
  <c r="N969" i="1"/>
  <c r="O969" i="1"/>
  <c r="P969" i="1"/>
  <c r="Q969" i="1"/>
  <c r="R969" i="1"/>
  <c r="J970" i="1"/>
  <c r="K970" i="1"/>
  <c r="L970" i="1"/>
  <c r="M970" i="1"/>
  <c r="N970" i="1"/>
  <c r="O970" i="1"/>
  <c r="P970" i="1"/>
  <c r="Q970" i="1"/>
  <c r="R970" i="1"/>
  <c r="J973" i="1"/>
  <c r="K973" i="1"/>
  <c r="L973" i="1"/>
  <c r="M973" i="1"/>
  <c r="N973" i="1"/>
  <c r="O973" i="1"/>
  <c r="P973" i="1"/>
  <c r="Q973" i="1"/>
  <c r="R973" i="1"/>
  <c r="J985" i="1"/>
  <c r="K985" i="1"/>
  <c r="L985" i="1"/>
  <c r="M985" i="1"/>
  <c r="N985" i="1"/>
  <c r="O985" i="1"/>
  <c r="P985" i="1"/>
  <c r="Q985" i="1"/>
  <c r="R985" i="1"/>
  <c r="J1000" i="1"/>
  <c r="K1000" i="1"/>
  <c r="L1000" i="1"/>
  <c r="M1000" i="1"/>
  <c r="N1000" i="1"/>
  <c r="O1000" i="1"/>
  <c r="P1000" i="1"/>
  <c r="Q1000" i="1"/>
  <c r="R1000" i="1"/>
  <c r="J1017" i="1"/>
  <c r="K1017" i="1"/>
  <c r="L1017" i="1"/>
  <c r="M1017" i="1"/>
  <c r="N1017" i="1"/>
  <c r="O1017" i="1"/>
  <c r="P1017" i="1"/>
  <c r="Q1017" i="1"/>
  <c r="R1017" i="1"/>
  <c r="J1023" i="1"/>
  <c r="K1023" i="1"/>
  <c r="L1023" i="1"/>
  <c r="R1023" i="1"/>
  <c r="K1024" i="1"/>
  <c r="N1024" i="1"/>
  <c r="J1035" i="1"/>
  <c r="K1035" i="1"/>
  <c r="M1035" i="1"/>
  <c r="P1035" i="1"/>
  <c r="R1035" i="1"/>
  <c r="K1060" i="1"/>
  <c r="Q1060" i="1"/>
  <c r="J1067" i="1"/>
  <c r="K1067" i="1"/>
  <c r="L1067" i="1"/>
  <c r="M1067" i="1"/>
  <c r="N1067" i="1"/>
  <c r="O1067" i="1"/>
  <c r="P1067" i="1"/>
  <c r="Q1067" i="1"/>
  <c r="R1067" i="1"/>
  <c r="J1068" i="1"/>
  <c r="K1068" i="1"/>
  <c r="L1068" i="1"/>
  <c r="M1068" i="1"/>
  <c r="N1068" i="1"/>
  <c r="O1068" i="1"/>
  <c r="P1068" i="1"/>
  <c r="Q1068" i="1"/>
  <c r="R1068" i="1"/>
  <c r="K1074" i="1"/>
  <c r="L1074" i="1"/>
  <c r="N1074" i="1"/>
  <c r="K1075" i="1"/>
  <c r="M1075" i="1"/>
  <c r="P1075" i="1"/>
  <c r="J1086" i="1"/>
  <c r="K1086" i="1"/>
  <c r="L1086" i="1"/>
  <c r="R1086" i="1"/>
  <c r="K1111" i="1"/>
  <c r="N1111" i="1"/>
  <c r="J1118" i="1"/>
  <c r="K1118" i="1"/>
  <c r="L1118" i="1"/>
  <c r="M1118" i="1"/>
  <c r="N1118" i="1"/>
  <c r="O1118" i="1"/>
  <c r="P1118" i="1"/>
  <c r="Q1118" i="1"/>
  <c r="R1118" i="1"/>
  <c r="J1119" i="1"/>
  <c r="K1119" i="1"/>
  <c r="L1119" i="1"/>
  <c r="M1119" i="1"/>
  <c r="N1119" i="1"/>
  <c r="O1119" i="1"/>
  <c r="P1119" i="1"/>
  <c r="Q1119" i="1"/>
  <c r="R1119" i="1"/>
  <c r="J1124" i="1"/>
  <c r="K1124" i="1"/>
  <c r="L1124" i="1"/>
  <c r="M1124" i="1"/>
  <c r="N1124" i="1"/>
  <c r="O1124" i="1"/>
  <c r="P1124" i="1"/>
  <c r="R1124" i="1"/>
  <c r="J1129" i="1"/>
  <c r="K1129" i="1"/>
  <c r="L1129" i="1"/>
  <c r="M1129" i="1"/>
  <c r="N1129" i="1"/>
  <c r="O1129" i="1"/>
  <c r="R1129" i="1"/>
  <c r="J1134" i="1"/>
  <c r="K1134" i="1"/>
  <c r="L1134" i="1"/>
  <c r="M1134" i="1"/>
  <c r="N1134" i="1"/>
  <c r="O1134" i="1"/>
  <c r="Q1134" i="1"/>
  <c r="R1134" i="1"/>
  <c r="J1139" i="1"/>
  <c r="K1139" i="1"/>
  <c r="L1139" i="1"/>
  <c r="M1139" i="1"/>
  <c r="N1139" i="1"/>
  <c r="O1139" i="1"/>
  <c r="P1139" i="1"/>
  <c r="R1139" i="1"/>
  <c r="J1144" i="1"/>
  <c r="K1144" i="1"/>
  <c r="L1144" i="1"/>
  <c r="M1144" i="1"/>
  <c r="N1144" i="1"/>
  <c r="O1144" i="1"/>
  <c r="R1144" i="1"/>
  <c r="J1149" i="1"/>
  <c r="K1149" i="1"/>
  <c r="L1149" i="1"/>
  <c r="M1149" i="1"/>
  <c r="N1149" i="1"/>
  <c r="O1149" i="1"/>
  <c r="P1149" i="1"/>
  <c r="Q1149" i="1"/>
  <c r="R1149" i="1"/>
  <c r="J1154" i="1"/>
  <c r="K1154" i="1"/>
  <c r="L1154" i="1"/>
  <c r="M1154" i="1"/>
  <c r="N1154" i="1"/>
  <c r="O1154" i="1"/>
  <c r="R1154" i="1"/>
  <c r="J1159" i="1"/>
  <c r="K1159" i="1"/>
  <c r="L1159" i="1"/>
  <c r="M1159" i="1"/>
  <c r="N1159" i="1"/>
  <c r="O1159" i="1"/>
  <c r="Q1159" i="1"/>
  <c r="R1159" i="1"/>
  <c r="K2" i="1"/>
  <c r="L2" i="1"/>
  <c r="M2" i="1"/>
  <c r="N2" i="1"/>
  <c r="O2" i="1"/>
  <c r="P2" i="1"/>
  <c r="Q2" i="1"/>
  <c r="R2" i="1"/>
  <c r="J2" i="1"/>
  <c r="B2" i="1"/>
  <c r="A2" i="1"/>
  <c r="K97" i="19"/>
  <c r="K96" i="19"/>
  <c r="Q1154" i="1" s="1"/>
  <c r="K95" i="19"/>
  <c r="K94" i="19"/>
  <c r="Q1144" i="1" s="1"/>
  <c r="K93" i="19"/>
  <c r="Q1139" i="1" s="1"/>
  <c r="K92" i="19"/>
  <c r="K91" i="19"/>
  <c r="Q1129" i="1" s="1"/>
  <c r="K90" i="19"/>
  <c r="Q1124" i="1" s="1"/>
  <c r="J97" i="19"/>
  <c r="P1159" i="1" s="1"/>
  <c r="J96" i="19"/>
  <c r="P1154" i="1" s="1"/>
  <c r="J95" i="19"/>
  <c r="J94" i="19"/>
  <c r="P1144" i="1" s="1"/>
  <c r="J93" i="19"/>
  <c r="J92" i="19"/>
  <c r="P1134" i="1" s="1"/>
  <c r="J91" i="19"/>
  <c r="P1129" i="1" s="1"/>
  <c r="J90" i="19"/>
  <c r="L87" i="19"/>
  <c r="R1111" i="1" s="1"/>
  <c r="K87" i="19"/>
  <c r="Q1111" i="1" s="1"/>
  <c r="J87" i="19"/>
  <c r="P1111" i="1" s="1"/>
  <c r="I87" i="19"/>
  <c r="O1111" i="1" s="1"/>
  <c r="H87" i="19"/>
  <c r="G87" i="19"/>
  <c r="M1111" i="1" s="1"/>
  <c r="F87" i="19"/>
  <c r="L1111" i="1" s="1"/>
  <c r="D87" i="19"/>
  <c r="J1111" i="1" s="1"/>
  <c r="L86" i="19"/>
  <c r="K86" i="19"/>
  <c r="Q1086" i="1" s="1"/>
  <c r="J86" i="19"/>
  <c r="P1086" i="1" s="1"/>
  <c r="I86" i="19"/>
  <c r="O1086" i="1" s="1"/>
  <c r="H86" i="19"/>
  <c r="N1086" i="1" s="1"/>
  <c r="G86" i="19"/>
  <c r="M1086" i="1" s="1"/>
  <c r="F86" i="19"/>
  <c r="D86" i="19"/>
  <c r="L85" i="19"/>
  <c r="R1075" i="1" s="1"/>
  <c r="K85" i="19"/>
  <c r="Q1075" i="1" s="1"/>
  <c r="J85" i="19"/>
  <c r="I85" i="19"/>
  <c r="O1075" i="1" s="1"/>
  <c r="H85" i="19"/>
  <c r="N1075" i="1" s="1"/>
  <c r="G85" i="19"/>
  <c r="F85" i="19"/>
  <c r="L1075" i="1" s="1"/>
  <c r="D85" i="19"/>
  <c r="J1075" i="1" s="1"/>
  <c r="L84" i="19"/>
  <c r="R1074" i="1" s="1"/>
  <c r="K84" i="19"/>
  <c r="Q1074" i="1" s="1"/>
  <c r="J84" i="19"/>
  <c r="P1074" i="1" s="1"/>
  <c r="I84" i="19"/>
  <c r="O1074" i="1" s="1"/>
  <c r="H84" i="19"/>
  <c r="G84" i="19"/>
  <c r="M1074" i="1" s="1"/>
  <c r="F84" i="19"/>
  <c r="D84" i="19"/>
  <c r="J1074" i="1" s="1"/>
  <c r="B84" i="19"/>
  <c r="B1074" i="1" s="1"/>
  <c r="B85" i="19"/>
  <c r="B1075" i="1" s="1"/>
  <c r="B86" i="19"/>
  <c r="B1086" i="1" s="1"/>
  <c r="B87" i="19"/>
  <c r="B1111" i="1" s="1"/>
  <c r="A85" i="19"/>
  <c r="A1075" i="1" s="1"/>
  <c r="A86" i="19"/>
  <c r="A1086" i="1" s="1"/>
  <c r="A87" i="19"/>
  <c r="A1111" i="1" s="1"/>
  <c r="A84" i="19"/>
  <c r="A1074" i="1" s="1"/>
  <c r="L81" i="19"/>
  <c r="R1060" i="1" s="1"/>
  <c r="K81" i="19"/>
  <c r="J81" i="19"/>
  <c r="P1060" i="1" s="1"/>
  <c r="I81" i="19"/>
  <c r="O1060" i="1" s="1"/>
  <c r="H81" i="19"/>
  <c r="N1060" i="1" s="1"/>
  <c r="G81" i="19"/>
  <c r="M1060" i="1" s="1"/>
  <c r="F81" i="19"/>
  <c r="L1060" i="1" s="1"/>
  <c r="D81" i="19"/>
  <c r="J1060" i="1" s="1"/>
  <c r="L80" i="19"/>
  <c r="K80" i="19"/>
  <c r="Q1035" i="1" s="1"/>
  <c r="J80" i="19"/>
  <c r="I80" i="19"/>
  <c r="O1035" i="1" s="1"/>
  <c r="H80" i="19"/>
  <c r="N1035" i="1" s="1"/>
  <c r="G80" i="19"/>
  <c r="F80" i="19"/>
  <c r="L1035" i="1" s="1"/>
  <c r="D80" i="19"/>
  <c r="L79" i="19"/>
  <c r="R1024" i="1" s="1"/>
  <c r="K79" i="19"/>
  <c r="Q1024" i="1" s="1"/>
  <c r="J79" i="19"/>
  <c r="P1024" i="1" s="1"/>
  <c r="I79" i="19"/>
  <c r="O1024" i="1" s="1"/>
  <c r="H79" i="19"/>
  <c r="G79" i="19"/>
  <c r="M1024" i="1" s="1"/>
  <c r="F79" i="19"/>
  <c r="L1024" i="1" s="1"/>
  <c r="D79" i="19"/>
  <c r="J1024" i="1" s="1"/>
  <c r="L78" i="19"/>
  <c r="K78" i="19"/>
  <c r="Q1023" i="1" s="1"/>
  <c r="J78" i="19"/>
  <c r="P1023" i="1" s="1"/>
  <c r="I78" i="19"/>
  <c r="O1023" i="1" s="1"/>
  <c r="H78" i="19"/>
  <c r="N1023" i="1" s="1"/>
  <c r="G78" i="19"/>
  <c r="M1023" i="1" s="1"/>
  <c r="F78" i="19"/>
  <c r="D78" i="19"/>
  <c r="B81" i="19"/>
  <c r="B1060" i="1" s="1"/>
  <c r="A81" i="19"/>
  <c r="A1060" i="1" s="1"/>
  <c r="B80" i="19"/>
  <c r="B1035" i="1" s="1"/>
  <c r="A80" i="19"/>
  <c r="A1035" i="1" s="1"/>
  <c r="B79" i="19"/>
  <c r="B1024" i="1" s="1"/>
  <c r="A79" i="19"/>
  <c r="A1024" i="1" s="1"/>
  <c r="B78" i="19"/>
  <c r="B1023" i="1" s="1"/>
  <c r="A78" i="19"/>
  <c r="A1023" i="1" s="1"/>
  <c r="H59" i="15" l="1"/>
  <c r="E670" i="15"/>
  <c r="F670" i="15"/>
  <c r="G670" i="15"/>
  <c r="H670" i="15"/>
  <c r="C65" i="15"/>
  <c r="C670" i="15" s="1"/>
  <c r="D65" i="15"/>
  <c r="D670" i="15" s="1"/>
  <c r="B65" i="15"/>
  <c r="B670" i="15" s="1"/>
  <c r="B691" i="15" s="1"/>
  <c r="D63" i="15"/>
  <c r="C63" i="15"/>
  <c r="B63" i="15"/>
  <c r="B61" i="15"/>
  <c r="C61" i="15"/>
  <c r="D61" i="15"/>
  <c r="H692" i="15" l="1"/>
  <c r="I692" i="15"/>
  <c r="H687" i="15"/>
  <c r="I687" i="15"/>
  <c r="H688" i="15"/>
  <c r="I688" i="15"/>
  <c r="H689" i="15"/>
  <c r="H690" i="15"/>
  <c r="I690" i="15"/>
  <c r="H691" i="15"/>
  <c r="I691" i="15"/>
  <c r="I686" i="15"/>
  <c r="H686" i="15"/>
  <c r="H685" i="15"/>
  <c r="C666" i="15"/>
  <c r="D666" i="15"/>
  <c r="C668" i="15"/>
  <c r="D668" i="15"/>
  <c r="B666" i="15"/>
  <c r="B668" i="15"/>
  <c r="C60" i="15"/>
  <c r="C665" i="15" s="1"/>
  <c r="C686" i="15" s="1"/>
  <c r="D60" i="15"/>
  <c r="D665" i="15" s="1"/>
  <c r="D686" i="15" s="1"/>
  <c r="E60" i="15"/>
  <c r="E665" i="15" s="1"/>
  <c r="E686" i="15" s="1"/>
  <c r="F60" i="15"/>
  <c r="F665" i="15" s="1"/>
  <c r="F686" i="15" s="1"/>
  <c r="G60" i="15"/>
  <c r="G665" i="15" s="1"/>
  <c r="G686" i="15" s="1"/>
  <c r="H60" i="15"/>
  <c r="H665" i="15" s="1"/>
  <c r="E61" i="15"/>
  <c r="E666" i="15" s="1"/>
  <c r="E687" i="15" s="1"/>
  <c r="F61" i="15"/>
  <c r="F666" i="15" s="1"/>
  <c r="F687" i="15" s="1"/>
  <c r="G61" i="15"/>
  <c r="G666" i="15" s="1"/>
  <c r="G687" i="15" s="1"/>
  <c r="H61" i="15"/>
  <c r="H666" i="15" s="1"/>
  <c r="C62" i="15"/>
  <c r="C667" i="15" s="1"/>
  <c r="C688" i="15" s="1"/>
  <c r="D62" i="15"/>
  <c r="D667" i="15" s="1"/>
  <c r="D688" i="15" s="1"/>
  <c r="E62" i="15"/>
  <c r="E667" i="15" s="1"/>
  <c r="E688" i="15" s="1"/>
  <c r="F62" i="15"/>
  <c r="F667" i="15" s="1"/>
  <c r="F688" i="15" s="1"/>
  <c r="G62" i="15"/>
  <c r="G667" i="15" s="1"/>
  <c r="G688" i="15" s="1"/>
  <c r="H62" i="15"/>
  <c r="H667" i="15" s="1"/>
  <c r="E63" i="15"/>
  <c r="E668" i="15" s="1"/>
  <c r="F63" i="15"/>
  <c r="F668" i="15" s="1"/>
  <c r="G63" i="15"/>
  <c r="G668" i="15" s="1"/>
  <c r="H63" i="15"/>
  <c r="H668" i="15" s="1"/>
  <c r="C64" i="15"/>
  <c r="C669" i="15" s="1"/>
  <c r="D64" i="15"/>
  <c r="D669" i="15" s="1"/>
  <c r="E64" i="15"/>
  <c r="E669" i="15" s="1"/>
  <c r="F64" i="15"/>
  <c r="F669" i="15" s="1"/>
  <c r="G64" i="15"/>
  <c r="G669" i="15" s="1"/>
  <c r="H64" i="15"/>
  <c r="H669" i="15" s="1"/>
  <c r="B64" i="15"/>
  <c r="B669" i="15" s="1"/>
  <c r="B62" i="15"/>
  <c r="B667" i="15" s="1"/>
  <c r="B688" i="15" s="1"/>
  <c r="B60" i="15"/>
  <c r="B665" i="15" s="1"/>
  <c r="B686" i="15" s="1"/>
  <c r="B699" i="15" l="1"/>
  <c r="B697" i="15"/>
  <c r="B59" i="15" l="1"/>
  <c r="C1094" i="1" l="1"/>
  <c r="C1095" i="1"/>
  <c r="C1096" i="1"/>
  <c r="C1097" i="1"/>
  <c r="C1098" i="1"/>
  <c r="C1099" i="1"/>
  <c r="C1100" i="1"/>
  <c r="C1101" i="1"/>
  <c r="C1102" i="1"/>
  <c r="C1103" i="1"/>
  <c r="C1104" i="1"/>
  <c r="C1105" i="1"/>
  <c r="C1106" i="1"/>
  <c r="C1107" i="1"/>
  <c r="C1108" i="1"/>
  <c r="C1109" i="1"/>
  <c r="C1110" i="1"/>
  <c r="C1043" i="1"/>
  <c r="C1044" i="1"/>
  <c r="C1045" i="1"/>
  <c r="C1046" i="1"/>
  <c r="C1047" i="1"/>
  <c r="C1048" i="1"/>
  <c r="C1049" i="1"/>
  <c r="C1050" i="1"/>
  <c r="C1051" i="1"/>
  <c r="C1052" i="1"/>
  <c r="C1053" i="1"/>
  <c r="C1054" i="1"/>
  <c r="C1055" i="1"/>
  <c r="C1056" i="1"/>
  <c r="C1057" i="1"/>
  <c r="C1058" i="1"/>
  <c r="C1059" i="1"/>
  <c r="A1109" i="1" l="1"/>
  <c r="B1109" i="1"/>
  <c r="Q1109" i="1"/>
  <c r="J1109" i="1"/>
  <c r="K1109" i="1"/>
  <c r="L1109" i="1"/>
  <c r="M1109" i="1"/>
  <c r="N1109" i="1"/>
  <c r="O1109" i="1"/>
  <c r="R1109" i="1"/>
  <c r="P1109" i="1"/>
  <c r="B1100" i="1"/>
  <c r="A1100" i="1"/>
  <c r="J1100" i="1"/>
  <c r="R1100" i="1"/>
  <c r="L1100" i="1"/>
  <c r="M1100" i="1"/>
  <c r="N1100" i="1"/>
  <c r="O1100" i="1"/>
  <c r="P1100" i="1"/>
  <c r="K1100" i="1"/>
  <c r="Q1100" i="1"/>
  <c r="A1047" i="1"/>
  <c r="B1047" i="1"/>
  <c r="O1047" i="1"/>
  <c r="P1047" i="1"/>
  <c r="Q1047" i="1"/>
  <c r="J1047" i="1"/>
  <c r="R1047" i="1"/>
  <c r="K1047" i="1"/>
  <c r="L1047" i="1"/>
  <c r="M1047" i="1"/>
  <c r="N1047" i="1"/>
  <c r="A1107" i="1"/>
  <c r="B1107" i="1"/>
  <c r="K1107" i="1"/>
  <c r="L1107" i="1"/>
  <c r="M1107" i="1"/>
  <c r="N1107" i="1"/>
  <c r="O1107" i="1"/>
  <c r="P1107" i="1"/>
  <c r="Q1107" i="1"/>
  <c r="J1107" i="1"/>
  <c r="R1107" i="1"/>
  <c r="A1099" i="1"/>
  <c r="B1099" i="1"/>
  <c r="K1099" i="1"/>
  <c r="L1099" i="1"/>
  <c r="M1099" i="1"/>
  <c r="N1099" i="1"/>
  <c r="O1099" i="1"/>
  <c r="P1099" i="1"/>
  <c r="Q1099" i="1"/>
  <c r="J1099" i="1"/>
  <c r="R1099" i="1"/>
  <c r="A1046" i="1"/>
  <c r="B1046" i="1"/>
  <c r="P1046" i="1"/>
  <c r="Q1046" i="1"/>
  <c r="J1046" i="1"/>
  <c r="R1046" i="1"/>
  <c r="K1046" i="1"/>
  <c r="L1046" i="1"/>
  <c r="M1046" i="1"/>
  <c r="N1046" i="1"/>
  <c r="O1046" i="1"/>
  <c r="A1106" i="1"/>
  <c r="B1106" i="1"/>
  <c r="L1106" i="1"/>
  <c r="N1106" i="1"/>
  <c r="O1106" i="1"/>
  <c r="P1106" i="1"/>
  <c r="Q1106" i="1"/>
  <c r="J1106" i="1"/>
  <c r="R1106" i="1"/>
  <c r="M1106" i="1"/>
  <c r="K1106" i="1"/>
  <c r="A1098" i="1"/>
  <c r="B1098" i="1"/>
  <c r="L1098" i="1"/>
  <c r="M1098" i="1"/>
  <c r="N1098" i="1"/>
  <c r="O1098" i="1"/>
  <c r="P1098" i="1"/>
  <c r="Q1098" i="1"/>
  <c r="J1098" i="1"/>
  <c r="R1098" i="1"/>
  <c r="K1098" i="1"/>
  <c r="A1045" i="1"/>
  <c r="B1045" i="1"/>
  <c r="Q1045" i="1"/>
  <c r="J1045" i="1"/>
  <c r="R1045" i="1"/>
  <c r="K1045" i="1"/>
  <c r="L1045" i="1"/>
  <c r="M1045" i="1"/>
  <c r="N1045" i="1"/>
  <c r="O1045" i="1"/>
  <c r="P1045" i="1"/>
  <c r="A1105" i="1"/>
  <c r="B1105" i="1"/>
  <c r="M1105" i="1"/>
  <c r="O1105" i="1"/>
  <c r="P1105" i="1"/>
  <c r="Q1105" i="1"/>
  <c r="J1105" i="1"/>
  <c r="R1105" i="1"/>
  <c r="N1105" i="1"/>
  <c r="K1105" i="1"/>
  <c r="L1105" i="1"/>
  <c r="A1097" i="1"/>
  <c r="B1097" i="1"/>
  <c r="M1097" i="1"/>
  <c r="N1097" i="1"/>
  <c r="O1097" i="1"/>
  <c r="P1097" i="1"/>
  <c r="Q1097" i="1"/>
  <c r="J1097" i="1"/>
  <c r="R1097" i="1"/>
  <c r="K1097" i="1"/>
  <c r="L1097" i="1"/>
  <c r="B1044" i="1"/>
  <c r="A1044" i="1"/>
  <c r="J1044" i="1"/>
  <c r="R1044" i="1"/>
  <c r="K1044" i="1"/>
  <c r="L1044" i="1"/>
  <c r="M1044" i="1"/>
  <c r="N1044" i="1"/>
  <c r="O1044" i="1"/>
  <c r="P1044" i="1"/>
  <c r="Q1044" i="1"/>
  <c r="B1104" i="1"/>
  <c r="A1104" i="1"/>
  <c r="N1104" i="1"/>
  <c r="O1104" i="1"/>
  <c r="P1104" i="1"/>
  <c r="Q1104" i="1"/>
  <c r="J1104" i="1"/>
  <c r="R1104" i="1"/>
  <c r="K1104" i="1"/>
  <c r="L1104" i="1"/>
  <c r="M1104" i="1"/>
  <c r="B1096" i="1"/>
  <c r="A1096" i="1"/>
  <c r="N1096" i="1"/>
  <c r="P1096" i="1"/>
  <c r="Q1096" i="1"/>
  <c r="J1096" i="1"/>
  <c r="R1096" i="1"/>
  <c r="K1096" i="1"/>
  <c r="L1096" i="1"/>
  <c r="O1096" i="1"/>
  <c r="M1096" i="1"/>
  <c r="A1057" i="1"/>
  <c r="B1057" i="1"/>
  <c r="M1057" i="1"/>
  <c r="N1057" i="1"/>
  <c r="O1057" i="1"/>
  <c r="P1057" i="1"/>
  <c r="Q1057" i="1"/>
  <c r="J1057" i="1"/>
  <c r="R1057" i="1"/>
  <c r="K1057" i="1"/>
  <c r="L1057" i="1"/>
  <c r="A1049" i="1"/>
  <c r="B1049" i="1"/>
  <c r="M1049" i="1"/>
  <c r="N1049" i="1"/>
  <c r="O1049" i="1"/>
  <c r="P1049" i="1"/>
  <c r="Q1049" i="1"/>
  <c r="J1049" i="1"/>
  <c r="R1049" i="1"/>
  <c r="K1049" i="1"/>
  <c r="L1049" i="1"/>
  <c r="A1101" i="1"/>
  <c r="B1101" i="1"/>
  <c r="Q1101" i="1"/>
  <c r="R1101" i="1"/>
  <c r="K1101" i="1"/>
  <c r="L1101" i="1"/>
  <c r="M1101" i="1"/>
  <c r="J1101" i="1"/>
  <c r="N1101" i="1"/>
  <c r="O1101" i="1"/>
  <c r="P1101" i="1"/>
  <c r="B1056" i="1"/>
  <c r="A1056" i="1"/>
  <c r="N1056" i="1"/>
  <c r="O1056" i="1"/>
  <c r="P1056" i="1"/>
  <c r="Q1056" i="1"/>
  <c r="J1056" i="1"/>
  <c r="R1056" i="1"/>
  <c r="K1056" i="1"/>
  <c r="L1056" i="1"/>
  <c r="M1056" i="1"/>
  <c r="B1048" i="1"/>
  <c r="A1048" i="1"/>
  <c r="N1048" i="1"/>
  <c r="O1048" i="1"/>
  <c r="P1048" i="1"/>
  <c r="Q1048" i="1"/>
  <c r="J1048" i="1"/>
  <c r="R1048" i="1"/>
  <c r="K1048" i="1"/>
  <c r="L1048" i="1"/>
  <c r="M1048" i="1"/>
  <c r="B1108" i="1"/>
  <c r="A1108" i="1"/>
  <c r="J1108" i="1"/>
  <c r="R1108" i="1"/>
  <c r="L1108" i="1"/>
  <c r="M1108" i="1"/>
  <c r="N1108" i="1"/>
  <c r="O1108" i="1"/>
  <c r="P1108" i="1"/>
  <c r="K1108" i="1"/>
  <c r="Q1108" i="1"/>
  <c r="A1055" i="1"/>
  <c r="B1055" i="1"/>
  <c r="O1055" i="1"/>
  <c r="P1055" i="1"/>
  <c r="Q1055" i="1"/>
  <c r="J1055" i="1"/>
  <c r="R1055" i="1"/>
  <c r="K1055" i="1"/>
  <c r="L1055" i="1"/>
  <c r="M1055" i="1"/>
  <c r="N1055" i="1"/>
  <c r="A1054" i="1"/>
  <c r="B1054" i="1"/>
  <c r="P1054" i="1"/>
  <c r="Q1054" i="1"/>
  <c r="J1054" i="1"/>
  <c r="R1054" i="1"/>
  <c r="K1054" i="1"/>
  <c r="L1054" i="1"/>
  <c r="M1054" i="1"/>
  <c r="N1054" i="1"/>
  <c r="O1054" i="1"/>
  <c r="A1053" i="1"/>
  <c r="B1053" i="1"/>
  <c r="Q1053" i="1"/>
  <c r="J1053" i="1"/>
  <c r="R1053" i="1"/>
  <c r="K1053" i="1"/>
  <c r="L1053" i="1"/>
  <c r="M1053" i="1"/>
  <c r="N1053" i="1"/>
  <c r="O1053" i="1"/>
  <c r="P1053" i="1"/>
  <c r="A1059" i="1"/>
  <c r="B1059" i="1"/>
  <c r="K1059" i="1"/>
  <c r="L1059" i="1"/>
  <c r="M1059" i="1"/>
  <c r="N1059" i="1"/>
  <c r="O1059" i="1"/>
  <c r="P1059" i="1"/>
  <c r="Q1059" i="1"/>
  <c r="J1059" i="1"/>
  <c r="R1059" i="1"/>
  <c r="A1043" i="1"/>
  <c r="B1043" i="1"/>
  <c r="K1043" i="1"/>
  <c r="L1043" i="1"/>
  <c r="M1043" i="1"/>
  <c r="N1043" i="1"/>
  <c r="O1043" i="1"/>
  <c r="P1043" i="1"/>
  <c r="Q1043" i="1"/>
  <c r="J1043" i="1"/>
  <c r="R1043" i="1"/>
  <c r="A1103" i="1"/>
  <c r="B1103" i="1"/>
  <c r="O1103" i="1"/>
  <c r="P1103" i="1"/>
  <c r="Q1103" i="1"/>
  <c r="J1103" i="1"/>
  <c r="R1103" i="1"/>
  <c r="K1103" i="1"/>
  <c r="L1103" i="1"/>
  <c r="M1103" i="1"/>
  <c r="N1103" i="1"/>
  <c r="A1095" i="1"/>
  <c r="B1095" i="1"/>
  <c r="O1095" i="1"/>
  <c r="P1095" i="1"/>
  <c r="Q1095" i="1"/>
  <c r="J1095" i="1"/>
  <c r="R1095" i="1"/>
  <c r="K1095" i="1"/>
  <c r="L1095" i="1"/>
  <c r="M1095" i="1"/>
  <c r="N1095" i="1"/>
  <c r="B1052" i="1"/>
  <c r="A1052" i="1"/>
  <c r="J1052" i="1"/>
  <c r="R1052" i="1"/>
  <c r="K1052" i="1"/>
  <c r="L1052" i="1"/>
  <c r="M1052" i="1"/>
  <c r="N1052" i="1"/>
  <c r="O1052" i="1"/>
  <c r="P1052" i="1"/>
  <c r="Q1052" i="1"/>
  <c r="A1051" i="1"/>
  <c r="B1051" i="1"/>
  <c r="K1051" i="1"/>
  <c r="L1051" i="1"/>
  <c r="M1051" i="1"/>
  <c r="N1051" i="1"/>
  <c r="O1051" i="1"/>
  <c r="P1051" i="1"/>
  <c r="Q1051" i="1"/>
  <c r="J1051" i="1"/>
  <c r="R1051" i="1"/>
  <c r="A1058" i="1"/>
  <c r="B1058" i="1"/>
  <c r="L1058" i="1"/>
  <c r="M1058" i="1"/>
  <c r="N1058" i="1"/>
  <c r="O1058" i="1"/>
  <c r="P1058" i="1"/>
  <c r="Q1058" i="1"/>
  <c r="J1058" i="1"/>
  <c r="R1058" i="1"/>
  <c r="K1058" i="1"/>
  <c r="A1050" i="1"/>
  <c r="B1050" i="1"/>
  <c r="L1050" i="1"/>
  <c r="M1050" i="1"/>
  <c r="N1050" i="1"/>
  <c r="O1050" i="1"/>
  <c r="P1050" i="1"/>
  <c r="Q1050" i="1"/>
  <c r="J1050" i="1"/>
  <c r="R1050" i="1"/>
  <c r="K1050" i="1"/>
  <c r="A1110" i="1"/>
  <c r="B1110" i="1"/>
  <c r="P1110" i="1"/>
  <c r="Q1110" i="1"/>
  <c r="J1110" i="1"/>
  <c r="R1110" i="1"/>
  <c r="K1110" i="1"/>
  <c r="L1110" i="1"/>
  <c r="M1110" i="1"/>
  <c r="N1110" i="1"/>
  <c r="O1110" i="1"/>
  <c r="A1102" i="1"/>
  <c r="B1102" i="1"/>
  <c r="P1102" i="1"/>
  <c r="J1102" i="1"/>
  <c r="R1102" i="1"/>
  <c r="K1102" i="1"/>
  <c r="L1102" i="1"/>
  <c r="M1102" i="1"/>
  <c r="N1102" i="1"/>
  <c r="Q1102" i="1"/>
  <c r="O1102" i="1"/>
  <c r="A1094" i="1"/>
  <c r="B1094" i="1"/>
  <c r="P1094" i="1"/>
  <c r="J1094" i="1"/>
  <c r="R1094" i="1"/>
  <c r="K1094" i="1"/>
  <c r="L1094" i="1"/>
  <c r="M1094" i="1"/>
  <c r="N1094" i="1"/>
  <c r="Q1094" i="1"/>
  <c r="O1094" i="1"/>
  <c r="C917" i="1"/>
  <c r="C913" i="1"/>
  <c r="B913" i="1" l="1"/>
  <c r="A913" i="1"/>
  <c r="J913" i="1"/>
  <c r="R913" i="1"/>
  <c r="K913" i="1"/>
  <c r="L913" i="1"/>
  <c r="M913" i="1"/>
  <c r="N913" i="1"/>
  <c r="O913" i="1"/>
  <c r="P913" i="1"/>
  <c r="Q913" i="1"/>
  <c r="B917" i="1"/>
  <c r="A917" i="1"/>
  <c r="N917" i="1"/>
  <c r="O917" i="1"/>
  <c r="P917" i="1"/>
  <c r="Q917" i="1"/>
  <c r="J917" i="1"/>
  <c r="R917" i="1"/>
  <c r="K917" i="1"/>
  <c r="L917" i="1"/>
  <c r="M917" i="1"/>
  <c r="C735" i="1"/>
  <c r="C736" i="1"/>
  <c r="C737" i="1"/>
  <c r="C738" i="1"/>
  <c r="C739" i="1"/>
  <c r="C740" i="1"/>
  <c r="C741" i="1"/>
  <c r="C742" i="1"/>
  <c r="C743" i="1"/>
  <c r="C744" i="1"/>
  <c r="C745" i="1"/>
  <c r="C746" i="1"/>
  <c r="C747" i="1"/>
  <c r="C748" i="1"/>
  <c r="C749" i="1"/>
  <c r="C750" i="1"/>
  <c r="C751" i="1"/>
  <c r="C752" i="1"/>
  <c r="C753" i="1"/>
  <c r="C754" i="1"/>
  <c r="C755" i="1"/>
  <c r="C756" i="1"/>
  <c r="C757" i="1"/>
  <c r="C758" i="1"/>
  <c r="C759" i="1"/>
  <c r="C760" i="1"/>
  <c r="C761" i="1"/>
  <c r="C762" i="1"/>
  <c r="C763" i="1"/>
  <c r="C764" i="1"/>
  <c r="C765" i="1"/>
  <c r="C766" i="1"/>
  <c r="C767" i="1"/>
  <c r="C768" i="1"/>
  <c r="C769" i="1"/>
  <c r="C770" i="1"/>
  <c r="C771" i="1"/>
  <c r="C772" i="1"/>
  <c r="C773" i="1"/>
  <c r="C774" i="1"/>
  <c r="C775" i="1"/>
  <c r="C776" i="1"/>
  <c r="C777" i="1"/>
  <c r="C778" i="1"/>
  <c r="C779" i="1"/>
  <c r="C780" i="1"/>
  <c r="C781" i="1"/>
  <c r="C782" i="1"/>
  <c r="C783" i="1"/>
  <c r="C784" i="1"/>
  <c r="C785" i="1"/>
  <c r="C786" i="1"/>
  <c r="C787" i="1"/>
  <c r="C788" i="1"/>
  <c r="C789" i="1"/>
  <c r="C790" i="1"/>
  <c r="C791" i="1"/>
  <c r="C792" i="1"/>
  <c r="C793" i="1"/>
  <c r="C794" i="1"/>
  <c r="C795" i="1"/>
  <c r="C796" i="1"/>
  <c r="C797" i="1"/>
  <c r="C798" i="1"/>
  <c r="C799" i="1"/>
  <c r="C800" i="1"/>
  <c r="C801" i="1"/>
  <c r="C802" i="1"/>
  <c r="C803" i="1"/>
  <c r="C804" i="1"/>
  <c r="C805" i="1"/>
  <c r="C806" i="1"/>
  <c r="C807" i="1"/>
  <c r="C808" i="1"/>
  <c r="C809" i="1"/>
  <c r="C810" i="1"/>
  <c r="C811" i="1"/>
  <c r="C812" i="1"/>
  <c r="C813" i="1"/>
  <c r="C814" i="1"/>
  <c r="C815" i="1"/>
  <c r="C816" i="1"/>
  <c r="C817" i="1"/>
  <c r="C818" i="1"/>
  <c r="C819" i="1"/>
  <c r="C820" i="1"/>
  <c r="C821" i="1"/>
  <c r="C822" i="1"/>
  <c r="C823" i="1"/>
  <c r="C824" i="1"/>
  <c r="C825" i="1"/>
  <c r="C826" i="1"/>
  <c r="C827" i="1"/>
  <c r="C828" i="1"/>
  <c r="C829" i="1"/>
  <c r="C830" i="1"/>
  <c r="C831" i="1"/>
  <c r="C832" i="1"/>
  <c r="C833" i="1"/>
  <c r="C834" i="1"/>
  <c r="C835" i="1"/>
  <c r="C836" i="1"/>
  <c r="C837" i="1"/>
  <c r="C838" i="1"/>
  <c r="C839" i="1"/>
  <c r="C840" i="1"/>
  <c r="C841" i="1"/>
  <c r="C842" i="1"/>
  <c r="C843" i="1"/>
  <c r="C844" i="1"/>
  <c r="C845" i="1"/>
  <c r="C846" i="1"/>
  <c r="C847" i="1"/>
  <c r="C848" i="1"/>
  <c r="C849" i="1"/>
  <c r="C850" i="1"/>
  <c r="C851" i="1"/>
  <c r="C852" i="1"/>
  <c r="C853" i="1"/>
  <c r="C854" i="1"/>
  <c r="C855" i="1"/>
  <c r="C856" i="1"/>
  <c r="C857" i="1"/>
  <c r="C858" i="1"/>
  <c r="C859" i="1"/>
  <c r="C860" i="1"/>
  <c r="C861" i="1"/>
  <c r="C862" i="1"/>
  <c r="C863" i="1"/>
  <c r="C864" i="1"/>
  <c r="C865" i="1"/>
  <c r="C866" i="1"/>
  <c r="C867" i="1"/>
  <c r="C868" i="1"/>
  <c r="C869" i="1"/>
  <c r="C870" i="1"/>
  <c r="C871" i="1"/>
  <c r="C872" i="1"/>
  <c r="C873" i="1"/>
  <c r="C874" i="1"/>
  <c r="C875" i="1"/>
  <c r="C876" i="1"/>
  <c r="C877" i="1"/>
  <c r="C878" i="1"/>
  <c r="C879" i="1"/>
  <c r="C880" i="1"/>
  <c r="C881" i="1"/>
  <c r="C882" i="1"/>
  <c r="C883" i="1"/>
  <c r="C884" i="1"/>
  <c r="C885" i="1"/>
  <c r="C886" i="1"/>
  <c r="C887" i="1"/>
  <c r="C888" i="1"/>
  <c r="C889" i="1"/>
  <c r="C890" i="1"/>
  <c r="C891" i="1"/>
  <c r="C892" i="1"/>
  <c r="C893" i="1"/>
  <c r="C894" i="1"/>
  <c r="C895" i="1"/>
  <c r="C896" i="1"/>
  <c r="C897" i="1"/>
  <c r="C898" i="1"/>
  <c r="C899" i="1"/>
  <c r="C900" i="1"/>
  <c r="C901" i="1"/>
  <c r="C902" i="1"/>
  <c r="C903" i="1"/>
  <c r="C904" i="1"/>
  <c r="B760" i="1" l="1"/>
  <c r="A760" i="1"/>
  <c r="K760" i="1"/>
  <c r="L760" i="1"/>
  <c r="M760" i="1"/>
  <c r="N760" i="1"/>
  <c r="O760" i="1"/>
  <c r="P760" i="1"/>
  <c r="Q760" i="1"/>
  <c r="J760" i="1"/>
  <c r="R760" i="1"/>
  <c r="B752" i="1"/>
  <c r="A752" i="1"/>
  <c r="K752" i="1"/>
  <c r="L752" i="1"/>
  <c r="M752" i="1"/>
  <c r="N752" i="1"/>
  <c r="O752" i="1"/>
  <c r="P752" i="1"/>
  <c r="Q752" i="1"/>
  <c r="J752" i="1"/>
  <c r="R752" i="1"/>
  <c r="B744" i="1"/>
  <c r="A744" i="1"/>
  <c r="K744" i="1"/>
  <c r="L744" i="1"/>
  <c r="M744" i="1"/>
  <c r="N744" i="1"/>
  <c r="O744" i="1"/>
  <c r="P744" i="1"/>
  <c r="Q744" i="1"/>
  <c r="J744" i="1"/>
  <c r="R744" i="1"/>
  <c r="B736" i="1"/>
  <c r="A736" i="1"/>
  <c r="K736" i="1"/>
  <c r="L736" i="1"/>
  <c r="M736" i="1"/>
  <c r="N736" i="1"/>
  <c r="O736" i="1"/>
  <c r="P736" i="1"/>
  <c r="Q736" i="1"/>
  <c r="J736" i="1"/>
  <c r="R736" i="1"/>
  <c r="A767" i="1"/>
  <c r="B767" i="1"/>
  <c r="L767" i="1"/>
  <c r="M767" i="1"/>
  <c r="N767" i="1"/>
  <c r="O767" i="1"/>
  <c r="P767" i="1"/>
  <c r="Q767" i="1"/>
  <c r="J767" i="1"/>
  <c r="R767" i="1"/>
  <c r="K767" i="1"/>
  <c r="A759" i="1"/>
  <c r="B759" i="1"/>
  <c r="L759" i="1"/>
  <c r="M759" i="1"/>
  <c r="N759" i="1"/>
  <c r="O759" i="1"/>
  <c r="P759" i="1"/>
  <c r="Q759" i="1"/>
  <c r="J759" i="1"/>
  <c r="R759" i="1"/>
  <c r="K759" i="1"/>
  <c r="A751" i="1"/>
  <c r="B751" i="1"/>
  <c r="L751" i="1"/>
  <c r="M751" i="1"/>
  <c r="N751" i="1"/>
  <c r="O751" i="1"/>
  <c r="P751" i="1"/>
  <c r="Q751" i="1"/>
  <c r="J751" i="1"/>
  <c r="R751" i="1"/>
  <c r="K751" i="1"/>
  <c r="A743" i="1"/>
  <c r="B743" i="1"/>
  <c r="L743" i="1"/>
  <c r="M743" i="1"/>
  <c r="N743" i="1"/>
  <c r="O743" i="1"/>
  <c r="P743" i="1"/>
  <c r="Q743" i="1"/>
  <c r="J743" i="1"/>
  <c r="R743" i="1"/>
  <c r="K743" i="1"/>
  <c r="A735" i="1"/>
  <c r="B735" i="1"/>
  <c r="L735" i="1"/>
  <c r="M735" i="1"/>
  <c r="N735" i="1"/>
  <c r="O735" i="1"/>
  <c r="P735" i="1"/>
  <c r="Q735" i="1"/>
  <c r="J735" i="1"/>
  <c r="R735" i="1"/>
  <c r="K735" i="1"/>
  <c r="A903" i="1"/>
  <c r="B903" i="1"/>
  <c r="L903" i="1"/>
  <c r="M903" i="1"/>
  <c r="N903" i="1"/>
  <c r="O903" i="1"/>
  <c r="P903" i="1"/>
  <c r="Q903" i="1"/>
  <c r="J903" i="1"/>
  <c r="R903" i="1"/>
  <c r="K903" i="1"/>
  <c r="A895" i="1"/>
  <c r="B895" i="1"/>
  <c r="L895" i="1"/>
  <c r="M895" i="1"/>
  <c r="N895" i="1"/>
  <c r="O895" i="1"/>
  <c r="P895" i="1"/>
  <c r="Q895" i="1"/>
  <c r="J895" i="1"/>
  <c r="R895" i="1"/>
  <c r="K895" i="1"/>
  <c r="A887" i="1"/>
  <c r="B887" i="1"/>
  <c r="L887" i="1"/>
  <c r="M887" i="1"/>
  <c r="N887" i="1"/>
  <c r="O887" i="1"/>
  <c r="P887" i="1"/>
  <c r="Q887" i="1"/>
  <c r="J887" i="1"/>
  <c r="R887" i="1"/>
  <c r="K887" i="1"/>
  <c r="A879" i="1"/>
  <c r="B879" i="1"/>
  <c r="L879" i="1"/>
  <c r="M879" i="1"/>
  <c r="N879" i="1"/>
  <c r="O879" i="1"/>
  <c r="P879" i="1"/>
  <c r="Q879" i="1"/>
  <c r="J879" i="1"/>
  <c r="R879" i="1"/>
  <c r="K879" i="1"/>
  <c r="A871" i="1"/>
  <c r="B871" i="1"/>
  <c r="L871" i="1"/>
  <c r="M871" i="1"/>
  <c r="N871" i="1"/>
  <c r="O871" i="1"/>
  <c r="P871" i="1"/>
  <c r="Q871" i="1"/>
  <c r="J871" i="1"/>
  <c r="R871" i="1"/>
  <c r="K871" i="1"/>
  <c r="A863" i="1"/>
  <c r="B863" i="1"/>
  <c r="L863" i="1"/>
  <c r="M863" i="1"/>
  <c r="N863" i="1"/>
  <c r="O863" i="1"/>
  <c r="P863" i="1"/>
  <c r="Q863" i="1"/>
  <c r="J863" i="1"/>
  <c r="R863" i="1"/>
  <c r="K863" i="1"/>
  <c r="A855" i="1"/>
  <c r="B855" i="1"/>
  <c r="L855" i="1"/>
  <c r="M855" i="1"/>
  <c r="N855" i="1"/>
  <c r="O855" i="1"/>
  <c r="P855" i="1"/>
  <c r="Q855" i="1"/>
  <c r="J855" i="1"/>
  <c r="R855" i="1"/>
  <c r="K855" i="1"/>
  <c r="A847" i="1"/>
  <c r="B847" i="1"/>
  <c r="M847" i="1"/>
  <c r="K847" i="1"/>
  <c r="L847" i="1"/>
  <c r="N847" i="1"/>
  <c r="O847" i="1"/>
  <c r="P847" i="1"/>
  <c r="Q847" i="1"/>
  <c r="R847" i="1"/>
  <c r="J847" i="1"/>
  <c r="A839" i="1"/>
  <c r="B839" i="1"/>
  <c r="L839" i="1"/>
  <c r="M839" i="1"/>
  <c r="N839" i="1"/>
  <c r="O839" i="1"/>
  <c r="P839" i="1"/>
  <c r="Q839" i="1"/>
  <c r="J839" i="1"/>
  <c r="R839" i="1"/>
  <c r="K839" i="1"/>
  <c r="A831" i="1"/>
  <c r="B831" i="1"/>
  <c r="L831" i="1"/>
  <c r="M831" i="1"/>
  <c r="N831" i="1"/>
  <c r="O831" i="1"/>
  <c r="P831" i="1"/>
  <c r="Q831" i="1"/>
  <c r="J831" i="1"/>
  <c r="R831" i="1"/>
  <c r="K831" i="1"/>
  <c r="A823" i="1"/>
  <c r="B823" i="1"/>
  <c r="L823" i="1"/>
  <c r="M823" i="1"/>
  <c r="N823" i="1"/>
  <c r="O823" i="1"/>
  <c r="P823" i="1"/>
  <c r="Q823" i="1"/>
  <c r="J823" i="1"/>
  <c r="R823" i="1"/>
  <c r="K823" i="1"/>
  <c r="A815" i="1"/>
  <c r="B815" i="1"/>
  <c r="L815" i="1"/>
  <c r="M815" i="1"/>
  <c r="N815" i="1"/>
  <c r="O815" i="1"/>
  <c r="P815" i="1"/>
  <c r="Q815" i="1"/>
  <c r="J815" i="1"/>
  <c r="R815" i="1"/>
  <c r="K815" i="1"/>
  <c r="A807" i="1"/>
  <c r="B807" i="1"/>
  <c r="L807" i="1"/>
  <c r="M807" i="1"/>
  <c r="N807" i="1"/>
  <c r="O807" i="1"/>
  <c r="P807" i="1"/>
  <c r="Q807" i="1"/>
  <c r="J807" i="1"/>
  <c r="R807" i="1"/>
  <c r="K807" i="1"/>
  <c r="A799" i="1"/>
  <c r="B799" i="1"/>
  <c r="L799" i="1"/>
  <c r="M799" i="1"/>
  <c r="N799" i="1"/>
  <c r="O799" i="1"/>
  <c r="P799" i="1"/>
  <c r="Q799" i="1"/>
  <c r="J799" i="1"/>
  <c r="R799" i="1"/>
  <c r="K799" i="1"/>
  <c r="A791" i="1"/>
  <c r="B791" i="1"/>
  <c r="L791" i="1"/>
  <c r="M791" i="1"/>
  <c r="N791" i="1"/>
  <c r="O791" i="1"/>
  <c r="P791" i="1"/>
  <c r="Q791" i="1"/>
  <c r="J791" i="1"/>
  <c r="R791" i="1"/>
  <c r="K791" i="1"/>
  <c r="A783" i="1"/>
  <c r="B783" i="1"/>
  <c r="L783" i="1"/>
  <c r="M783" i="1"/>
  <c r="N783" i="1"/>
  <c r="O783" i="1"/>
  <c r="P783" i="1"/>
  <c r="Q783" i="1"/>
  <c r="J783" i="1"/>
  <c r="R783" i="1"/>
  <c r="K783" i="1"/>
  <c r="A775" i="1"/>
  <c r="B775" i="1"/>
  <c r="L775" i="1"/>
  <c r="M775" i="1"/>
  <c r="N775" i="1"/>
  <c r="O775" i="1"/>
  <c r="P775" i="1"/>
  <c r="Q775" i="1"/>
  <c r="J775" i="1"/>
  <c r="R775" i="1"/>
  <c r="K775" i="1"/>
  <c r="A902" i="1"/>
  <c r="B902" i="1"/>
  <c r="M902" i="1"/>
  <c r="N902" i="1"/>
  <c r="O902" i="1"/>
  <c r="P902" i="1"/>
  <c r="Q902" i="1"/>
  <c r="J902" i="1"/>
  <c r="R902" i="1"/>
  <c r="K902" i="1"/>
  <c r="L902" i="1"/>
  <c r="A894" i="1"/>
  <c r="B894" i="1"/>
  <c r="M894" i="1"/>
  <c r="N894" i="1"/>
  <c r="O894" i="1"/>
  <c r="P894" i="1"/>
  <c r="Q894" i="1"/>
  <c r="J894" i="1"/>
  <c r="R894" i="1"/>
  <c r="K894" i="1"/>
  <c r="L894" i="1"/>
  <c r="A886" i="1"/>
  <c r="B886" i="1"/>
  <c r="M886" i="1"/>
  <c r="N886" i="1"/>
  <c r="O886" i="1"/>
  <c r="P886" i="1"/>
  <c r="Q886" i="1"/>
  <c r="J886" i="1"/>
  <c r="R886" i="1"/>
  <c r="K886" i="1"/>
  <c r="L886" i="1"/>
  <c r="A878" i="1"/>
  <c r="B878" i="1"/>
  <c r="M878" i="1"/>
  <c r="N878" i="1"/>
  <c r="O878" i="1"/>
  <c r="P878" i="1"/>
  <c r="Q878" i="1"/>
  <c r="J878" i="1"/>
  <c r="R878" i="1"/>
  <c r="K878" i="1"/>
  <c r="L878" i="1"/>
  <c r="A870" i="1"/>
  <c r="B870" i="1"/>
  <c r="M870" i="1"/>
  <c r="N870" i="1"/>
  <c r="O870" i="1"/>
  <c r="P870" i="1"/>
  <c r="Q870" i="1"/>
  <c r="J870" i="1"/>
  <c r="R870" i="1"/>
  <c r="K870" i="1"/>
  <c r="L870" i="1"/>
  <c r="A862" i="1"/>
  <c r="B862" i="1"/>
  <c r="M862" i="1"/>
  <c r="N862" i="1"/>
  <c r="O862" i="1"/>
  <c r="P862" i="1"/>
  <c r="Q862" i="1"/>
  <c r="J862" i="1"/>
  <c r="R862" i="1"/>
  <c r="K862" i="1"/>
  <c r="L862" i="1"/>
  <c r="A854" i="1"/>
  <c r="B854" i="1"/>
  <c r="M854" i="1"/>
  <c r="N854" i="1"/>
  <c r="O854" i="1"/>
  <c r="P854" i="1"/>
  <c r="Q854" i="1"/>
  <c r="J854" i="1"/>
  <c r="R854" i="1"/>
  <c r="K854" i="1"/>
  <c r="L854" i="1"/>
  <c r="A846" i="1"/>
  <c r="B846" i="1"/>
  <c r="M846" i="1"/>
  <c r="N846" i="1"/>
  <c r="Q846" i="1"/>
  <c r="J846" i="1"/>
  <c r="K846" i="1"/>
  <c r="L846" i="1"/>
  <c r="O846" i="1"/>
  <c r="P846" i="1"/>
  <c r="R846" i="1"/>
  <c r="A838" i="1"/>
  <c r="B838" i="1"/>
  <c r="M838" i="1"/>
  <c r="N838" i="1"/>
  <c r="O838" i="1"/>
  <c r="P838" i="1"/>
  <c r="Q838" i="1"/>
  <c r="J838" i="1"/>
  <c r="R838" i="1"/>
  <c r="K838" i="1"/>
  <c r="L838" i="1"/>
  <c r="A830" i="1"/>
  <c r="B830" i="1"/>
  <c r="M830" i="1"/>
  <c r="N830" i="1"/>
  <c r="O830" i="1"/>
  <c r="P830" i="1"/>
  <c r="Q830" i="1"/>
  <c r="J830" i="1"/>
  <c r="R830" i="1"/>
  <c r="K830" i="1"/>
  <c r="L830" i="1"/>
  <c r="B822" i="1"/>
  <c r="A822" i="1"/>
  <c r="M822" i="1"/>
  <c r="N822" i="1"/>
  <c r="O822" i="1"/>
  <c r="P822" i="1"/>
  <c r="Q822" i="1"/>
  <c r="J822" i="1"/>
  <c r="R822" i="1"/>
  <c r="K822" i="1"/>
  <c r="L822" i="1"/>
  <c r="B814" i="1"/>
  <c r="A814" i="1"/>
  <c r="M814" i="1"/>
  <c r="N814" i="1"/>
  <c r="O814" i="1"/>
  <c r="P814" i="1"/>
  <c r="Q814" i="1"/>
  <c r="J814" i="1"/>
  <c r="R814" i="1"/>
  <c r="K814" i="1"/>
  <c r="L814" i="1"/>
  <c r="B806" i="1"/>
  <c r="A806" i="1"/>
  <c r="M806" i="1"/>
  <c r="N806" i="1"/>
  <c r="O806" i="1"/>
  <c r="P806" i="1"/>
  <c r="Q806" i="1"/>
  <c r="J806" i="1"/>
  <c r="R806" i="1"/>
  <c r="K806" i="1"/>
  <c r="L806" i="1"/>
  <c r="B798" i="1"/>
  <c r="A798" i="1"/>
  <c r="M798" i="1"/>
  <c r="N798" i="1"/>
  <c r="O798" i="1"/>
  <c r="P798" i="1"/>
  <c r="Q798" i="1"/>
  <c r="J798" i="1"/>
  <c r="R798" i="1"/>
  <c r="K798" i="1"/>
  <c r="L798" i="1"/>
  <c r="B790" i="1"/>
  <c r="A790" i="1"/>
  <c r="M790" i="1"/>
  <c r="N790" i="1"/>
  <c r="O790" i="1"/>
  <c r="P790" i="1"/>
  <c r="Q790" i="1"/>
  <c r="J790" i="1"/>
  <c r="R790" i="1"/>
  <c r="K790" i="1"/>
  <c r="L790" i="1"/>
  <c r="B782" i="1"/>
  <c r="A782" i="1"/>
  <c r="M782" i="1"/>
  <c r="N782" i="1"/>
  <c r="O782" i="1"/>
  <c r="P782" i="1"/>
  <c r="Q782" i="1"/>
  <c r="J782" i="1"/>
  <c r="R782" i="1"/>
  <c r="K782" i="1"/>
  <c r="L782" i="1"/>
  <c r="B774" i="1"/>
  <c r="A774" i="1"/>
  <c r="M774" i="1"/>
  <c r="N774" i="1"/>
  <c r="O774" i="1"/>
  <c r="P774" i="1"/>
  <c r="Q774" i="1"/>
  <c r="J774" i="1"/>
  <c r="R774" i="1"/>
  <c r="K774" i="1"/>
  <c r="L774" i="1"/>
  <c r="B766" i="1"/>
  <c r="A766" i="1"/>
  <c r="M766" i="1"/>
  <c r="N766" i="1"/>
  <c r="O766" i="1"/>
  <c r="P766" i="1"/>
  <c r="Q766" i="1"/>
  <c r="J766" i="1"/>
  <c r="R766" i="1"/>
  <c r="K766" i="1"/>
  <c r="L766" i="1"/>
  <c r="B758" i="1"/>
  <c r="A758" i="1"/>
  <c r="M758" i="1"/>
  <c r="N758" i="1"/>
  <c r="O758" i="1"/>
  <c r="P758" i="1"/>
  <c r="Q758" i="1"/>
  <c r="J758" i="1"/>
  <c r="R758" i="1"/>
  <c r="K758" i="1"/>
  <c r="L758" i="1"/>
  <c r="B750" i="1"/>
  <c r="A750" i="1"/>
  <c r="M750" i="1"/>
  <c r="N750" i="1"/>
  <c r="O750" i="1"/>
  <c r="P750" i="1"/>
  <c r="Q750" i="1"/>
  <c r="J750" i="1"/>
  <c r="R750" i="1"/>
  <c r="K750" i="1"/>
  <c r="L750" i="1"/>
  <c r="B742" i="1"/>
  <c r="A742" i="1"/>
  <c r="M742" i="1"/>
  <c r="N742" i="1"/>
  <c r="O742" i="1"/>
  <c r="P742" i="1"/>
  <c r="Q742" i="1"/>
  <c r="J742" i="1"/>
  <c r="R742" i="1"/>
  <c r="K742" i="1"/>
  <c r="L742" i="1"/>
  <c r="A765" i="1"/>
  <c r="B765" i="1"/>
  <c r="N765" i="1"/>
  <c r="O765" i="1"/>
  <c r="P765" i="1"/>
  <c r="Q765" i="1"/>
  <c r="J765" i="1"/>
  <c r="R765" i="1"/>
  <c r="K765" i="1"/>
  <c r="L765" i="1"/>
  <c r="M765" i="1"/>
  <c r="A757" i="1"/>
  <c r="B757" i="1"/>
  <c r="N757" i="1"/>
  <c r="O757" i="1"/>
  <c r="P757" i="1"/>
  <c r="Q757" i="1"/>
  <c r="J757" i="1"/>
  <c r="R757" i="1"/>
  <c r="K757" i="1"/>
  <c r="L757" i="1"/>
  <c r="M757" i="1"/>
  <c r="A749" i="1"/>
  <c r="B749" i="1"/>
  <c r="N749" i="1"/>
  <c r="O749" i="1"/>
  <c r="P749" i="1"/>
  <c r="Q749" i="1"/>
  <c r="J749" i="1"/>
  <c r="R749" i="1"/>
  <c r="K749" i="1"/>
  <c r="L749" i="1"/>
  <c r="M749" i="1"/>
  <c r="A741" i="1"/>
  <c r="B741" i="1"/>
  <c r="N741" i="1"/>
  <c r="O741" i="1"/>
  <c r="P741" i="1"/>
  <c r="Q741" i="1"/>
  <c r="J741" i="1"/>
  <c r="R741" i="1"/>
  <c r="K741" i="1"/>
  <c r="L741" i="1"/>
  <c r="M741" i="1"/>
  <c r="A821" i="1"/>
  <c r="B821" i="1"/>
  <c r="N821" i="1"/>
  <c r="O821" i="1"/>
  <c r="P821" i="1"/>
  <c r="Q821" i="1"/>
  <c r="J821" i="1"/>
  <c r="R821" i="1"/>
  <c r="K821" i="1"/>
  <c r="L821" i="1"/>
  <c r="M821" i="1"/>
  <c r="A813" i="1"/>
  <c r="B813" i="1"/>
  <c r="N813" i="1"/>
  <c r="O813" i="1"/>
  <c r="P813" i="1"/>
  <c r="Q813" i="1"/>
  <c r="J813" i="1"/>
  <c r="R813" i="1"/>
  <c r="K813" i="1"/>
  <c r="L813" i="1"/>
  <c r="M813" i="1"/>
  <c r="A805" i="1"/>
  <c r="B805" i="1"/>
  <c r="N805" i="1"/>
  <c r="O805" i="1"/>
  <c r="P805" i="1"/>
  <c r="Q805" i="1"/>
  <c r="J805" i="1"/>
  <c r="R805" i="1"/>
  <c r="K805" i="1"/>
  <c r="L805" i="1"/>
  <c r="M805" i="1"/>
  <c r="A797" i="1"/>
  <c r="B797" i="1"/>
  <c r="N797" i="1"/>
  <c r="O797" i="1"/>
  <c r="P797" i="1"/>
  <c r="Q797" i="1"/>
  <c r="J797" i="1"/>
  <c r="R797" i="1"/>
  <c r="K797" i="1"/>
  <c r="L797" i="1"/>
  <c r="M797" i="1"/>
  <c r="A789" i="1"/>
  <c r="B789" i="1"/>
  <c r="N789" i="1"/>
  <c r="O789" i="1"/>
  <c r="P789" i="1"/>
  <c r="Q789" i="1"/>
  <c r="J789" i="1"/>
  <c r="R789" i="1"/>
  <c r="K789" i="1"/>
  <c r="L789" i="1"/>
  <c r="M789" i="1"/>
  <c r="A781" i="1"/>
  <c r="B781" i="1"/>
  <c r="N781" i="1"/>
  <c r="O781" i="1"/>
  <c r="P781" i="1"/>
  <c r="Q781" i="1"/>
  <c r="J781" i="1"/>
  <c r="R781" i="1"/>
  <c r="K781" i="1"/>
  <c r="L781" i="1"/>
  <c r="M781" i="1"/>
  <c r="A773" i="1"/>
  <c r="B773" i="1"/>
  <c r="N773" i="1"/>
  <c r="O773" i="1"/>
  <c r="P773" i="1"/>
  <c r="Q773" i="1"/>
  <c r="J773" i="1"/>
  <c r="R773" i="1"/>
  <c r="K773" i="1"/>
  <c r="L773" i="1"/>
  <c r="M773" i="1"/>
  <c r="A900" i="1"/>
  <c r="B900" i="1"/>
  <c r="O900" i="1"/>
  <c r="P900" i="1"/>
  <c r="Q900" i="1"/>
  <c r="J900" i="1"/>
  <c r="R900" i="1"/>
  <c r="K900" i="1"/>
  <c r="L900" i="1"/>
  <c r="M900" i="1"/>
  <c r="N900" i="1"/>
  <c r="A892" i="1"/>
  <c r="B892" i="1"/>
  <c r="O892" i="1"/>
  <c r="P892" i="1"/>
  <c r="Q892" i="1"/>
  <c r="J892" i="1"/>
  <c r="R892" i="1"/>
  <c r="K892" i="1"/>
  <c r="L892" i="1"/>
  <c r="M892" i="1"/>
  <c r="N892" i="1"/>
  <c r="A884" i="1"/>
  <c r="B884" i="1"/>
  <c r="O884" i="1"/>
  <c r="P884" i="1"/>
  <c r="Q884" i="1"/>
  <c r="J884" i="1"/>
  <c r="R884" i="1"/>
  <c r="K884" i="1"/>
  <c r="L884" i="1"/>
  <c r="M884" i="1"/>
  <c r="N884" i="1"/>
  <c r="A876" i="1"/>
  <c r="B876" i="1"/>
  <c r="O876" i="1"/>
  <c r="P876" i="1"/>
  <c r="Q876" i="1"/>
  <c r="J876" i="1"/>
  <c r="R876" i="1"/>
  <c r="K876" i="1"/>
  <c r="L876" i="1"/>
  <c r="M876" i="1"/>
  <c r="N876" i="1"/>
  <c r="A868" i="1"/>
  <c r="B868" i="1"/>
  <c r="O868" i="1"/>
  <c r="P868" i="1"/>
  <c r="Q868" i="1"/>
  <c r="J868" i="1"/>
  <c r="R868" i="1"/>
  <c r="K868" i="1"/>
  <c r="L868" i="1"/>
  <c r="M868" i="1"/>
  <c r="N868" i="1"/>
  <c r="A860" i="1"/>
  <c r="B860" i="1"/>
  <c r="O860" i="1"/>
  <c r="P860" i="1"/>
  <c r="Q860" i="1"/>
  <c r="J860" i="1"/>
  <c r="R860" i="1"/>
  <c r="K860" i="1"/>
  <c r="L860" i="1"/>
  <c r="M860" i="1"/>
  <c r="N860" i="1"/>
  <c r="A852" i="1"/>
  <c r="B852" i="1"/>
  <c r="O852" i="1"/>
  <c r="P852" i="1"/>
  <c r="Q852" i="1"/>
  <c r="J852" i="1"/>
  <c r="R852" i="1"/>
  <c r="K852" i="1"/>
  <c r="L852" i="1"/>
  <c r="M852" i="1"/>
  <c r="N852" i="1"/>
  <c r="A844" i="1"/>
  <c r="B844" i="1"/>
  <c r="O844" i="1"/>
  <c r="P844" i="1"/>
  <c r="Q844" i="1"/>
  <c r="J844" i="1"/>
  <c r="R844" i="1"/>
  <c r="K844" i="1"/>
  <c r="L844" i="1"/>
  <c r="M844" i="1"/>
  <c r="N844" i="1"/>
  <c r="A836" i="1"/>
  <c r="B836" i="1"/>
  <c r="O836" i="1"/>
  <c r="P836" i="1"/>
  <c r="Q836" i="1"/>
  <c r="J836" i="1"/>
  <c r="R836" i="1"/>
  <c r="K836" i="1"/>
  <c r="L836" i="1"/>
  <c r="M836" i="1"/>
  <c r="N836" i="1"/>
  <c r="A828" i="1"/>
  <c r="B828" i="1"/>
  <c r="O828" i="1"/>
  <c r="P828" i="1"/>
  <c r="Q828" i="1"/>
  <c r="J828" i="1"/>
  <c r="R828" i="1"/>
  <c r="K828" i="1"/>
  <c r="L828" i="1"/>
  <c r="M828" i="1"/>
  <c r="N828" i="1"/>
  <c r="B820" i="1"/>
  <c r="A820" i="1"/>
  <c r="O820" i="1"/>
  <c r="P820" i="1"/>
  <c r="Q820" i="1"/>
  <c r="J820" i="1"/>
  <c r="R820" i="1"/>
  <c r="K820" i="1"/>
  <c r="L820" i="1"/>
  <c r="M820" i="1"/>
  <c r="N820" i="1"/>
  <c r="B812" i="1"/>
  <c r="A812" i="1"/>
  <c r="O812" i="1"/>
  <c r="P812" i="1"/>
  <c r="Q812" i="1"/>
  <c r="J812" i="1"/>
  <c r="R812" i="1"/>
  <c r="K812" i="1"/>
  <c r="L812" i="1"/>
  <c r="M812" i="1"/>
  <c r="N812" i="1"/>
  <c r="B804" i="1"/>
  <c r="A804" i="1"/>
  <c r="O804" i="1"/>
  <c r="P804" i="1"/>
  <c r="Q804" i="1"/>
  <c r="J804" i="1"/>
  <c r="R804" i="1"/>
  <c r="K804" i="1"/>
  <c r="L804" i="1"/>
  <c r="M804" i="1"/>
  <c r="N804" i="1"/>
  <c r="B796" i="1"/>
  <c r="A796" i="1"/>
  <c r="O796" i="1"/>
  <c r="P796" i="1"/>
  <c r="Q796" i="1"/>
  <c r="J796" i="1"/>
  <c r="R796" i="1"/>
  <c r="K796" i="1"/>
  <c r="L796" i="1"/>
  <c r="M796" i="1"/>
  <c r="N796" i="1"/>
  <c r="B788" i="1"/>
  <c r="A788" i="1"/>
  <c r="O788" i="1"/>
  <c r="P788" i="1"/>
  <c r="Q788" i="1"/>
  <c r="J788" i="1"/>
  <c r="R788" i="1"/>
  <c r="K788" i="1"/>
  <c r="L788" i="1"/>
  <c r="M788" i="1"/>
  <c r="N788" i="1"/>
  <c r="B780" i="1"/>
  <c r="A780" i="1"/>
  <c r="O780" i="1"/>
  <c r="P780" i="1"/>
  <c r="Q780" i="1"/>
  <c r="J780" i="1"/>
  <c r="R780" i="1"/>
  <c r="K780" i="1"/>
  <c r="L780" i="1"/>
  <c r="M780" i="1"/>
  <c r="N780" i="1"/>
  <c r="B772" i="1"/>
  <c r="A772" i="1"/>
  <c r="O772" i="1"/>
  <c r="P772" i="1"/>
  <c r="Q772" i="1"/>
  <c r="J772" i="1"/>
  <c r="R772" i="1"/>
  <c r="K772" i="1"/>
  <c r="L772" i="1"/>
  <c r="M772" i="1"/>
  <c r="N772" i="1"/>
  <c r="B764" i="1"/>
  <c r="A764" i="1"/>
  <c r="O764" i="1"/>
  <c r="P764" i="1"/>
  <c r="Q764" i="1"/>
  <c r="J764" i="1"/>
  <c r="R764" i="1"/>
  <c r="K764" i="1"/>
  <c r="L764" i="1"/>
  <c r="M764" i="1"/>
  <c r="N764" i="1"/>
  <c r="B756" i="1"/>
  <c r="A756" i="1"/>
  <c r="O756" i="1"/>
  <c r="P756" i="1"/>
  <c r="Q756" i="1"/>
  <c r="J756" i="1"/>
  <c r="R756" i="1"/>
  <c r="K756" i="1"/>
  <c r="L756" i="1"/>
  <c r="M756" i="1"/>
  <c r="N756" i="1"/>
  <c r="B748" i="1"/>
  <c r="A748" i="1"/>
  <c r="O748" i="1"/>
  <c r="P748" i="1"/>
  <c r="Q748" i="1"/>
  <c r="J748" i="1"/>
  <c r="R748" i="1"/>
  <c r="K748" i="1"/>
  <c r="L748" i="1"/>
  <c r="M748" i="1"/>
  <c r="N748" i="1"/>
  <c r="B740" i="1"/>
  <c r="A740" i="1"/>
  <c r="O740" i="1"/>
  <c r="P740" i="1"/>
  <c r="Q740" i="1"/>
  <c r="J740" i="1"/>
  <c r="R740" i="1"/>
  <c r="K740" i="1"/>
  <c r="L740" i="1"/>
  <c r="M740" i="1"/>
  <c r="N740" i="1"/>
  <c r="A763" i="1"/>
  <c r="B763" i="1"/>
  <c r="P763" i="1"/>
  <c r="Q763" i="1"/>
  <c r="J763" i="1"/>
  <c r="R763" i="1"/>
  <c r="K763" i="1"/>
  <c r="L763" i="1"/>
  <c r="M763" i="1"/>
  <c r="N763" i="1"/>
  <c r="O763" i="1"/>
  <c r="A755" i="1"/>
  <c r="B755" i="1"/>
  <c r="P755" i="1"/>
  <c r="Q755" i="1"/>
  <c r="J755" i="1"/>
  <c r="R755" i="1"/>
  <c r="K755" i="1"/>
  <c r="L755" i="1"/>
  <c r="M755" i="1"/>
  <c r="N755" i="1"/>
  <c r="O755" i="1"/>
  <c r="A747" i="1"/>
  <c r="B747" i="1"/>
  <c r="P747" i="1"/>
  <c r="Q747" i="1"/>
  <c r="J747" i="1"/>
  <c r="R747" i="1"/>
  <c r="K747" i="1"/>
  <c r="L747" i="1"/>
  <c r="M747" i="1"/>
  <c r="N747" i="1"/>
  <c r="O747" i="1"/>
  <c r="A739" i="1"/>
  <c r="B739" i="1"/>
  <c r="P739" i="1"/>
  <c r="Q739" i="1"/>
  <c r="J739" i="1"/>
  <c r="R739" i="1"/>
  <c r="K739" i="1"/>
  <c r="L739" i="1"/>
  <c r="M739" i="1"/>
  <c r="N739" i="1"/>
  <c r="O739" i="1"/>
  <c r="A904" i="1"/>
  <c r="B904" i="1"/>
  <c r="K904" i="1"/>
  <c r="L904" i="1"/>
  <c r="M904" i="1"/>
  <c r="N904" i="1"/>
  <c r="O904" i="1"/>
  <c r="P904" i="1"/>
  <c r="Q904" i="1"/>
  <c r="J904" i="1"/>
  <c r="R904" i="1"/>
  <c r="A896" i="1"/>
  <c r="B896" i="1"/>
  <c r="K896" i="1"/>
  <c r="L896" i="1"/>
  <c r="M896" i="1"/>
  <c r="N896" i="1"/>
  <c r="O896" i="1"/>
  <c r="P896" i="1"/>
  <c r="Q896" i="1"/>
  <c r="J896" i="1"/>
  <c r="R896" i="1"/>
  <c r="A888" i="1"/>
  <c r="B888" i="1"/>
  <c r="K888" i="1"/>
  <c r="L888" i="1"/>
  <c r="M888" i="1"/>
  <c r="N888" i="1"/>
  <c r="O888" i="1"/>
  <c r="P888" i="1"/>
  <c r="Q888" i="1"/>
  <c r="J888" i="1"/>
  <c r="R888" i="1"/>
  <c r="A880" i="1"/>
  <c r="B880" i="1"/>
  <c r="K880" i="1"/>
  <c r="L880" i="1"/>
  <c r="M880" i="1"/>
  <c r="N880" i="1"/>
  <c r="O880" i="1"/>
  <c r="P880" i="1"/>
  <c r="Q880" i="1"/>
  <c r="J880" i="1"/>
  <c r="R880" i="1"/>
  <c r="A872" i="1"/>
  <c r="B872" i="1"/>
  <c r="K872" i="1"/>
  <c r="L872" i="1"/>
  <c r="M872" i="1"/>
  <c r="N872" i="1"/>
  <c r="O872" i="1"/>
  <c r="P872" i="1"/>
  <c r="Q872" i="1"/>
  <c r="J872" i="1"/>
  <c r="R872" i="1"/>
  <c r="A864" i="1"/>
  <c r="B864" i="1"/>
  <c r="K864" i="1"/>
  <c r="L864" i="1"/>
  <c r="M864" i="1"/>
  <c r="N864" i="1"/>
  <c r="O864" i="1"/>
  <c r="P864" i="1"/>
  <c r="Q864" i="1"/>
  <c r="J864" i="1"/>
  <c r="R864" i="1"/>
  <c r="A856" i="1"/>
  <c r="B856" i="1"/>
  <c r="K856" i="1"/>
  <c r="L856" i="1"/>
  <c r="M856" i="1"/>
  <c r="N856" i="1"/>
  <c r="O856" i="1"/>
  <c r="P856" i="1"/>
  <c r="Q856" i="1"/>
  <c r="J856" i="1"/>
  <c r="R856" i="1"/>
  <c r="A848" i="1"/>
  <c r="B848" i="1"/>
  <c r="K848" i="1"/>
  <c r="L848" i="1"/>
  <c r="M848" i="1"/>
  <c r="N848" i="1"/>
  <c r="O848" i="1"/>
  <c r="P848" i="1"/>
  <c r="Q848" i="1"/>
  <c r="J848" i="1"/>
  <c r="R848" i="1"/>
  <c r="A840" i="1"/>
  <c r="B840" i="1"/>
  <c r="K840" i="1"/>
  <c r="L840" i="1"/>
  <c r="M840" i="1"/>
  <c r="N840" i="1"/>
  <c r="O840" i="1"/>
  <c r="P840" i="1"/>
  <c r="Q840" i="1"/>
  <c r="J840" i="1"/>
  <c r="R840" i="1"/>
  <c r="A832" i="1"/>
  <c r="B832" i="1"/>
  <c r="K832" i="1"/>
  <c r="L832" i="1"/>
  <c r="M832" i="1"/>
  <c r="N832" i="1"/>
  <c r="O832" i="1"/>
  <c r="P832" i="1"/>
  <c r="Q832" i="1"/>
  <c r="J832" i="1"/>
  <c r="R832" i="1"/>
  <c r="A824" i="1"/>
  <c r="B824" i="1"/>
  <c r="K824" i="1"/>
  <c r="L824" i="1"/>
  <c r="M824" i="1"/>
  <c r="N824" i="1"/>
  <c r="O824" i="1"/>
  <c r="P824" i="1"/>
  <c r="Q824" i="1"/>
  <c r="J824" i="1"/>
  <c r="R824" i="1"/>
  <c r="B816" i="1"/>
  <c r="A816" i="1"/>
  <c r="K816" i="1"/>
  <c r="L816" i="1"/>
  <c r="M816" i="1"/>
  <c r="N816" i="1"/>
  <c r="O816" i="1"/>
  <c r="P816" i="1"/>
  <c r="Q816" i="1"/>
  <c r="J816" i="1"/>
  <c r="R816" i="1"/>
  <c r="B808" i="1"/>
  <c r="A808" i="1"/>
  <c r="K808" i="1"/>
  <c r="L808" i="1"/>
  <c r="M808" i="1"/>
  <c r="N808" i="1"/>
  <c r="O808" i="1"/>
  <c r="P808" i="1"/>
  <c r="Q808" i="1"/>
  <c r="J808" i="1"/>
  <c r="R808" i="1"/>
  <c r="B800" i="1"/>
  <c r="A800" i="1"/>
  <c r="K800" i="1"/>
  <c r="L800" i="1"/>
  <c r="M800" i="1"/>
  <c r="N800" i="1"/>
  <c r="O800" i="1"/>
  <c r="P800" i="1"/>
  <c r="Q800" i="1"/>
  <c r="J800" i="1"/>
  <c r="R800" i="1"/>
  <c r="B792" i="1"/>
  <c r="A792" i="1"/>
  <c r="K792" i="1"/>
  <c r="L792" i="1"/>
  <c r="M792" i="1"/>
  <c r="N792" i="1"/>
  <c r="O792" i="1"/>
  <c r="P792" i="1"/>
  <c r="Q792" i="1"/>
  <c r="J792" i="1"/>
  <c r="R792" i="1"/>
  <c r="B784" i="1"/>
  <c r="A784" i="1"/>
  <c r="K784" i="1"/>
  <c r="L784" i="1"/>
  <c r="M784" i="1"/>
  <c r="N784" i="1"/>
  <c r="O784" i="1"/>
  <c r="P784" i="1"/>
  <c r="Q784" i="1"/>
  <c r="J784" i="1"/>
  <c r="R784" i="1"/>
  <c r="B776" i="1"/>
  <c r="A776" i="1"/>
  <c r="K776" i="1"/>
  <c r="L776" i="1"/>
  <c r="M776" i="1"/>
  <c r="N776" i="1"/>
  <c r="O776" i="1"/>
  <c r="P776" i="1"/>
  <c r="Q776" i="1"/>
  <c r="J776" i="1"/>
  <c r="R776" i="1"/>
  <c r="B768" i="1"/>
  <c r="A768" i="1"/>
  <c r="K768" i="1"/>
  <c r="L768" i="1"/>
  <c r="M768" i="1"/>
  <c r="N768" i="1"/>
  <c r="O768" i="1"/>
  <c r="P768" i="1"/>
  <c r="Q768" i="1"/>
  <c r="J768" i="1"/>
  <c r="R768" i="1"/>
  <c r="B901" i="1"/>
  <c r="A901" i="1"/>
  <c r="N901" i="1"/>
  <c r="O901" i="1"/>
  <c r="P901" i="1"/>
  <c r="Q901" i="1"/>
  <c r="J901" i="1"/>
  <c r="R901" i="1"/>
  <c r="K901" i="1"/>
  <c r="L901" i="1"/>
  <c r="M901" i="1"/>
  <c r="B893" i="1"/>
  <c r="A893" i="1"/>
  <c r="N893" i="1"/>
  <c r="O893" i="1"/>
  <c r="P893" i="1"/>
  <c r="Q893" i="1"/>
  <c r="J893" i="1"/>
  <c r="R893" i="1"/>
  <c r="K893" i="1"/>
  <c r="L893" i="1"/>
  <c r="M893" i="1"/>
  <c r="B885" i="1"/>
  <c r="A885" i="1"/>
  <c r="N885" i="1"/>
  <c r="O885" i="1"/>
  <c r="P885" i="1"/>
  <c r="Q885" i="1"/>
  <c r="J885" i="1"/>
  <c r="R885" i="1"/>
  <c r="K885" i="1"/>
  <c r="L885" i="1"/>
  <c r="M885" i="1"/>
  <c r="B877" i="1"/>
  <c r="A877" i="1"/>
  <c r="N877" i="1"/>
  <c r="O877" i="1"/>
  <c r="P877" i="1"/>
  <c r="Q877" i="1"/>
  <c r="J877" i="1"/>
  <c r="R877" i="1"/>
  <c r="K877" i="1"/>
  <c r="L877" i="1"/>
  <c r="M877" i="1"/>
  <c r="B869" i="1"/>
  <c r="A869" i="1"/>
  <c r="N869" i="1"/>
  <c r="O869" i="1"/>
  <c r="P869" i="1"/>
  <c r="Q869" i="1"/>
  <c r="J869" i="1"/>
  <c r="R869" i="1"/>
  <c r="K869" i="1"/>
  <c r="L869" i="1"/>
  <c r="M869" i="1"/>
  <c r="B861" i="1"/>
  <c r="A861" i="1"/>
  <c r="N861" i="1"/>
  <c r="O861" i="1"/>
  <c r="P861" i="1"/>
  <c r="Q861" i="1"/>
  <c r="J861" i="1"/>
  <c r="R861" i="1"/>
  <c r="K861" i="1"/>
  <c r="L861" i="1"/>
  <c r="M861" i="1"/>
  <c r="B853" i="1"/>
  <c r="A853" i="1"/>
  <c r="N853" i="1"/>
  <c r="O853" i="1"/>
  <c r="P853" i="1"/>
  <c r="Q853" i="1"/>
  <c r="J853" i="1"/>
  <c r="R853" i="1"/>
  <c r="K853" i="1"/>
  <c r="L853" i="1"/>
  <c r="M853" i="1"/>
  <c r="B845" i="1"/>
  <c r="A845" i="1"/>
  <c r="N845" i="1"/>
  <c r="O845" i="1"/>
  <c r="Q845" i="1"/>
  <c r="J845" i="1"/>
  <c r="R845" i="1"/>
  <c r="K845" i="1"/>
  <c r="L845" i="1"/>
  <c r="M845" i="1"/>
  <c r="P845" i="1"/>
  <c r="B837" i="1"/>
  <c r="A837" i="1"/>
  <c r="N837" i="1"/>
  <c r="O837" i="1"/>
  <c r="P837" i="1"/>
  <c r="Q837" i="1"/>
  <c r="J837" i="1"/>
  <c r="R837" i="1"/>
  <c r="K837" i="1"/>
  <c r="L837" i="1"/>
  <c r="M837" i="1"/>
  <c r="B829" i="1"/>
  <c r="A829" i="1"/>
  <c r="N829" i="1"/>
  <c r="O829" i="1"/>
  <c r="P829" i="1"/>
  <c r="Q829" i="1"/>
  <c r="J829" i="1"/>
  <c r="R829" i="1"/>
  <c r="K829" i="1"/>
  <c r="L829" i="1"/>
  <c r="M829" i="1"/>
  <c r="A899" i="1"/>
  <c r="B899" i="1"/>
  <c r="P899" i="1"/>
  <c r="Q899" i="1"/>
  <c r="J899" i="1"/>
  <c r="R899" i="1"/>
  <c r="K899" i="1"/>
  <c r="L899" i="1"/>
  <c r="M899" i="1"/>
  <c r="N899" i="1"/>
  <c r="O899" i="1"/>
  <c r="A891" i="1"/>
  <c r="B891" i="1"/>
  <c r="P891" i="1"/>
  <c r="Q891" i="1"/>
  <c r="J891" i="1"/>
  <c r="R891" i="1"/>
  <c r="K891" i="1"/>
  <c r="L891" i="1"/>
  <c r="M891" i="1"/>
  <c r="N891" i="1"/>
  <c r="O891" i="1"/>
  <c r="A883" i="1"/>
  <c r="B883" i="1"/>
  <c r="P883" i="1"/>
  <c r="Q883" i="1"/>
  <c r="J883" i="1"/>
  <c r="R883" i="1"/>
  <c r="K883" i="1"/>
  <c r="L883" i="1"/>
  <c r="M883" i="1"/>
  <c r="N883" i="1"/>
  <c r="O883" i="1"/>
  <c r="A875" i="1"/>
  <c r="B875" i="1"/>
  <c r="P875" i="1"/>
  <c r="Q875" i="1"/>
  <c r="J875" i="1"/>
  <c r="R875" i="1"/>
  <c r="K875" i="1"/>
  <c r="L875" i="1"/>
  <c r="M875" i="1"/>
  <c r="N875" i="1"/>
  <c r="O875" i="1"/>
  <c r="A867" i="1"/>
  <c r="B867" i="1"/>
  <c r="P867" i="1"/>
  <c r="Q867" i="1"/>
  <c r="J867" i="1"/>
  <c r="R867" i="1"/>
  <c r="K867" i="1"/>
  <c r="L867" i="1"/>
  <c r="M867" i="1"/>
  <c r="N867" i="1"/>
  <c r="O867" i="1"/>
  <c r="A859" i="1"/>
  <c r="B859" i="1"/>
  <c r="P859" i="1"/>
  <c r="Q859" i="1"/>
  <c r="J859" i="1"/>
  <c r="R859" i="1"/>
  <c r="K859" i="1"/>
  <c r="L859" i="1"/>
  <c r="M859" i="1"/>
  <c r="N859" i="1"/>
  <c r="O859" i="1"/>
  <c r="A851" i="1"/>
  <c r="B851" i="1"/>
  <c r="P851" i="1"/>
  <c r="Q851" i="1"/>
  <c r="J851" i="1"/>
  <c r="R851" i="1"/>
  <c r="K851" i="1"/>
  <c r="L851" i="1"/>
  <c r="M851" i="1"/>
  <c r="N851" i="1"/>
  <c r="O851" i="1"/>
  <c r="A835" i="1"/>
  <c r="B835" i="1"/>
  <c r="P835" i="1"/>
  <c r="Q835" i="1"/>
  <c r="J835" i="1"/>
  <c r="R835" i="1"/>
  <c r="K835" i="1"/>
  <c r="L835" i="1"/>
  <c r="M835" i="1"/>
  <c r="N835" i="1"/>
  <c r="O835" i="1"/>
  <c r="A819" i="1"/>
  <c r="B819" i="1"/>
  <c r="P819" i="1"/>
  <c r="Q819" i="1"/>
  <c r="J819" i="1"/>
  <c r="R819" i="1"/>
  <c r="K819" i="1"/>
  <c r="L819" i="1"/>
  <c r="M819" i="1"/>
  <c r="N819" i="1"/>
  <c r="O819" i="1"/>
  <c r="A803" i="1"/>
  <c r="B803" i="1"/>
  <c r="P803" i="1"/>
  <c r="Q803" i="1"/>
  <c r="J803" i="1"/>
  <c r="R803" i="1"/>
  <c r="K803" i="1"/>
  <c r="L803" i="1"/>
  <c r="M803" i="1"/>
  <c r="N803" i="1"/>
  <c r="O803" i="1"/>
  <c r="A787" i="1"/>
  <c r="B787" i="1"/>
  <c r="P787" i="1"/>
  <c r="Q787" i="1"/>
  <c r="J787" i="1"/>
  <c r="R787" i="1"/>
  <c r="K787" i="1"/>
  <c r="L787" i="1"/>
  <c r="M787" i="1"/>
  <c r="N787" i="1"/>
  <c r="O787" i="1"/>
  <c r="A771" i="1"/>
  <c r="B771" i="1"/>
  <c r="P771" i="1"/>
  <c r="Q771" i="1"/>
  <c r="J771" i="1"/>
  <c r="R771" i="1"/>
  <c r="K771" i="1"/>
  <c r="L771" i="1"/>
  <c r="M771" i="1"/>
  <c r="N771" i="1"/>
  <c r="O771" i="1"/>
  <c r="A898" i="1"/>
  <c r="B898" i="1"/>
  <c r="Q898" i="1"/>
  <c r="J898" i="1"/>
  <c r="R898" i="1"/>
  <c r="K898" i="1"/>
  <c r="L898" i="1"/>
  <c r="M898" i="1"/>
  <c r="N898" i="1"/>
  <c r="O898" i="1"/>
  <c r="P898" i="1"/>
  <c r="A890" i="1"/>
  <c r="B890" i="1"/>
  <c r="Q890" i="1"/>
  <c r="J890" i="1"/>
  <c r="R890" i="1"/>
  <c r="K890" i="1"/>
  <c r="L890" i="1"/>
  <c r="M890" i="1"/>
  <c r="N890" i="1"/>
  <c r="O890" i="1"/>
  <c r="P890" i="1"/>
  <c r="A882" i="1"/>
  <c r="B882" i="1"/>
  <c r="Q882" i="1"/>
  <c r="J882" i="1"/>
  <c r="R882" i="1"/>
  <c r="K882" i="1"/>
  <c r="L882" i="1"/>
  <c r="M882" i="1"/>
  <c r="N882" i="1"/>
  <c r="O882" i="1"/>
  <c r="P882" i="1"/>
  <c r="A874" i="1"/>
  <c r="B874" i="1"/>
  <c r="Q874" i="1"/>
  <c r="J874" i="1"/>
  <c r="R874" i="1"/>
  <c r="K874" i="1"/>
  <c r="L874" i="1"/>
  <c r="M874" i="1"/>
  <c r="N874" i="1"/>
  <c r="O874" i="1"/>
  <c r="P874" i="1"/>
  <c r="A866" i="1"/>
  <c r="B866" i="1"/>
  <c r="Q866" i="1"/>
  <c r="J866" i="1"/>
  <c r="R866" i="1"/>
  <c r="K866" i="1"/>
  <c r="L866" i="1"/>
  <c r="M866" i="1"/>
  <c r="N866" i="1"/>
  <c r="O866" i="1"/>
  <c r="P866" i="1"/>
  <c r="A858" i="1"/>
  <c r="B858" i="1"/>
  <c r="Q858" i="1"/>
  <c r="J858" i="1"/>
  <c r="R858" i="1"/>
  <c r="K858" i="1"/>
  <c r="L858" i="1"/>
  <c r="M858" i="1"/>
  <c r="N858" i="1"/>
  <c r="O858" i="1"/>
  <c r="P858" i="1"/>
  <c r="A850" i="1"/>
  <c r="B850" i="1"/>
  <c r="Q850" i="1"/>
  <c r="J850" i="1"/>
  <c r="R850" i="1"/>
  <c r="K850" i="1"/>
  <c r="L850" i="1"/>
  <c r="M850" i="1"/>
  <c r="N850" i="1"/>
  <c r="O850" i="1"/>
  <c r="P850" i="1"/>
  <c r="A842" i="1"/>
  <c r="B842" i="1"/>
  <c r="Q842" i="1"/>
  <c r="J842" i="1"/>
  <c r="R842" i="1"/>
  <c r="K842" i="1"/>
  <c r="L842" i="1"/>
  <c r="M842" i="1"/>
  <c r="N842" i="1"/>
  <c r="O842" i="1"/>
  <c r="P842" i="1"/>
  <c r="A834" i="1"/>
  <c r="B834" i="1"/>
  <c r="Q834" i="1"/>
  <c r="J834" i="1"/>
  <c r="R834" i="1"/>
  <c r="K834" i="1"/>
  <c r="L834" i="1"/>
  <c r="M834" i="1"/>
  <c r="N834" i="1"/>
  <c r="O834" i="1"/>
  <c r="P834" i="1"/>
  <c r="A826" i="1"/>
  <c r="B826" i="1"/>
  <c r="Q826" i="1"/>
  <c r="J826" i="1"/>
  <c r="R826" i="1"/>
  <c r="K826" i="1"/>
  <c r="L826" i="1"/>
  <c r="M826" i="1"/>
  <c r="N826" i="1"/>
  <c r="O826" i="1"/>
  <c r="P826" i="1"/>
  <c r="B818" i="1"/>
  <c r="A818" i="1"/>
  <c r="Q818" i="1"/>
  <c r="J818" i="1"/>
  <c r="R818" i="1"/>
  <c r="K818" i="1"/>
  <c r="L818" i="1"/>
  <c r="M818" i="1"/>
  <c r="N818" i="1"/>
  <c r="O818" i="1"/>
  <c r="P818" i="1"/>
  <c r="B810" i="1"/>
  <c r="A810" i="1"/>
  <c r="Q810" i="1"/>
  <c r="J810" i="1"/>
  <c r="R810" i="1"/>
  <c r="K810" i="1"/>
  <c r="L810" i="1"/>
  <c r="M810" i="1"/>
  <c r="N810" i="1"/>
  <c r="O810" i="1"/>
  <c r="P810" i="1"/>
  <c r="B802" i="1"/>
  <c r="A802" i="1"/>
  <c r="Q802" i="1"/>
  <c r="J802" i="1"/>
  <c r="R802" i="1"/>
  <c r="K802" i="1"/>
  <c r="L802" i="1"/>
  <c r="M802" i="1"/>
  <c r="N802" i="1"/>
  <c r="O802" i="1"/>
  <c r="P802" i="1"/>
  <c r="B794" i="1"/>
  <c r="A794" i="1"/>
  <c r="Q794" i="1"/>
  <c r="J794" i="1"/>
  <c r="R794" i="1"/>
  <c r="K794" i="1"/>
  <c r="L794" i="1"/>
  <c r="M794" i="1"/>
  <c r="N794" i="1"/>
  <c r="O794" i="1"/>
  <c r="P794" i="1"/>
  <c r="B786" i="1"/>
  <c r="A786" i="1"/>
  <c r="Q786" i="1"/>
  <c r="J786" i="1"/>
  <c r="R786" i="1"/>
  <c r="K786" i="1"/>
  <c r="L786" i="1"/>
  <c r="M786" i="1"/>
  <c r="N786" i="1"/>
  <c r="O786" i="1"/>
  <c r="P786" i="1"/>
  <c r="B778" i="1"/>
  <c r="A778" i="1"/>
  <c r="Q778" i="1"/>
  <c r="J778" i="1"/>
  <c r="R778" i="1"/>
  <c r="K778" i="1"/>
  <c r="L778" i="1"/>
  <c r="M778" i="1"/>
  <c r="N778" i="1"/>
  <c r="O778" i="1"/>
  <c r="P778" i="1"/>
  <c r="B770" i="1"/>
  <c r="A770" i="1"/>
  <c r="Q770" i="1"/>
  <c r="J770" i="1"/>
  <c r="R770" i="1"/>
  <c r="K770" i="1"/>
  <c r="L770" i="1"/>
  <c r="M770" i="1"/>
  <c r="N770" i="1"/>
  <c r="O770" i="1"/>
  <c r="P770" i="1"/>
  <c r="B762" i="1"/>
  <c r="A762" i="1"/>
  <c r="Q762" i="1"/>
  <c r="J762" i="1"/>
  <c r="R762" i="1"/>
  <c r="K762" i="1"/>
  <c r="L762" i="1"/>
  <c r="M762" i="1"/>
  <c r="N762" i="1"/>
  <c r="O762" i="1"/>
  <c r="P762" i="1"/>
  <c r="B754" i="1"/>
  <c r="A754" i="1"/>
  <c r="Q754" i="1"/>
  <c r="J754" i="1"/>
  <c r="R754" i="1"/>
  <c r="K754" i="1"/>
  <c r="L754" i="1"/>
  <c r="M754" i="1"/>
  <c r="N754" i="1"/>
  <c r="O754" i="1"/>
  <c r="P754" i="1"/>
  <c r="B746" i="1"/>
  <c r="A746" i="1"/>
  <c r="Q746" i="1"/>
  <c r="J746" i="1"/>
  <c r="R746" i="1"/>
  <c r="K746" i="1"/>
  <c r="L746" i="1"/>
  <c r="M746" i="1"/>
  <c r="N746" i="1"/>
  <c r="O746" i="1"/>
  <c r="P746" i="1"/>
  <c r="B738" i="1"/>
  <c r="A738" i="1"/>
  <c r="Q738" i="1"/>
  <c r="J738" i="1"/>
  <c r="R738" i="1"/>
  <c r="K738" i="1"/>
  <c r="L738" i="1"/>
  <c r="M738" i="1"/>
  <c r="N738" i="1"/>
  <c r="O738" i="1"/>
  <c r="P738" i="1"/>
  <c r="A843" i="1"/>
  <c r="B843" i="1"/>
  <c r="P843" i="1"/>
  <c r="Q843" i="1"/>
  <c r="J843" i="1"/>
  <c r="R843" i="1"/>
  <c r="K843" i="1"/>
  <c r="L843" i="1"/>
  <c r="M843" i="1"/>
  <c r="N843" i="1"/>
  <c r="O843" i="1"/>
  <c r="A827" i="1"/>
  <c r="B827" i="1"/>
  <c r="P827" i="1"/>
  <c r="Q827" i="1"/>
  <c r="J827" i="1"/>
  <c r="R827" i="1"/>
  <c r="K827" i="1"/>
  <c r="L827" i="1"/>
  <c r="M827" i="1"/>
  <c r="N827" i="1"/>
  <c r="O827" i="1"/>
  <c r="A811" i="1"/>
  <c r="B811" i="1"/>
  <c r="P811" i="1"/>
  <c r="Q811" i="1"/>
  <c r="J811" i="1"/>
  <c r="R811" i="1"/>
  <c r="K811" i="1"/>
  <c r="L811" i="1"/>
  <c r="M811" i="1"/>
  <c r="N811" i="1"/>
  <c r="O811" i="1"/>
  <c r="A795" i="1"/>
  <c r="B795" i="1"/>
  <c r="P795" i="1"/>
  <c r="Q795" i="1"/>
  <c r="J795" i="1"/>
  <c r="R795" i="1"/>
  <c r="K795" i="1"/>
  <c r="L795" i="1"/>
  <c r="M795" i="1"/>
  <c r="N795" i="1"/>
  <c r="O795" i="1"/>
  <c r="A779" i="1"/>
  <c r="B779" i="1"/>
  <c r="P779" i="1"/>
  <c r="Q779" i="1"/>
  <c r="J779" i="1"/>
  <c r="R779" i="1"/>
  <c r="K779" i="1"/>
  <c r="L779" i="1"/>
  <c r="M779" i="1"/>
  <c r="N779" i="1"/>
  <c r="O779" i="1"/>
  <c r="B897" i="1"/>
  <c r="A897" i="1"/>
  <c r="J897" i="1"/>
  <c r="R897" i="1"/>
  <c r="K897" i="1"/>
  <c r="L897" i="1"/>
  <c r="M897" i="1"/>
  <c r="N897" i="1"/>
  <c r="O897" i="1"/>
  <c r="P897" i="1"/>
  <c r="Q897" i="1"/>
  <c r="B889" i="1"/>
  <c r="A889" i="1"/>
  <c r="J889" i="1"/>
  <c r="R889" i="1"/>
  <c r="K889" i="1"/>
  <c r="L889" i="1"/>
  <c r="M889" i="1"/>
  <c r="N889" i="1"/>
  <c r="O889" i="1"/>
  <c r="P889" i="1"/>
  <c r="Q889" i="1"/>
  <c r="B881" i="1"/>
  <c r="A881" i="1"/>
  <c r="J881" i="1"/>
  <c r="R881" i="1"/>
  <c r="K881" i="1"/>
  <c r="L881" i="1"/>
  <c r="M881" i="1"/>
  <c r="N881" i="1"/>
  <c r="O881" i="1"/>
  <c r="P881" i="1"/>
  <c r="Q881" i="1"/>
  <c r="B873" i="1"/>
  <c r="A873" i="1"/>
  <c r="J873" i="1"/>
  <c r="R873" i="1"/>
  <c r="K873" i="1"/>
  <c r="L873" i="1"/>
  <c r="M873" i="1"/>
  <c r="N873" i="1"/>
  <c r="O873" i="1"/>
  <c r="P873" i="1"/>
  <c r="Q873" i="1"/>
  <c r="B865" i="1"/>
  <c r="A865" i="1"/>
  <c r="J865" i="1"/>
  <c r="R865" i="1"/>
  <c r="K865" i="1"/>
  <c r="L865" i="1"/>
  <c r="M865" i="1"/>
  <c r="N865" i="1"/>
  <c r="O865" i="1"/>
  <c r="P865" i="1"/>
  <c r="Q865" i="1"/>
  <c r="B857" i="1"/>
  <c r="A857" i="1"/>
  <c r="J857" i="1"/>
  <c r="R857" i="1"/>
  <c r="K857" i="1"/>
  <c r="L857" i="1"/>
  <c r="M857" i="1"/>
  <c r="N857" i="1"/>
  <c r="O857" i="1"/>
  <c r="P857" i="1"/>
  <c r="Q857" i="1"/>
  <c r="B849" i="1"/>
  <c r="A849" i="1"/>
  <c r="J849" i="1"/>
  <c r="R849" i="1"/>
  <c r="K849" i="1"/>
  <c r="L849" i="1"/>
  <c r="M849" i="1"/>
  <c r="N849" i="1"/>
  <c r="O849" i="1"/>
  <c r="P849" i="1"/>
  <c r="Q849" i="1"/>
  <c r="B841" i="1"/>
  <c r="A841" i="1"/>
  <c r="J841" i="1"/>
  <c r="R841" i="1"/>
  <c r="K841" i="1"/>
  <c r="L841" i="1"/>
  <c r="M841" i="1"/>
  <c r="N841" i="1"/>
  <c r="O841" i="1"/>
  <c r="P841" i="1"/>
  <c r="Q841" i="1"/>
  <c r="B833" i="1"/>
  <c r="A833" i="1"/>
  <c r="J833" i="1"/>
  <c r="R833" i="1"/>
  <c r="K833" i="1"/>
  <c r="L833" i="1"/>
  <c r="M833" i="1"/>
  <c r="N833" i="1"/>
  <c r="O833" i="1"/>
  <c r="P833" i="1"/>
  <c r="Q833" i="1"/>
  <c r="B825" i="1"/>
  <c r="A825" i="1"/>
  <c r="J825" i="1"/>
  <c r="R825" i="1"/>
  <c r="K825" i="1"/>
  <c r="L825" i="1"/>
  <c r="M825" i="1"/>
  <c r="N825" i="1"/>
  <c r="O825" i="1"/>
  <c r="P825" i="1"/>
  <c r="Q825" i="1"/>
  <c r="A817" i="1"/>
  <c r="B817" i="1"/>
  <c r="J817" i="1"/>
  <c r="R817" i="1"/>
  <c r="K817" i="1"/>
  <c r="L817" i="1"/>
  <c r="M817" i="1"/>
  <c r="N817" i="1"/>
  <c r="O817" i="1"/>
  <c r="P817" i="1"/>
  <c r="Q817" i="1"/>
  <c r="A809" i="1"/>
  <c r="B809" i="1"/>
  <c r="J809" i="1"/>
  <c r="R809" i="1"/>
  <c r="K809" i="1"/>
  <c r="L809" i="1"/>
  <c r="M809" i="1"/>
  <c r="N809" i="1"/>
  <c r="O809" i="1"/>
  <c r="P809" i="1"/>
  <c r="Q809" i="1"/>
  <c r="A801" i="1"/>
  <c r="B801" i="1"/>
  <c r="J801" i="1"/>
  <c r="R801" i="1"/>
  <c r="K801" i="1"/>
  <c r="L801" i="1"/>
  <c r="M801" i="1"/>
  <c r="N801" i="1"/>
  <c r="O801" i="1"/>
  <c r="P801" i="1"/>
  <c r="Q801" i="1"/>
  <c r="A793" i="1"/>
  <c r="B793" i="1"/>
  <c r="J793" i="1"/>
  <c r="R793" i="1"/>
  <c r="K793" i="1"/>
  <c r="L793" i="1"/>
  <c r="M793" i="1"/>
  <c r="N793" i="1"/>
  <c r="O793" i="1"/>
  <c r="P793" i="1"/>
  <c r="Q793" i="1"/>
  <c r="A785" i="1"/>
  <c r="B785" i="1"/>
  <c r="J785" i="1"/>
  <c r="R785" i="1"/>
  <c r="K785" i="1"/>
  <c r="L785" i="1"/>
  <c r="M785" i="1"/>
  <c r="N785" i="1"/>
  <c r="O785" i="1"/>
  <c r="P785" i="1"/>
  <c r="Q785" i="1"/>
  <c r="A777" i="1"/>
  <c r="B777" i="1"/>
  <c r="J777" i="1"/>
  <c r="R777" i="1"/>
  <c r="K777" i="1"/>
  <c r="L777" i="1"/>
  <c r="M777" i="1"/>
  <c r="N777" i="1"/>
  <c r="O777" i="1"/>
  <c r="P777" i="1"/>
  <c r="Q777" i="1"/>
  <c r="A769" i="1"/>
  <c r="B769" i="1"/>
  <c r="J769" i="1"/>
  <c r="R769" i="1"/>
  <c r="K769" i="1"/>
  <c r="L769" i="1"/>
  <c r="M769" i="1"/>
  <c r="N769" i="1"/>
  <c r="O769" i="1"/>
  <c r="P769" i="1"/>
  <c r="Q769" i="1"/>
  <c r="A761" i="1"/>
  <c r="B761" i="1"/>
  <c r="J761" i="1"/>
  <c r="R761" i="1"/>
  <c r="K761" i="1"/>
  <c r="L761" i="1"/>
  <c r="M761" i="1"/>
  <c r="N761" i="1"/>
  <c r="O761" i="1"/>
  <c r="P761" i="1"/>
  <c r="Q761" i="1"/>
  <c r="A753" i="1"/>
  <c r="B753" i="1"/>
  <c r="J753" i="1"/>
  <c r="R753" i="1"/>
  <c r="K753" i="1"/>
  <c r="L753" i="1"/>
  <c r="M753" i="1"/>
  <c r="N753" i="1"/>
  <c r="O753" i="1"/>
  <c r="P753" i="1"/>
  <c r="Q753" i="1"/>
  <c r="A745" i="1"/>
  <c r="B745" i="1"/>
  <c r="J745" i="1"/>
  <c r="R745" i="1"/>
  <c r="K745" i="1"/>
  <c r="L745" i="1"/>
  <c r="M745" i="1"/>
  <c r="N745" i="1"/>
  <c r="O745" i="1"/>
  <c r="P745" i="1"/>
  <c r="Q745" i="1"/>
  <c r="A737" i="1"/>
  <c r="B737" i="1"/>
  <c r="J737" i="1"/>
  <c r="R737" i="1"/>
  <c r="K737" i="1"/>
  <c r="L737" i="1"/>
  <c r="M737" i="1"/>
  <c r="N737" i="1"/>
  <c r="O737" i="1"/>
  <c r="P737" i="1"/>
  <c r="Q737" i="1"/>
  <c r="C484" i="1"/>
  <c r="C485" i="1"/>
  <c r="C486" i="1"/>
  <c r="C487" i="1"/>
  <c r="C488" i="1"/>
  <c r="C489" i="1"/>
  <c r="C490" i="1"/>
  <c r="C491" i="1"/>
  <c r="C492" i="1"/>
  <c r="C493" i="1"/>
  <c r="C494" i="1"/>
  <c r="C495" i="1"/>
  <c r="C496" i="1"/>
  <c r="C497" i="1"/>
  <c r="C498" i="1"/>
  <c r="C499" i="1"/>
  <c r="C500" i="1"/>
  <c r="C501" i="1"/>
  <c r="C502" i="1"/>
  <c r="C503" i="1"/>
  <c r="C504" i="1"/>
  <c r="C505" i="1"/>
  <c r="C506" i="1"/>
  <c r="C507" i="1"/>
  <c r="C508" i="1"/>
  <c r="C509" i="1"/>
  <c r="C510" i="1"/>
  <c r="C511" i="1"/>
  <c r="C512" i="1"/>
  <c r="C513" i="1"/>
  <c r="C514" i="1"/>
  <c r="C515" i="1"/>
  <c r="C516" i="1"/>
  <c r="C517" i="1"/>
  <c r="C518" i="1"/>
  <c r="C519" i="1"/>
  <c r="C520" i="1"/>
  <c r="C521" i="1"/>
  <c r="C522" i="1"/>
  <c r="C523" i="1"/>
  <c r="C524" i="1"/>
  <c r="C525" i="1"/>
  <c r="C526" i="1"/>
  <c r="C527" i="1"/>
  <c r="C528" i="1"/>
  <c r="C529" i="1"/>
  <c r="C530" i="1"/>
  <c r="C531" i="1"/>
  <c r="C532" i="1"/>
  <c r="C533" i="1"/>
  <c r="C534" i="1"/>
  <c r="C535" i="1"/>
  <c r="C536" i="1"/>
  <c r="C537" i="1"/>
  <c r="C538" i="1"/>
  <c r="C539" i="1"/>
  <c r="C540" i="1"/>
  <c r="C541" i="1"/>
  <c r="C542" i="1"/>
  <c r="C543" i="1"/>
  <c r="C544" i="1"/>
  <c r="C545" i="1"/>
  <c r="C546" i="1"/>
  <c r="C547" i="1"/>
  <c r="C548" i="1"/>
  <c r="C549" i="1"/>
  <c r="C550" i="1"/>
  <c r="C551" i="1"/>
  <c r="C552" i="1"/>
  <c r="C553" i="1"/>
  <c r="C554" i="1"/>
  <c r="C555" i="1"/>
  <c r="C556" i="1"/>
  <c r="C557" i="1"/>
  <c r="C558" i="1"/>
  <c r="C559" i="1"/>
  <c r="C560" i="1"/>
  <c r="C561" i="1"/>
  <c r="C562" i="1"/>
  <c r="C563" i="1"/>
  <c r="C564" i="1"/>
  <c r="C565" i="1"/>
  <c r="C566" i="1"/>
  <c r="C567" i="1"/>
  <c r="C568" i="1"/>
  <c r="C569" i="1"/>
  <c r="C570" i="1"/>
  <c r="C571" i="1"/>
  <c r="C572" i="1"/>
  <c r="C573" i="1"/>
  <c r="C574" i="1"/>
  <c r="C575" i="1"/>
  <c r="C576" i="1"/>
  <c r="C577" i="1"/>
  <c r="C578" i="1"/>
  <c r="C579" i="1"/>
  <c r="C580" i="1"/>
  <c r="C581" i="1"/>
  <c r="C582" i="1"/>
  <c r="C583" i="1"/>
  <c r="C584" i="1"/>
  <c r="C585" i="1"/>
  <c r="C586" i="1"/>
  <c r="C587" i="1"/>
  <c r="C588" i="1"/>
  <c r="C589" i="1"/>
  <c r="C590" i="1"/>
  <c r="C591" i="1"/>
  <c r="C592" i="1"/>
  <c r="C593" i="1"/>
  <c r="C594" i="1"/>
  <c r="C595" i="1"/>
  <c r="C596" i="1"/>
  <c r="C597" i="1"/>
  <c r="C598" i="1"/>
  <c r="C599" i="1"/>
  <c r="C600" i="1"/>
  <c r="C601" i="1"/>
  <c r="C602" i="1"/>
  <c r="C603" i="1"/>
  <c r="C604" i="1"/>
  <c r="C605" i="1"/>
  <c r="C606" i="1"/>
  <c r="C607" i="1"/>
  <c r="C608" i="1"/>
  <c r="C609" i="1"/>
  <c r="C610" i="1"/>
  <c r="C611" i="1"/>
  <c r="C612" i="1"/>
  <c r="C613" i="1"/>
  <c r="C614" i="1"/>
  <c r="C615" i="1"/>
  <c r="C616" i="1"/>
  <c r="C617" i="1"/>
  <c r="C618" i="1"/>
  <c r="C619" i="1"/>
  <c r="C620" i="1"/>
  <c r="C621" i="1"/>
  <c r="C622" i="1"/>
  <c r="C623" i="1"/>
  <c r="C624" i="1"/>
  <c r="C625" i="1"/>
  <c r="C626" i="1"/>
  <c r="C627" i="1"/>
  <c r="C628" i="1"/>
  <c r="C629" i="1"/>
  <c r="C630" i="1"/>
  <c r="C631" i="1"/>
  <c r="C632" i="1"/>
  <c r="C633" i="1"/>
  <c r="C634" i="1"/>
  <c r="C635" i="1"/>
  <c r="C636" i="1"/>
  <c r="C637" i="1"/>
  <c r="C638" i="1"/>
  <c r="C639" i="1"/>
  <c r="C640" i="1"/>
  <c r="C641" i="1"/>
  <c r="C642" i="1"/>
  <c r="C643" i="1"/>
  <c r="C644" i="1"/>
  <c r="C645" i="1"/>
  <c r="C646" i="1"/>
  <c r="C647" i="1"/>
  <c r="C648" i="1"/>
  <c r="C649" i="1"/>
  <c r="C650" i="1"/>
  <c r="C651" i="1"/>
  <c r="C652" i="1"/>
  <c r="C653" i="1"/>
  <c r="A617" i="1" l="1"/>
  <c r="B617" i="1"/>
  <c r="Q617" i="1"/>
  <c r="J617" i="1"/>
  <c r="R617" i="1"/>
  <c r="K617" i="1"/>
  <c r="L617" i="1"/>
  <c r="M617" i="1"/>
  <c r="N617" i="1"/>
  <c r="O617" i="1"/>
  <c r="P617" i="1"/>
  <c r="A553" i="1"/>
  <c r="B553" i="1"/>
  <c r="M553" i="1"/>
  <c r="N553" i="1"/>
  <c r="Q553" i="1"/>
  <c r="J553" i="1"/>
  <c r="R553" i="1"/>
  <c r="K553" i="1"/>
  <c r="O553" i="1"/>
  <c r="P553" i="1"/>
  <c r="L553" i="1"/>
  <c r="A485" i="1"/>
  <c r="B485" i="1"/>
  <c r="P485" i="1"/>
  <c r="Q485" i="1"/>
  <c r="J485" i="1"/>
  <c r="R485" i="1"/>
  <c r="K485" i="1"/>
  <c r="M485" i="1"/>
  <c r="N485" i="1"/>
  <c r="O485" i="1"/>
  <c r="L485" i="1"/>
  <c r="A633" i="1"/>
  <c r="B633" i="1"/>
  <c r="Q633" i="1"/>
  <c r="J633" i="1"/>
  <c r="R633" i="1"/>
  <c r="K633" i="1"/>
  <c r="L633" i="1"/>
  <c r="M633" i="1"/>
  <c r="N633" i="1"/>
  <c r="O633" i="1"/>
  <c r="P633" i="1"/>
  <c r="A577" i="1"/>
  <c r="B577" i="1"/>
  <c r="M577" i="1"/>
  <c r="N577" i="1"/>
  <c r="Q577" i="1"/>
  <c r="J577" i="1"/>
  <c r="R577" i="1"/>
  <c r="K577" i="1"/>
  <c r="L577" i="1"/>
  <c r="O577" i="1"/>
  <c r="P577" i="1"/>
  <c r="A541" i="1"/>
  <c r="B541" i="1"/>
  <c r="Q541" i="1"/>
  <c r="J541" i="1"/>
  <c r="R541" i="1"/>
  <c r="M541" i="1"/>
  <c r="N541" i="1"/>
  <c r="O541" i="1"/>
  <c r="P541" i="1"/>
  <c r="K541" i="1"/>
  <c r="L541" i="1"/>
  <c r="B652" i="1"/>
  <c r="A652" i="1"/>
  <c r="N652" i="1"/>
  <c r="O652" i="1"/>
  <c r="P652" i="1"/>
  <c r="Q652" i="1"/>
  <c r="J652" i="1"/>
  <c r="R652" i="1"/>
  <c r="K652" i="1"/>
  <c r="L652" i="1"/>
  <c r="M652" i="1"/>
  <c r="B644" i="1"/>
  <c r="A644" i="1"/>
  <c r="N644" i="1"/>
  <c r="O644" i="1"/>
  <c r="P644" i="1"/>
  <c r="Q644" i="1"/>
  <c r="J644" i="1"/>
  <c r="R644" i="1"/>
  <c r="K644" i="1"/>
  <c r="L644" i="1"/>
  <c r="M644" i="1"/>
  <c r="B636" i="1"/>
  <c r="A636" i="1"/>
  <c r="N636" i="1"/>
  <c r="O636" i="1"/>
  <c r="P636" i="1"/>
  <c r="Q636" i="1"/>
  <c r="J636" i="1"/>
  <c r="R636" i="1"/>
  <c r="K636" i="1"/>
  <c r="L636" i="1"/>
  <c r="M636" i="1"/>
  <c r="B628" i="1"/>
  <c r="A628" i="1"/>
  <c r="N628" i="1"/>
  <c r="O628" i="1"/>
  <c r="P628" i="1"/>
  <c r="Q628" i="1"/>
  <c r="J628" i="1"/>
  <c r="R628" i="1"/>
  <c r="K628" i="1"/>
  <c r="L628" i="1"/>
  <c r="M628" i="1"/>
  <c r="B620" i="1"/>
  <c r="A620" i="1"/>
  <c r="N620" i="1"/>
  <c r="O620" i="1"/>
  <c r="P620" i="1"/>
  <c r="Q620" i="1"/>
  <c r="J620" i="1"/>
  <c r="R620" i="1"/>
  <c r="K620" i="1"/>
  <c r="L620" i="1"/>
  <c r="M620" i="1"/>
  <c r="B612" i="1"/>
  <c r="A612" i="1"/>
  <c r="N612" i="1"/>
  <c r="O612" i="1"/>
  <c r="P612" i="1"/>
  <c r="Q612" i="1"/>
  <c r="J612" i="1"/>
  <c r="R612" i="1"/>
  <c r="K612" i="1"/>
  <c r="L612" i="1"/>
  <c r="M612" i="1"/>
  <c r="B604" i="1"/>
  <c r="A604" i="1"/>
  <c r="N604" i="1"/>
  <c r="O604" i="1"/>
  <c r="P604" i="1"/>
  <c r="Q604" i="1"/>
  <c r="J604" i="1"/>
  <c r="R604" i="1"/>
  <c r="K604" i="1"/>
  <c r="L604" i="1"/>
  <c r="M604" i="1"/>
  <c r="B596" i="1"/>
  <c r="A596" i="1"/>
  <c r="N596" i="1"/>
  <c r="O596" i="1"/>
  <c r="P596" i="1"/>
  <c r="Q596" i="1"/>
  <c r="J596" i="1"/>
  <c r="R596" i="1"/>
  <c r="K596" i="1"/>
  <c r="L596" i="1"/>
  <c r="M596" i="1"/>
  <c r="B588" i="1"/>
  <c r="A588" i="1"/>
  <c r="N588" i="1"/>
  <c r="O588" i="1"/>
  <c r="P588" i="1"/>
  <c r="Q588" i="1"/>
  <c r="J588" i="1"/>
  <c r="R588" i="1"/>
  <c r="K588" i="1"/>
  <c r="L588" i="1"/>
  <c r="M588" i="1"/>
  <c r="B580" i="1"/>
  <c r="A580" i="1"/>
  <c r="N580" i="1"/>
  <c r="O580" i="1"/>
  <c r="P580" i="1"/>
  <c r="Q580" i="1"/>
  <c r="J580" i="1"/>
  <c r="R580" i="1"/>
  <c r="K580" i="1"/>
  <c r="L580" i="1"/>
  <c r="M580" i="1"/>
  <c r="B572" i="1"/>
  <c r="A572" i="1"/>
  <c r="J572" i="1"/>
  <c r="R572" i="1"/>
  <c r="K572" i="1"/>
  <c r="N572" i="1"/>
  <c r="O572" i="1"/>
  <c r="L572" i="1"/>
  <c r="M572" i="1"/>
  <c r="P572" i="1"/>
  <c r="Q572" i="1"/>
  <c r="B564" i="1"/>
  <c r="A564" i="1"/>
  <c r="J564" i="1"/>
  <c r="R564" i="1"/>
  <c r="K564" i="1"/>
  <c r="N564" i="1"/>
  <c r="O564" i="1"/>
  <c r="L564" i="1"/>
  <c r="M564" i="1"/>
  <c r="P564" i="1"/>
  <c r="Q564" i="1"/>
  <c r="B556" i="1"/>
  <c r="A556" i="1"/>
  <c r="J556" i="1"/>
  <c r="R556" i="1"/>
  <c r="K556" i="1"/>
  <c r="N556" i="1"/>
  <c r="O556" i="1"/>
  <c r="L556" i="1"/>
  <c r="M556" i="1"/>
  <c r="P556" i="1"/>
  <c r="Q556" i="1"/>
  <c r="B548" i="1"/>
  <c r="A548" i="1"/>
  <c r="J548" i="1"/>
  <c r="R548" i="1"/>
  <c r="K548" i="1"/>
  <c r="N548" i="1"/>
  <c r="O548" i="1"/>
  <c r="P548" i="1"/>
  <c r="Q548" i="1"/>
  <c r="L548" i="1"/>
  <c r="M548" i="1"/>
  <c r="B540" i="1"/>
  <c r="A540" i="1"/>
  <c r="J540" i="1"/>
  <c r="R540" i="1"/>
  <c r="K540" i="1"/>
  <c r="N540" i="1"/>
  <c r="O540" i="1"/>
  <c r="P540" i="1"/>
  <c r="L540" i="1"/>
  <c r="M540" i="1"/>
  <c r="Q540" i="1"/>
  <c r="B532" i="1"/>
  <c r="A532" i="1"/>
  <c r="J532" i="1"/>
  <c r="R532" i="1"/>
  <c r="K532" i="1"/>
  <c r="N532" i="1"/>
  <c r="O532" i="1"/>
  <c r="P532" i="1"/>
  <c r="L532" i="1"/>
  <c r="M532" i="1"/>
  <c r="Q532" i="1"/>
  <c r="B524" i="1"/>
  <c r="A524" i="1"/>
  <c r="J524" i="1"/>
  <c r="R524" i="1"/>
  <c r="K524" i="1"/>
  <c r="N524" i="1"/>
  <c r="O524" i="1"/>
  <c r="P524" i="1"/>
  <c r="L524" i="1"/>
  <c r="M524" i="1"/>
  <c r="Q524" i="1"/>
  <c r="B516" i="1"/>
  <c r="A516" i="1"/>
  <c r="Q516" i="1"/>
  <c r="J516" i="1"/>
  <c r="R516" i="1"/>
  <c r="K516" i="1"/>
  <c r="N516" i="1"/>
  <c r="O516" i="1"/>
  <c r="P516" i="1"/>
  <c r="L516" i="1"/>
  <c r="M516" i="1"/>
  <c r="B508" i="1"/>
  <c r="A508" i="1"/>
  <c r="Q508" i="1"/>
  <c r="J508" i="1"/>
  <c r="R508" i="1"/>
  <c r="K508" i="1"/>
  <c r="N508" i="1"/>
  <c r="O508" i="1"/>
  <c r="P508" i="1"/>
  <c r="L508" i="1"/>
  <c r="M508" i="1"/>
  <c r="B500" i="1"/>
  <c r="A500" i="1"/>
  <c r="Q500" i="1"/>
  <c r="J500" i="1"/>
  <c r="R500" i="1"/>
  <c r="K500" i="1"/>
  <c r="L500" i="1"/>
  <c r="N500" i="1"/>
  <c r="O500" i="1"/>
  <c r="P500" i="1"/>
  <c r="M500" i="1"/>
  <c r="B492" i="1"/>
  <c r="A492" i="1"/>
  <c r="Q492" i="1"/>
  <c r="J492" i="1"/>
  <c r="R492" i="1"/>
  <c r="K492" i="1"/>
  <c r="L492" i="1"/>
  <c r="N492" i="1"/>
  <c r="O492" i="1"/>
  <c r="P492" i="1"/>
  <c r="M492" i="1"/>
  <c r="B484" i="1"/>
  <c r="A484" i="1"/>
  <c r="Q484" i="1"/>
  <c r="J484" i="1"/>
  <c r="R484" i="1"/>
  <c r="K484" i="1"/>
  <c r="L484" i="1"/>
  <c r="M484" i="1"/>
  <c r="N484" i="1"/>
  <c r="O484" i="1"/>
  <c r="P484" i="1"/>
  <c r="A653" i="1"/>
  <c r="B653" i="1"/>
  <c r="M653" i="1"/>
  <c r="N653" i="1"/>
  <c r="O653" i="1"/>
  <c r="P653" i="1"/>
  <c r="Q653" i="1"/>
  <c r="J653" i="1"/>
  <c r="R653" i="1"/>
  <c r="K653" i="1"/>
  <c r="L653" i="1"/>
  <c r="A637" i="1"/>
  <c r="B637" i="1"/>
  <c r="M637" i="1"/>
  <c r="N637" i="1"/>
  <c r="O637" i="1"/>
  <c r="P637" i="1"/>
  <c r="Q637" i="1"/>
  <c r="J637" i="1"/>
  <c r="R637" i="1"/>
  <c r="K637" i="1"/>
  <c r="L637" i="1"/>
  <c r="A621" i="1"/>
  <c r="B621" i="1"/>
  <c r="M621" i="1"/>
  <c r="N621" i="1"/>
  <c r="O621" i="1"/>
  <c r="P621" i="1"/>
  <c r="Q621" i="1"/>
  <c r="J621" i="1"/>
  <c r="R621" i="1"/>
  <c r="K621" i="1"/>
  <c r="L621" i="1"/>
  <c r="A605" i="1"/>
  <c r="B605" i="1"/>
  <c r="M605" i="1"/>
  <c r="N605" i="1"/>
  <c r="O605" i="1"/>
  <c r="P605" i="1"/>
  <c r="Q605" i="1"/>
  <c r="J605" i="1"/>
  <c r="R605" i="1"/>
  <c r="K605" i="1"/>
  <c r="L605" i="1"/>
  <c r="A589" i="1"/>
  <c r="B589" i="1"/>
  <c r="M589" i="1"/>
  <c r="N589" i="1"/>
  <c r="O589" i="1"/>
  <c r="P589" i="1"/>
  <c r="Q589" i="1"/>
  <c r="J589" i="1"/>
  <c r="R589" i="1"/>
  <c r="K589" i="1"/>
  <c r="L589" i="1"/>
  <c r="A581" i="1"/>
  <c r="B581" i="1"/>
  <c r="M581" i="1"/>
  <c r="N581" i="1"/>
  <c r="O581" i="1"/>
  <c r="P581" i="1"/>
  <c r="Q581" i="1"/>
  <c r="J581" i="1"/>
  <c r="R581" i="1"/>
  <c r="K581" i="1"/>
  <c r="L581" i="1"/>
  <c r="A565" i="1"/>
  <c r="B565" i="1"/>
  <c r="Q565" i="1"/>
  <c r="J565" i="1"/>
  <c r="R565" i="1"/>
  <c r="M565" i="1"/>
  <c r="N565" i="1"/>
  <c r="K565" i="1"/>
  <c r="L565" i="1"/>
  <c r="O565" i="1"/>
  <c r="P565" i="1"/>
  <c r="A549" i="1"/>
  <c r="B549" i="1"/>
  <c r="Q549" i="1"/>
  <c r="J549" i="1"/>
  <c r="R549" i="1"/>
  <c r="M549" i="1"/>
  <c r="N549" i="1"/>
  <c r="O549" i="1"/>
  <c r="K549" i="1"/>
  <c r="L549" i="1"/>
  <c r="P549" i="1"/>
  <c r="A651" i="1"/>
  <c r="B651" i="1"/>
  <c r="O651" i="1"/>
  <c r="P651" i="1"/>
  <c r="Q651" i="1"/>
  <c r="J651" i="1"/>
  <c r="R651" i="1"/>
  <c r="K651" i="1"/>
  <c r="L651" i="1"/>
  <c r="M651" i="1"/>
  <c r="N651" i="1"/>
  <c r="A595" i="1"/>
  <c r="B595" i="1"/>
  <c r="O595" i="1"/>
  <c r="P595" i="1"/>
  <c r="Q595" i="1"/>
  <c r="J595" i="1"/>
  <c r="R595" i="1"/>
  <c r="K595" i="1"/>
  <c r="L595" i="1"/>
  <c r="M595" i="1"/>
  <c r="N595" i="1"/>
  <c r="A491" i="1"/>
  <c r="B491" i="1"/>
  <c r="J491" i="1"/>
  <c r="R491" i="1"/>
  <c r="K491" i="1"/>
  <c r="L491" i="1"/>
  <c r="M491" i="1"/>
  <c r="O491" i="1"/>
  <c r="P491" i="1"/>
  <c r="Q491" i="1"/>
  <c r="N491" i="1"/>
  <c r="A641" i="1"/>
  <c r="B641" i="1"/>
  <c r="Q641" i="1"/>
  <c r="J641" i="1"/>
  <c r="R641" i="1"/>
  <c r="K641" i="1"/>
  <c r="L641" i="1"/>
  <c r="M641" i="1"/>
  <c r="N641" i="1"/>
  <c r="O641" i="1"/>
  <c r="P641" i="1"/>
  <c r="A625" i="1"/>
  <c r="B625" i="1"/>
  <c r="Q625" i="1"/>
  <c r="J625" i="1"/>
  <c r="R625" i="1"/>
  <c r="K625" i="1"/>
  <c r="L625" i="1"/>
  <c r="M625" i="1"/>
  <c r="N625" i="1"/>
  <c r="O625" i="1"/>
  <c r="P625" i="1"/>
  <c r="A601" i="1"/>
  <c r="B601" i="1"/>
  <c r="Q601" i="1"/>
  <c r="J601" i="1"/>
  <c r="R601" i="1"/>
  <c r="K601" i="1"/>
  <c r="L601" i="1"/>
  <c r="M601" i="1"/>
  <c r="N601" i="1"/>
  <c r="O601" i="1"/>
  <c r="P601" i="1"/>
  <c r="A585" i="1"/>
  <c r="B585" i="1"/>
  <c r="Q585" i="1"/>
  <c r="J585" i="1"/>
  <c r="R585" i="1"/>
  <c r="K585" i="1"/>
  <c r="L585" i="1"/>
  <c r="M585" i="1"/>
  <c r="N585" i="1"/>
  <c r="O585" i="1"/>
  <c r="P585" i="1"/>
  <c r="A569" i="1"/>
  <c r="B569" i="1"/>
  <c r="M569" i="1"/>
  <c r="N569" i="1"/>
  <c r="Q569" i="1"/>
  <c r="J569" i="1"/>
  <c r="R569" i="1"/>
  <c r="O569" i="1"/>
  <c r="P569" i="1"/>
  <c r="K569" i="1"/>
  <c r="L569" i="1"/>
  <c r="A561" i="1"/>
  <c r="B561" i="1"/>
  <c r="M561" i="1"/>
  <c r="N561" i="1"/>
  <c r="Q561" i="1"/>
  <c r="J561" i="1"/>
  <c r="R561" i="1"/>
  <c r="K561" i="1"/>
  <c r="L561" i="1"/>
  <c r="O561" i="1"/>
  <c r="P561" i="1"/>
  <c r="A545" i="1"/>
  <c r="B545" i="1"/>
  <c r="M545" i="1"/>
  <c r="N545" i="1"/>
  <c r="Q545" i="1"/>
  <c r="J545" i="1"/>
  <c r="R545" i="1"/>
  <c r="K545" i="1"/>
  <c r="L545" i="1"/>
  <c r="O545" i="1"/>
  <c r="P545" i="1"/>
  <c r="A537" i="1"/>
  <c r="B537" i="1"/>
  <c r="M537" i="1"/>
  <c r="N537" i="1"/>
  <c r="Q537" i="1"/>
  <c r="J537" i="1"/>
  <c r="R537" i="1"/>
  <c r="K537" i="1"/>
  <c r="L537" i="1"/>
  <c r="O537" i="1"/>
  <c r="P537" i="1"/>
  <c r="A529" i="1"/>
  <c r="B529" i="1"/>
  <c r="M529" i="1"/>
  <c r="N529" i="1"/>
  <c r="Q529" i="1"/>
  <c r="J529" i="1"/>
  <c r="R529" i="1"/>
  <c r="K529" i="1"/>
  <c r="P529" i="1"/>
  <c r="L529" i="1"/>
  <c r="O529" i="1"/>
  <c r="A513" i="1"/>
  <c r="B513" i="1"/>
  <c r="L513" i="1"/>
  <c r="M513" i="1"/>
  <c r="N513" i="1"/>
  <c r="Q513" i="1"/>
  <c r="J513" i="1"/>
  <c r="R513" i="1"/>
  <c r="K513" i="1"/>
  <c r="O513" i="1"/>
  <c r="P513" i="1"/>
  <c r="A505" i="1"/>
  <c r="B505" i="1"/>
  <c r="L505" i="1"/>
  <c r="M505" i="1"/>
  <c r="N505" i="1"/>
  <c r="Q505" i="1"/>
  <c r="J505" i="1"/>
  <c r="R505" i="1"/>
  <c r="K505" i="1"/>
  <c r="O505" i="1"/>
  <c r="P505" i="1"/>
  <c r="A497" i="1"/>
  <c r="B497" i="1"/>
  <c r="L497" i="1"/>
  <c r="M497" i="1"/>
  <c r="N497" i="1"/>
  <c r="O497" i="1"/>
  <c r="Q497" i="1"/>
  <c r="J497" i="1"/>
  <c r="R497" i="1"/>
  <c r="K497" i="1"/>
  <c r="P497" i="1"/>
  <c r="A489" i="1"/>
  <c r="B489" i="1"/>
  <c r="L489" i="1"/>
  <c r="M489" i="1"/>
  <c r="N489" i="1"/>
  <c r="O489" i="1"/>
  <c r="Q489" i="1"/>
  <c r="J489" i="1"/>
  <c r="R489" i="1"/>
  <c r="K489" i="1"/>
  <c r="P489" i="1"/>
  <c r="A645" i="1"/>
  <c r="B645" i="1"/>
  <c r="M645" i="1"/>
  <c r="N645" i="1"/>
  <c r="O645" i="1"/>
  <c r="P645" i="1"/>
  <c r="Q645" i="1"/>
  <c r="J645" i="1"/>
  <c r="R645" i="1"/>
  <c r="K645" i="1"/>
  <c r="L645" i="1"/>
  <c r="A629" i="1"/>
  <c r="B629" i="1"/>
  <c r="M629" i="1"/>
  <c r="N629" i="1"/>
  <c r="O629" i="1"/>
  <c r="P629" i="1"/>
  <c r="Q629" i="1"/>
  <c r="J629" i="1"/>
  <c r="R629" i="1"/>
  <c r="K629" i="1"/>
  <c r="L629" i="1"/>
  <c r="A613" i="1"/>
  <c r="B613" i="1"/>
  <c r="M613" i="1"/>
  <c r="N613" i="1"/>
  <c r="O613" i="1"/>
  <c r="P613" i="1"/>
  <c r="Q613" i="1"/>
  <c r="J613" i="1"/>
  <c r="R613" i="1"/>
  <c r="K613" i="1"/>
  <c r="L613" i="1"/>
  <c r="A597" i="1"/>
  <c r="B597" i="1"/>
  <c r="M597" i="1"/>
  <c r="N597" i="1"/>
  <c r="O597" i="1"/>
  <c r="P597" i="1"/>
  <c r="Q597" i="1"/>
  <c r="J597" i="1"/>
  <c r="R597" i="1"/>
  <c r="K597" i="1"/>
  <c r="L597" i="1"/>
  <c r="A573" i="1"/>
  <c r="B573" i="1"/>
  <c r="Q573" i="1"/>
  <c r="J573" i="1"/>
  <c r="R573" i="1"/>
  <c r="M573" i="1"/>
  <c r="N573" i="1"/>
  <c r="K573" i="1"/>
  <c r="L573" i="1"/>
  <c r="O573" i="1"/>
  <c r="P573" i="1"/>
  <c r="A557" i="1"/>
  <c r="B557" i="1"/>
  <c r="Q557" i="1"/>
  <c r="J557" i="1"/>
  <c r="R557" i="1"/>
  <c r="M557" i="1"/>
  <c r="N557" i="1"/>
  <c r="K557" i="1"/>
  <c r="L557" i="1"/>
  <c r="O557" i="1"/>
  <c r="P557" i="1"/>
  <c r="A533" i="1"/>
  <c r="B533" i="1"/>
  <c r="Q533" i="1"/>
  <c r="J533" i="1"/>
  <c r="R533" i="1"/>
  <c r="M533" i="1"/>
  <c r="N533" i="1"/>
  <c r="O533" i="1"/>
  <c r="K533" i="1"/>
  <c r="L533" i="1"/>
  <c r="P533" i="1"/>
  <c r="A525" i="1"/>
  <c r="B525" i="1"/>
  <c r="Q525" i="1"/>
  <c r="J525" i="1"/>
  <c r="R525" i="1"/>
  <c r="M525" i="1"/>
  <c r="N525" i="1"/>
  <c r="O525" i="1"/>
  <c r="K525" i="1"/>
  <c r="L525" i="1"/>
  <c r="P525" i="1"/>
  <c r="A517" i="1"/>
  <c r="B517" i="1"/>
  <c r="P517" i="1"/>
  <c r="Q517" i="1"/>
  <c r="J517" i="1"/>
  <c r="R517" i="1"/>
  <c r="M517" i="1"/>
  <c r="N517" i="1"/>
  <c r="O517" i="1"/>
  <c r="K517" i="1"/>
  <c r="L517" i="1"/>
  <c r="A509" i="1"/>
  <c r="B509" i="1"/>
  <c r="P509" i="1"/>
  <c r="Q509" i="1"/>
  <c r="J509" i="1"/>
  <c r="R509" i="1"/>
  <c r="M509" i="1"/>
  <c r="N509" i="1"/>
  <c r="O509" i="1"/>
  <c r="K509" i="1"/>
  <c r="L509" i="1"/>
  <c r="A501" i="1"/>
  <c r="B501" i="1"/>
  <c r="P501" i="1"/>
  <c r="Q501" i="1"/>
  <c r="J501" i="1"/>
  <c r="R501" i="1"/>
  <c r="K501" i="1"/>
  <c r="M501" i="1"/>
  <c r="N501" i="1"/>
  <c r="O501" i="1"/>
  <c r="L501" i="1"/>
  <c r="A493" i="1"/>
  <c r="B493" i="1"/>
  <c r="P493" i="1"/>
  <c r="Q493" i="1"/>
  <c r="J493" i="1"/>
  <c r="R493" i="1"/>
  <c r="K493" i="1"/>
  <c r="M493" i="1"/>
  <c r="N493" i="1"/>
  <c r="O493" i="1"/>
  <c r="L493" i="1"/>
  <c r="A643" i="1"/>
  <c r="B643" i="1"/>
  <c r="O643" i="1"/>
  <c r="P643" i="1"/>
  <c r="Q643" i="1"/>
  <c r="J643" i="1"/>
  <c r="R643" i="1"/>
  <c r="K643" i="1"/>
  <c r="L643" i="1"/>
  <c r="M643" i="1"/>
  <c r="N643" i="1"/>
  <c r="A635" i="1"/>
  <c r="B635" i="1"/>
  <c r="O635" i="1"/>
  <c r="P635" i="1"/>
  <c r="Q635" i="1"/>
  <c r="J635" i="1"/>
  <c r="R635" i="1"/>
  <c r="K635" i="1"/>
  <c r="L635" i="1"/>
  <c r="M635" i="1"/>
  <c r="N635" i="1"/>
  <c r="A627" i="1"/>
  <c r="B627" i="1"/>
  <c r="O627" i="1"/>
  <c r="P627" i="1"/>
  <c r="Q627" i="1"/>
  <c r="J627" i="1"/>
  <c r="R627" i="1"/>
  <c r="K627" i="1"/>
  <c r="L627" i="1"/>
  <c r="M627" i="1"/>
  <c r="N627" i="1"/>
  <c r="A619" i="1"/>
  <c r="B619" i="1"/>
  <c r="O619" i="1"/>
  <c r="P619" i="1"/>
  <c r="Q619" i="1"/>
  <c r="J619" i="1"/>
  <c r="R619" i="1"/>
  <c r="K619" i="1"/>
  <c r="L619" i="1"/>
  <c r="M619" i="1"/>
  <c r="N619" i="1"/>
  <c r="A611" i="1"/>
  <c r="B611" i="1"/>
  <c r="O611" i="1"/>
  <c r="P611" i="1"/>
  <c r="Q611" i="1"/>
  <c r="J611" i="1"/>
  <c r="R611" i="1"/>
  <c r="K611" i="1"/>
  <c r="L611" i="1"/>
  <c r="M611" i="1"/>
  <c r="N611" i="1"/>
  <c r="A603" i="1"/>
  <c r="B603" i="1"/>
  <c r="O603" i="1"/>
  <c r="P603" i="1"/>
  <c r="Q603" i="1"/>
  <c r="J603" i="1"/>
  <c r="R603" i="1"/>
  <c r="K603" i="1"/>
  <c r="L603" i="1"/>
  <c r="M603" i="1"/>
  <c r="N603" i="1"/>
  <c r="A587" i="1"/>
  <c r="B587" i="1"/>
  <c r="O587" i="1"/>
  <c r="P587" i="1"/>
  <c r="Q587" i="1"/>
  <c r="J587" i="1"/>
  <c r="R587" i="1"/>
  <c r="K587" i="1"/>
  <c r="L587" i="1"/>
  <c r="M587" i="1"/>
  <c r="N587" i="1"/>
  <c r="A579" i="1"/>
  <c r="B579" i="1"/>
  <c r="O579" i="1"/>
  <c r="P579" i="1"/>
  <c r="Q579" i="1"/>
  <c r="J579" i="1"/>
  <c r="R579" i="1"/>
  <c r="K579" i="1"/>
  <c r="L579" i="1"/>
  <c r="M579" i="1"/>
  <c r="N579" i="1"/>
  <c r="A571" i="1"/>
  <c r="B571" i="1"/>
  <c r="K571" i="1"/>
  <c r="L571" i="1"/>
  <c r="O571" i="1"/>
  <c r="P571" i="1"/>
  <c r="M571" i="1"/>
  <c r="N571" i="1"/>
  <c r="Q571" i="1"/>
  <c r="R571" i="1"/>
  <c r="J571" i="1"/>
  <c r="A563" i="1"/>
  <c r="B563" i="1"/>
  <c r="K563" i="1"/>
  <c r="L563" i="1"/>
  <c r="O563" i="1"/>
  <c r="P563" i="1"/>
  <c r="J563" i="1"/>
  <c r="M563" i="1"/>
  <c r="N563" i="1"/>
  <c r="Q563" i="1"/>
  <c r="R563" i="1"/>
  <c r="A555" i="1"/>
  <c r="B555" i="1"/>
  <c r="K555" i="1"/>
  <c r="L555" i="1"/>
  <c r="O555" i="1"/>
  <c r="P555" i="1"/>
  <c r="M555" i="1"/>
  <c r="N555" i="1"/>
  <c r="Q555" i="1"/>
  <c r="R555" i="1"/>
  <c r="J555" i="1"/>
  <c r="A547" i="1"/>
  <c r="B547" i="1"/>
  <c r="K547" i="1"/>
  <c r="L547" i="1"/>
  <c r="O547" i="1"/>
  <c r="P547" i="1"/>
  <c r="Q547" i="1"/>
  <c r="J547" i="1"/>
  <c r="M547" i="1"/>
  <c r="N547" i="1"/>
  <c r="R547" i="1"/>
  <c r="A539" i="1"/>
  <c r="B539" i="1"/>
  <c r="K539" i="1"/>
  <c r="L539" i="1"/>
  <c r="O539" i="1"/>
  <c r="P539" i="1"/>
  <c r="Q539" i="1"/>
  <c r="M539" i="1"/>
  <c r="N539" i="1"/>
  <c r="R539" i="1"/>
  <c r="J539" i="1"/>
  <c r="A531" i="1"/>
  <c r="B531" i="1"/>
  <c r="K531" i="1"/>
  <c r="L531" i="1"/>
  <c r="O531" i="1"/>
  <c r="P531" i="1"/>
  <c r="Q531" i="1"/>
  <c r="J531" i="1"/>
  <c r="M531" i="1"/>
  <c r="N531" i="1"/>
  <c r="R531" i="1"/>
  <c r="A523" i="1"/>
  <c r="B523" i="1"/>
  <c r="J523" i="1"/>
  <c r="K523" i="1"/>
  <c r="L523" i="1"/>
  <c r="O523" i="1"/>
  <c r="P523" i="1"/>
  <c r="Q523" i="1"/>
  <c r="M523" i="1"/>
  <c r="N523" i="1"/>
  <c r="R523" i="1"/>
  <c r="A515" i="1"/>
  <c r="B515" i="1"/>
  <c r="J515" i="1"/>
  <c r="R515" i="1"/>
  <c r="K515" i="1"/>
  <c r="L515" i="1"/>
  <c r="O515" i="1"/>
  <c r="P515" i="1"/>
  <c r="Q515" i="1"/>
  <c r="M515" i="1"/>
  <c r="N515" i="1"/>
  <c r="A507" i="1"/>
  <c r="B507" i="1"/>
  <c r="J507" i="1"/>
  <c r="R507" i="1"/>
  <c r="K507" i="1"/>
  <c r="L507" i="1"/>
  <c r="O507" i="1"/>
  <c r="P507" i="1"/>
  <c r="Q507" i="1"/>
  <c r="M507" i="1"/>
  <c r="N507" i="1"/>
  <c r="A499" i="1"/>
  <c r="B499" i="1"/>
  <c r="J499" i="1"/>
  <c r="R499" i="1"/>
  <c r="K499" i="1"/>
  <c r="L499" i="1"/>
  <c r="M499" i="1"/>
  <c r="O499" i="1"/>
  <c r="P499" i="1"/>
  <c r="Q499" i="1"/>
  <c r="N499" i="1"/>
  <c r="A650" i="1"/>
  <c r="B650" i="1"/>
  <c r="P650" i="1"/>
  <c r="Q650" i="1"/>
  <c r="J650" i="1"/>
  <c r="R650" i="1"/>
  <c r="K650" i="1"/>
  <c r="L650" i="1"/>
  <c r="M650" i="1"/>
  <c r="N650" i="1"/>
  <c r="O650" i="1"/>
  <c r="A642" i="1"/>
  <c r="B642" i="1"/>
  <c r="P642" i="1"/>
  <c r="Q642" i="1"/>
  <c r="J642" i="1"/>
  <c r="R642" i="1"/>
  <c r="K642" i="1"/>
  <c r="L642" i="1"/>
  <c r="M642" i="1"/>
  <c r="N642" i="1"/>
  <c r="O642" i="1"/>
  <c r="A634" i="1"/>
  <c r="B634" i="1"/>
  <c r="P634" i="1"/>
  <c r="Q634" i="1"/>
  <c r="J634" i="1"/>
  <c r="R634" i="1"/>
  <c r="K634" i="1"/>
  <c r="L634" i="1"/>
  <c r="M634" i="1"/>
  <c r="N634" i="1"/>
  <c r="O634" i="1"/>
  <c r="A626" i="1"/>
  <c r="B626" i="1"/>
  <c r="P626" i="1"/>
  <c r="Q626" i="1"/>
  <c r="J626" i="1"/>
  <c r="R626" i="1"/>
  <c r="K626" i="1"/>
  <c r="L626" i="1"/>
  <c r="M626" i="1"/>
  <c r="N626" i="1"/>
  <c r="O626" i="1"/>
  <c r="A618" i="1"/>
  <c r="B618" i="1"/>
  <c r="P618" i="1"/>
  <c r="Q618" i="1"/>
  <c r="J618" i="1"/>
  <c r="R618" i="1"/>
  <c r="K618" i="1"/>
  <c r="L618" i="1"/>
  <c r="M618" i="1"/>
  <c r="N618" i="1"/>
  <c r="O618" i="1"/>
  <c r="A610" i="1"/>
  <c r="B610" i="1"/>
  <c r="P610" i="1"/>
  <c r="Q610" i="1"/>
  <c r="J610" i="1"/>
  <c r="R610" i="1"/>
  <c r="K610" i="1"/>
  <c r="L610" i="1"/>
  <c r="M610" i="1"/>
  <c r="N610" i="1"/>
  <c r="O610" i="1"/>
  <c r="A602" i="1"/>
  <c r="B602" i="1"/>
  <c r="P602" i="1"/>
  <c r="Q602" i="1"/>
  <c r="J602" i="1"/>
  <c r="R602" i="1"/>
  <c r="K602" i="1"/>
  <c r="L602" i="1"/>
  <c r="M602" i="1"/>
  <c r="N602" i="1"/>
  <c r="O602" i="1"/>
  <c r="A594" i="1"/>
  <c r="B594" i="1"/>
  <c r="P594" i="1"/>
  <c r="Q594" i="1"/>
  <c r="J594" i="1"/>
  <c r="R594" i="1"/>
  <c r="K594" i="1"/>
  <c r="L594" i="1"/>
  <c r="M594" i="1"/>
  <c r="N594" i="1"/>
  <c r="O594" i="1"/>
  <c r="A586" i="1"/>
  <c r="B586" i="1"/>
  <c r="P586" i="1"/>
  <c r="Q586" i="1"/>
  <c r="J586" i="1"/>
  <c r="R586" i="1"/>
  <c r="K586" i="1"/>
  <c r="L586" i="1"/>
  <c r="M586" i="1"/>
  <c r="N586" i="1"/>
  <c r="O586" i="1"/>
  <c r="A578" i="1"/>
  <c r="B578" i="1"/>
  <c r="L578" i="1"/>
  <c r="M578" i="1"/>
  <c r="P578" i="1"/>
  <c r="Q578" i="1"/>
  <c r="N578" i="1"/>
  <c r="O578" i="1"/>
  <c r="R578" i="1"/>
  <c r="J578" i="1"/>
  <c r="K578" i="1"/>
  <c r="A570" i="1"/>
  <c r="B570" i="1"/>
  <c r="L570" i="1"/>
  <c r="M570" i="1"/>
  <c r="P570" i="1"/>
  <c r="Q570" i="1"/>
  <c r="J570" i="1"/>
  <c r="K570" i="1"/>
  <c r="N570" i="1"/>
  <c r="O570" i="1"/>
  <c r="R570" i="1"/>
  <c r="A562" i="1"/>
  <c r="B562" i="1"/>
  <c r="L562" i="1"/>
  <c r="M562" i="1"/>
  <c r="P562" i="1"/>
  <c r="Q562" i="1"/>
  <c r="N562" i="1"/>
  <c r="O562" i="1"/>
  <c r="R562" i="1"/>
  <c r="J562" i="1"/>
  <c r="K562" i="1"/>
  <c r="A554" i="1"/>
  <c r="B554" i="1"/>
  <c r="L554" i="1"/>
  <c r="M554" i="1"/>
  <c r="P554" i="1"/>
  <c r="Q554" i="1"/>
  <c r="J554" i="1"/>
  <c r="K554" i="1"/>
  <c r="N554" i="1"/>
  <c r="O554" i="1"/>
  <c r="R554" i="1"/>
  <c r="A546" i="1"/>
  <c r="B546" i="1"/>
  <c r="L546" i="1"/>
  <c r="M546" i="1"/>
  <c r="P546" i="1"/>
  <c r="Q546" i="1"/>
  <c r="J546" i="1"/>
  <c r="R546" i="1"/>
  <c r="N546" i="1"/>
  <c r="O546" i="1"/>
  <c r="K546" i="1"/>
  <c r="A538" i="1"/>
  <c r="B538" i="1"/>
  <c r="L538" i="1"/>
  <c r="M538" i="1"/>
  <c r="P538" i="1"/>
  <c r="Q538" i="1"/>
  <c r="J538" i="1"/>
  <c r="R538" i="1"/>
  <c r="K538" i="1"/>
  <c r="N538" i="1"/>
  <c r="O538" i="1"/>
  <c r="A530" i="1"/>
  <c r="B530" i="1"/>
  <c r="L530" i="1"/>
  <c r="M530" i="1"/>
  <c r="P530" i="1"/>
  <c r="Q530" i="1"/>
  <c r="J530" i="1"/>
  <c r="R530" i="1"/>
  <c r="K530" i="1"/>
  <c r="N530" i="1"/>
  <c r="O530" i="1"/>
  <c r="A522" i="1"/>
  <c r="B522" i="1"/>
  <c r="K522" i="1"/>
  <c r="L522" i="1"/>
  <c r="M522" i="1"/>
  <c r="P522" i="1"/>
  <c r="Q522" i="1"/>
  <c r="J522" i="1"/>
  <c r="R522" i="1"/>
  <c r="N522" i="1"/>
  <c r="O522" i="1"/>
  <c r="A514" i="1"/>
  <c r="B514" i="1"/>
  <c r="K514" i="1"/>
  <c r="L514" i="1"/>
  <c r="M514" i="1"/>
  <c r="P514" i="1"/>
  <c r="Q514" i="1"/>
  <c r="J514" i="1"/>
  <c r="R514" i="1"/>
  <c r="N514" i="1"/>
  <c r="O514" i="1"/>
  <c r="A506" i="1"/>
  <c r="B506" i="1"/>
  <c r="K506" i="1"/>
  <c r="L506" i="1"/>
  <c r="M506" i="1"/>
  <c r="P506" i="1"/>
  <c r="Q506" i="1"/>
  <c r="J506" i="1"/>
  <c r="R506" i="1"/>
  <c r="N506" i="1"/>
  <c r="O506" i="1"/>
  <c r="A498" i="1"/>
  <c r="B498" i="1"/>
  <c r="K498" i="1"/>
  <c r="L498" i="1"/>
  <c r="M498" i="1"/>
  <c r="N498" i="1"/>
  <c r="P498" i="1"/>
  <c r="Q498" i="1"/>
  <c r="J498" i="1"/>
  <c r="R498" i="1"/>
  <c r="O498" i="1"/>
  <c r="A490" i="1"/>
  <c r="B490" i="1"/>
  <c r="K490" i="1"/>
  <c r="L490" i="1"/>
  <c r="M490" i="1"/>
  <c r="N490" i="1"/>
  <c r="P490" i="1"/>
  <c r="Q490" i="1"/>
  <c r="J490" i="1"/>
  <c r="R490" i="1"/>
  <c r="O490" i="1"/>
  <c r="A648" i="1"/>
  <c r="B648" i="1"/>
  <c r="J648" i="1"/>
  <c r="R648" i="1"/>
  <c r="K648" i="1"/>
  <c r="L648" i="1"/>
  <c r="M648" i="1"/>
  <c r="N648" i="1"/>
  <c r="O648" i="1"/>
  <c r="P648" i="1"/>
  <c r="Q648" i="1"/>
  <c r="A640" i="1"/>
  <c r="B640" i="1"/>
  <c r="J640" i="1"/>
  <c r="R640" i="1"/>
  <c r="K640" i="1"/>
  <c r="L640" i="1"/>
  <c r="M640" i="1"/>
  <c r="N640" i="1"/>
  <c r="O640" i="1"/>
  <c r="P640" i="1"/>
  <c r="Q640" i="1"/>
  <c r="A632" i="1"/>
  <c r="B632" i="1"/>
  <c r="J632" i="1"/>
  <c r="R632" i="1"/>
  <c r="K632" i="1"/>
  <c r="L632" i="1"/>
  <c r="M632" i="1"/>
  <c r="N632" i="1"/>
  <c r="O632" i="1"/>
  <c r="P632" i="1"/>
  <c r="Q632" i="1"/>
  <c r="A624" i="1"/>
  <c r="B624" i="1"/>
  <c r="J624" i="1"/>
  <c r="R624" i="1"/>
  <c r="K624" i="1"/>
  <c r="L624" i="1"/>
  <c r="M624" i="1"/>
  <c r="N624" i="1"/>
  <c r="O624" i="1"/>
  <c r="P624" i="1"/>
  <c r="Q624" i="1"/>
  <c r="A616" i="1"/>
  <c r="B616" i="1"/>
  <c r="J616" i="1"/>
  <c r="R616" i="1"/>
  <c r="K616" i="1"/>
  <c r="L616" i="1"/>
  <c r="M616" i="1"/>
  <c r="N616" i="1"/>
  <c r="O616" i="1"/>
  <c r="P616" i="1"/>
  <c r="Q616" i="1"/>
  <c r="A608" i="1"/>
  <c r="B608" i="1"/>
  <c r="J608" i="1"/>
  <c r="R608" i="1"/>
  <c r="K608" i="1"/>
  <c r="L608" i="1"/>
  <c r="M608" i="1"/>
  <c r="N608" i="1"/>
  <c r="O608" i="1"/>
  <c r="P608" i="1"/>
  <c r="Q608" i="1"/>
  <c r="A600" i="1"/>
  <c r="B600" i="1"/>
  <c r="J600" i="1"/>
  <c r="R600" i="1"/>
  <c r="K600" i="1"/>
  <c r="L600" i="1"/>
  <c r="M600" i="1"/>
  <c r="N600" i="1"/>
  <c r="O600" i="1"/>
  <c r="P600" i="1"/>
  <c r="Q600" i="1"/>
  <c r="A592" i="1"/>
  <c r="B592" i="1"/>
  <c r="J592" i="1"/>
  <c r="R592" i="1"/>
  <c r="K592" i="1"/>
  <c r="L592" i="1"/>
  <c r="M592" i="1"/>
  <c r="N592" i="1"/>
  <c r="O592" i="1"/>
  <c r="P592" i="1"/>
  <c r="Q592" i="1"/>
  <c r="A584" i="1"/>
  <c r="B584" i="1"/>
  <c r="J584" i="1"/>
  <c r="R584" i="1"/>
  <c r="K584" i="1"/>
  <c r="L584" i="1"/>
  <c r="M584" i="1"/>
  <c r="N584" i="1"/>
  <c r="O584" i="1"/>
  <c r="P584" i="1"/>
  <c r="Q584" i="1"/>
  <c r="A576" i="1"/>
  <c r="B576" i="1"/>
  <c r="N576" i="1"/>
  <c r="O576" i="1"/>
  <c r="J576" i="1"/>
  <c r="R576" i="1"/>
  <c r="K576" i="1"/>
  <c r="P576" i="1"/>
  <c r="Q576" i="1"/>
  <c r="L576" i="1"/>
  <c r="M576" i="1"/>
  <c r="A568" i="1"/>
  <c r="B568" i="1"/>
  <c r="N568" i="1"/>
  <c r="O568" i="1"/>
  <c r="J568" i="1"/>
  <c r="R568" i="1"/>
  <c r="K568" i="1"/>
  <c r="L568" i="1"/>
  <c r="M568" i="1"/>
  <c r="P568" i="1"/>
  <c r="Q568" i="1"/>
  <c r="A560" i="1"/>
  <c r="B560" i="1"/>
  <c r="N560" i="1"/>
  <c r="O560" i="1"/>
  <c r="J560" i="1"/>
  <c r="R560" i="1"/>
  <c r="K560" i="1"/>
  <c r="P560" i="1"/>
  <c r="Q560" i="1"/>
  <c r="L560" i="1"/>
  <c r="M560" i="1"/>
  <c r="A552" i="1"/>
  <c r="B552" i="1"/>
  <c r="N552" i="1"/>
  <c r="O552" i="1"/>
  <c r="J552" i="1"/>
  <c r="R552" i="1"/>
  <c r="K552" i="1"/>
  <c r="L552" i="1"/>
  <c r="M552" i="1"/>
  <c r="P552" i="1"/>
  <c r="Q552" i="1"/>
  <c r="A544" i="1"/>
  <c r="B544" i="1"/>
  <c r="N544" i="1"/>
  <c r="O544" i="1"/>
  <c r="J544" i="1"/>
  <c r="R544" i="1"/>
  <c r="K544" i="1"/>
  <c r="L544" i="1"/>
  <c r="M544" i="1"/>
  <c r="P544" i="1"/>
  <c r="Q544" i="1"/>
  <c r="A536" i="1"/>
  <c r="B536" i="1"/>
  <c r="N536" i="1"/>
  <c r="O536" i="1"/>
  <c r="J536" i="1"/>
  <c r="R536" i="1"/>
  <c r="K536" i="1"/>
  <c r="L536" i="1"/>
  <c r="Q536" i="1"/>
  <c r="M536" i="1"/>
  <c r="P536" i="1"/>
  <c r="A528" i="1"/>
  <c r="B528" i="1"/>
  <c r="N528" i="1"/>
  <c r="O528" i="1"/>
  <c r="J528" i="1"/>
  <c r="R528" i="1"/>
  <c r="K528" i="1"/>
  <c r="L528" i="1"/>
  <c r="M528" i="1"/>
  <c r="P528" i="1"/>
  <c r="Q528" i="1"/>
  <c r="A520" i="1"/>
  <c r="B520" i="1"/>
  <c r="M520" i="1"/>
  <c r="N520" i="1"/>
  <c r="O520" i="1"/>
  <c r="J520" i="1"/>
  <c r="R520" i="1"/>
  <c r="K520" i="1"/>
  <c r="L520" i="1"/>
  <c r="P520" i="1"/>
  <c r="Q520" i="1"/>
  <c r="A512" i="1"/>
  <c r="B512" i="1"/>
  <c r="M512" i="1"/>
  <c r="N512" i="1"/>
  <c r="O512" i="1"/>
  <c r="J512" i="1"/>
  <c r="R512" i="1"/>
  <c r="K512" i="1"/>
  <c r="L512" i="1"/>
  <c r="P512" i="1"/>
  <c r="Q512" i="1"/>
  <c r="A504" i="1"/>
  <c r="B504" i="1"/>
  <c r="M504" i="1"/>
  <c r="N504" i="1"/>
  <c r="O504" i="1"/>
  <c r="J504" i="1"/>
  <c r="R504" i="1"/>
  <c r="K504" i="1"/>
  <c r="L504" i="1"/>
  <c r="P504" i="1"/>
  <c r="Q504" i="1"/>
  <c r="A496" i="1"/>
  <c r="B496" i="1"/>
  <c r="M496" i="1"/>
  <c r="N496" i="1"/>
  <c r="O496" i="1"/>
  <c r="P496" i="1"/>
  <c r="J496" i="1"/>
  <c r="R496" i="1"/>
  <c r="K496" i="1"/>
  <c r="L496" i="1"/>
  <c r="Q496" i="1"/>
  <c r="A488" i="1"/>
  <c r="B488" i="1"/>
  <c r="M488" i="1"/>
  <c r="N488" i="1"/>
  <c r="O488" i="1"/>
  <c r="P488" i="1"/>
  <c r="J488" i="1"/>
  <c r="R488" i="1"/>
  <c r="K488" i="1"/>
  <c r="L488" i="1"/>
  <c r="Q488" i="1"/>
  <c r="A649" i="1"/>
  <c r="B649" i="1"/>
  <c r="Q649" i="1"/>
  <c r="J649" i="1"/>
  <c r="R649" i="1"/>
  <c r="K649" i="1"/>
  <c r="L649" i="1"/>
  <c r="M649" i="1"/>
  <c r="N649" i="1"/>
  <c r="O649" i="1"/>
  <c r="P649" i="1"/>
  <c r="A593" i="1"/>
  <c r="B593" i="1"/>
  <c r="Q593" i="1"/>
  <c r="J593" i="1"/>
  <c r="R593" i="1"/>
  <c r="K593" i="1"/>
  <c r="L593" i="1"/>
  <c r="M593" i="1"/>
  <c r="N593" i="1"/>
  <c r="O593" i="1"/>
  <c r="P593" i="1"/>
  <c r="A521" i="1"/>
  <c r="B521" i="1"/>
  <c r="L521" i="1"/>
  <c r="M521" i="1"/>
  <c r="N521" i="1"/>
  <c r="Q521" i="1"/>
  <c r="J521" i="1"/>
  <c r="R521" i="1"/>
  <c r="K521" i="1"/>
  <c r="O521" i="1"/>
  <c r="P521" i="1"/>
  <c r="A639" i="1"/>
  <c r="B639" i="1"/>
  <c r="K639" i="1"/>
  <c r="L639" i="1"/>
  <c r="M639" i="1"/>
  <c r="N639" i="1"/>
  <c r="O639" i="1"/>
  <c r="P639" i="1"/>
  <c r="Q639" i="1"/>
  <c r="J639" i="1"/>
  <c r="R639" i="1"/>
  <c r="A623" i="1"/>
  <c r="B623" i="1"/>
  <c r="K623" i="1"/>
  <c r="L623" i="1"/>
  <c r="M623" i="1"/>
  <c r="N623" i="1"/>
  <c r="O623" i="1"/>
  <c r="P623" i="1"/>
  <c r="Q623" i="1"/>
  <c r="J623" i="1"/>
  <c r="R623" i="1"/>
  <c r="A607" i="1"/>
  <c r="B607" i="1"/>
  <c r="K607" i="1"/>
  <c r="L607" i="1"/>
  <c r="M607" i="1"/>
  <c r="N607" i="1"/>
  <c r="O607" i="1"/>
  <c r="P607" i="1"/>
  <c r="Q607" i="1"/>
  <c r="J607" i="1"/>
  <c r="R607" i="1"/>
  <c r="A591" i="1"/>
  <c r="B591" i="1"/>
  <c r="K591" i="1"/>
  <c r="L591" i="1"/>
  <c r="M591" i="1"/>
  <c r="N591" i="1"/>
  <c r="O591" i="1"/>
  <c r="P591" i="1"/>
  <c r="Q591" i="1"/>
  <c r="J591" i="1"/>
  <c r="R591" i="1"/>
  <c r="A583" i="1"/>
  <c r="B583" i="1"/>
  <c r="K583" i="1"/>
  <c r="L583" i="1"/>
  <c r="M583" i="1"/>
  <c r="N583" i="1"/>
  <c r="O583" i="1"/>
  <c r="P583" i="1"/>
  <c r="Q583" i="1"/>
  <c r="J583" i="1"/>
  <c r="R583" i="1"/>
  <c r="A575" i="1"/>
  <c r="B575" i="1"/>
  <c r="O575" i="1"/>
  <c r="P575" i="1"/>
  <c r="K575" i="1"/>
  <c r="L575" i="1"/>
  <c r="J575" i="1"/>
  <c r="M575" i="1"/>
  <c r="N575" i="1"/>
  <c r="Q575" i="1"/>
  <c r="R575" i="1"/>
  <c r="A567" i="1"/>
  <c r="B567" i="1"/>
  <c r="O567" i="1"/>
  <c r="P567" i="1"/>
  <c r="K567" i="1"/>
  <c r="L567" i="1"/>
  <c r="Q567" i="1"/>
  <c r="R567" i="1"/>
  <c r="J567" i="1"/>
  <c r="M567" i="1"/>
  <c r="N567" i="1"/>
  <c r="A551" i="1"/>
  <c r="B551" i="1"/>
  <c r="O551" i="1"/>
  <c r="P551" i="1"/>
  <c r="K551" i="1"/>
  <c r="L551" i="1"/>
  <c r="M551" i="1"/>
  <c r="J551" i="1"/>
  <c r="N551" i="1"/>
  <c r="Q551" i="1"/>
  <c r="R551" i="1"/>
  <c r="A543" i="1"/>
  <c r="B543" i="1"/>
  <c r="O543" i="1"/>
  <c r="P543" i="1"/>
  <c r="K543" i="1"/>
  <c r="L543" i="1"/>
  <c r="M543" i="1"/>
  <c r="R543" i="1"/>
  <c r="J543" i="1"/>
  <c r="N543" i="1"/>
  <c r="Q543" i="1"/>
  <c r="A535" i="1"/>
  <c r="B535" i="1"/>
  <c r="O535" i="1"/>
  <c r="P535" i="1"/>
  <c r="K535" i="1"/>
  <c r="L535" i="1"/>
  <c r="M535" i="1"/>
  <c r="J535" i="1"/>
  <c r="N535" i="1"/>
  <c r="Q535" i="1"/>
  <c r="R535" i="1"/>
  <c r="A527" i="1"/>
  <c r="B527" i="1"/>
  <c r="O527" i="1"/>
  <c r="P527" i="1"/>
  <c r="K527" i="1"/>
  <c r="L527" i="1"/>
  <c r="M527" i="1"/>
  <c r="N527" i="1"/>
  <c r="Q527" i="1"/>
  <c r="R527" i="1"/>
  <c r="J527" i="1"/>
  <c r="A519" i="1"/>
  <c r="B519" i="1"/>
  <c r="N519" i="1"/>
  <c r="O519" i="1"/>
  <c r="P519" i="1"/>
  <c r="K519" i="1"/>
  <c r="L519" i="1"/>
  <c r="M519" i="1"/>
  <c r="J519" i="1"/>
  <c r="Q519" i="1"/>
  <c r="R519" i="1"/>
  <c r="A511" i="1"/>
  <c r="B511" i="1"/>
  <c r="N511" i="1"/>
  <c r="O511" i="1"/>
  <c r="P511" i="1"/>
  <c r="K511" i="1"/>
  <c r="L511" i="1"/>
  <c r="M511" i="1"/>
  <c r="Q511" i="1"/>
  <c r="R511" i="1"/>
  <c r="J511" i="1"/>
  <c r="A503" i="1"/>
  <c r="B503" i="1"/>
  <c r="N503" i="1"/>
  <c r="O503" i="1"/>
  <c r="P503" i="1"/>
  <c r="K503" i="1"/>
  <c r="L503" i="1"/>
  <c r="M503" i="1"/>
  <c r="J503" i="1"/>
  <c r="Q503" i="1"/>
  <c r="R503" i="1"/>
  <c r="A495" i="1"/>
  <c r="B495" i="1"/>
  <c r="N495" i="1"/>
  <c r="O495" i="1"/>
  <c r="P495" i="1"/>
  <c r="Q495" i="1"/>
  <c r="K495" i="1"/>
  <c r="L495" i="1"/>
  <c r="M495" i="1"/>
  <c r="J495" i="1"/>
  <c r="R495" i="1"/>
  <c r="A487" i="1"/>
  <c r="B487" i="1"/>
  <c r="N487" i="1"/>
  <c r="O487" i="1"/>
  <c r="P487" i="1"/>
  <c r="Q487" i="1"/>
  <c r="K487" i="1"/>
  <c r="L487" i="1"/>
  <c r="M487" i="1"/>
  <c r="J487" i="1"/>
  <c r="R487" i="1"/>
  <c r="A609" i="1"/>
  <c r="B609" i="1"/>
  <c r="Q609" i="1"/>
  <c r="J609" i="1"/>
  <c r="R609" i="1"/>
  <c r="K609" i="1"/>
  <c r="L609" i="1"/>
  <c r="M609" i="1"/>
  <c r="N609" i="1"/>
  <c r="O609" i="1"/>
  <c r="P609" i="1"/>
  <c r="A647" i="1"/>
  <c r="B647" i="1"/>
  <c r="K647" i="1"/>
  <c r="L647" i="1"/>
  <c r="M647" i="1"/>
  <c r="N647" i="1"/>
  <c r="O647" i="1"/>
  <c r="P647" i="1"/>
  <c r="Q647" i="1"/>
  <c r="J647" i="1"/>
  <c r="R647" i="1"/>
  <c r="A631" i="1"/>
  <c r="B631" i="1"/>
  <c r="K631" i="1"/>
  <c r="L631" i="1"/>
  <c r="M631" i="1"/>
  <c r="N631" i="1"/>
  <c r="O631" i="1"/>
  <c r="P631" i="1"/>
  <c r="Q631" i="1"/>
  <c r="J631" i="1"/>
  <c r="R631" i="1"/>
  <c r="A615" i="1"/>
  <c r="B615" i="1"/>
  <c r="K615" i="1"/>
  <c r="L615" i="1"/>
  <c r="M615" i="1"/>
  <c r="N615" i="1"/>
  <c r="O615" i="1"/>
  <c r="P615" i="1"/>
  <c r="Q615" i="1"/>
  <c r="J615" i="1"/>
  <c r="R615" i="1"/>
  <c r="A599" i="1"/>
  <c r="B599" i="1"/>
  <c r="K599" i="1"/>
  <c r="L599" i="1"/>
  <c r="M599" i="1"/>
  <c r="N599" i="1"/>
  <c r="O599" i="1"/>
  <c r="P599" i="1"/>
  <c r="Q599" i="1"/>
  <c r="J599" i="1"/>
  <c r="R599" i="1"/>
  <c r="A559" i="1"/>
  <c r="B559" i="1"/>
  <c r="O559" i="1"/>
  <c r="P559" i="1"/>
  <c r="K559" i="1"/>
  <c r="L559" i="1"/>
  <c r="J559" i="1"/>
  <c r="M559" i="1"/>
  <c r="N559" i="1"/>
  <c r="Q559" i="1"/>
  <c r="R559" i="1"/>
  <c r="A646" i="1"/>
  <c r="B646" i="1"/>
  <c r="L646" i="1"/>
  <c r="M646" i="1"/>
  <c r="N646" i="1"/>
  <c r="O646" i="1"/>
  <c r="P646" i="1"/>
  <c r="Q646" i="1"/>
  <c r="J646" i="1"/>
  <c r="R646" i="1"/>
  <c r="K646" i="1"/>
  <c r="A638" i="1"/>
  <c r="B638" i="1"/>
  <c r="L638" i="1"/>
  <c r="M638" i="1"/>
  <c r="N638" i="1"/>
  <c r="O638" i="1"/>
  <c r="P638" i="1"/>
  <c r="Q638" i="1"/>
  <c r="J638" i="1"/>
  <c r="R638" i="1"/>
  <c r="K638" i="1"/>
  <c r="A630" i="1"/>
  <c r="B630" i="1"/>
  <c r="L630" i="1"/>
  <c r="M630" i="1"/>
  <c r="N630" i="1"/>
  <c r="O630" i="1"/>
  <c r="P630" i="1"/>
  <c r="Q630" i="1"/>
  <c r="J630" i="1"/>
  <c r="R630" i="1"/>
  <c r="K630" i="1"/>
  <c r="A622" i="1"/>
  <c r="B622" i="1"/>
  <c r="L622" i="1"/>
  <c r="M622" i="1"/>
  <c r="N622" i="1"/>
  <c r="O622" i="1"/>
  <c r="P622" i="1"/>
  <c r="Q622" i="1"/>
  <c r="J622" i="1"/>
  <c r="R622" i="1"/>
  <c r="K622" i="1"/>
  <c r="A614" i="1"/>
  <c r="B614" i="1"/>
  <c r="L614" i="1"/>
  <c r="M614" i="1"/>
  <c r="N614" i="1"/>
  <c r="O614" i="1"/>
  <c r="P614" i="1"/>
  <c r="Q614" i="1"/>
  <c r="J614" i="1"/>
  <c r="R614" i="1"/>
  <c r="K614" i="1"/>
  <c r="A606" i="1"/>
  <c r="B606" i="1"/>
  <c r="L606" i="1"/>
  <c r="M606" i="1"/>
  <c r="N606" i="1"/>
  <c r="O606" i="1"/>
  <c r="P606" i="1"/>
  <c r="Q606" i="1"/>
  <c r="J606" i="1"/>
  <c r="R606" i="1"/>
  <c r="K606" i="1"/>
  <c r="A598" i="1"/>
  <c r="B598" i="1"/>
  <c r="L598" i="1"/>
  <c r="M598" i="1"/>
  <c r="N598" i="1"/>
  <c r="O598" i="1"/>
  <c r="P598" i="1"/>
  <c r="Q598" i="1"/>
  <c r="J598" i="1"/>
  <c r="R598" i="1"/>
  <c r="K598" i="1"/>
  <c r="A590" i="1"/>
  <c r="B590" i="1"/>
  <c r="L590" i="1"/>
  <c r="M590" i="1"/>
  <c r="N590" i="1"/>
  <c r="O590" i="1"/>
  <c r="P590" i="1"/>
  <c r="Q590" i="1"/>
  <c r="J590" i="1"/>
  <c r="R590" i="1"/>
  <c r="K590" i="1"/>
  <c r="A582" i="1"/>
  <c r="B582" i="1"/>
  <c r="L582" i="1"/>
  <c r="M582" i="1"/>
  <c r="N582" i="1"/>
  <c r="O582" i="1"/>
  <c r="P582" i="1"/>
  <c r="Q582" i="1"/>
  <c r="J582" i="1"/>
  <c r="R582" i="1"/>
  <c r="K582" i="1"/>
  <c r="A574" i="1"/>
  <c r="B574" i="1"/>
  <c r="P574" i="1"/>
  <c r="Q574" i="1"/>
  <c r="L574" i="1"/>
  <c r="M574" i="1"/>
  <c r="R574" i="1"/>
  <c r="J574" i="1"/>
  <c r="K574" i="1"/>
  <c r="N574" i="1"/>
  <c r="O574" i="1"/>
  <c r="A566" i="1"/>
  <c r="B566" i="1"/>
  <c r="P566" i="1"/>
  <c r="Q566" i="1"/>
  <c r="L566" i="1"/>
  <c r="M566" i="1"/>
  <c r="J566" i="1"/>
  <c r="K566" i="1"/>
  <c r="N566" i="1"/>
  <c r="O566" i="1"/>
  <c r="R566" i="1"/>
  <c r="A558" i="1"/>
  <c r="B558" i="1"/>
  <c r="P558" i="1"/>
  <c r="Q558" i="1"/>
  <c r="L558" i="1"/>
  <c r="M558" i="1"/>
  <c r="R558" i="1"/>
  <c r="J558" i="1"/>
  <c r="K558" i="1"/>
  <c r="N558" i="1"/>
  <c r="O558" i="1"/>
  <c r="A550" i="1"/>
  <c r="B550" i="1"/>
  <c r="P550" i="1"/>
  <c r="Q550" i="1"/>
  <c r="L550" i="1"/>
  <c r="M550" i="1"/>
  <c r="N550" i="1"/>
  <c r="J550" i="1"/>
  <c r="K550" i="1"/>
  <c r="O550" i="1"/>
  <c r="R550" i="1"/>
  <c r="A542" i="1"/>
  <c r="B542" i="1"/>
  <c r="P542" i="1"/>
  <c r="Q542" i="1"/>
  <c r="L542" i="1"/>
  <c r="M542" i="1"/>
  <c r="N542" i="1"/>
  <c r="J542" i="1"/>
  <c r="K542" i="1"/>
  <c r="O542" i="1"/>
  <c r="R542" i="1"/>
  <c r="A534" i="1"/>
  <c r="B534" i="1"/>
  <c r="P534" i="1"/>
  <c r="Q534" i="1"/>
  <c r="L534" i="1"/>
  <c r="M534" i="1"/>
  <c r="N534" i="1"/>
  <c r="O534" i="1"/>
  <c r="R534" i="1"/>
  <c r="J534" i="1"/>
  <c r="K534" i="1"/>
  <c r="A526" i="1"/>
  <c r="B526" i="1"/>
  <c r="P526" i="1"/>
  <c r="Q526" i="1"/>
  <c r="L526" i="1"/>
  <c r="M526" i="1"/>
  <c r="N526" i="1"/>
  <c r="J526" i="1"/>
  <c r="K526" i="1"/>
  <c r="O526" i="1"/>
  <c r="R526" i="1"/>
  <c r="A518" i="1"/>
  <c r="B518" i="1"/>
  <c r="O518" i="1"/>
  <c r="P518" i="1"/>
  <c r="Q518" i="1"/>
  <c r="L518" i="1"/>
  <c r="M518" i="1"/>
  <c r="N518" i="1"/>
  <c r="R518" i="1"/>
  <c r="J518" i="1"/>
  <c r="K518" i="1"/>
  <c r="A510" i="1"/>
  <c r="B510" i="1"/>
  <c r="O510" i="1"/>
  <c r="P510" i="1"/>
  <c r="Q510" i="1"/>
  <c r="L510" i="1"/>
  <c r="M510" i="1"/>
  <c r="N510" i="1"/>
  <c r="J510" i="1"/>
  <c r="K510" i="1"/>
  <c r="R510" i="1"/>
  <c r="A502" i="1"/>
  <c r="B502" i="1"/>
  <c r="O502" i="1"/>
  <c r="P502" i="1"/>
  <c r="Q502" i="1"/>
  <c r="J502" i="1"/>
  <c r="R502" i="1"/>
  <c r="L502" i="1"/>
  <c r="M502" i="1"/>
  <c r="N502" i="1"/>
  <c r="K502" i="1"/>
  <c r="A494" i="1"/>
  <c r="B494" i="1"/>
  <c r="O494" i="1"/>
  <c r="P494" i="1"/>
  <c r="Q494" i="1"/>
  <c r="J494" i="1"/>
  <c r="R494" i="1"/>
  <c r="L494" i="1"/>
  <c r="M494" i="1"/>
  <c r="N494" i="1"/>
  <c r="K494" i="1"/>
  <c r="A486" i="1"/>
  <c r="B486" i="1"/>
  <c r="O486" i="1"/>
  <c r="P486" i="1"/>
  <c r="Q486" i="1"/>
  <c r="J486" i="1"/>
  <c r="R486" i="1"/>
  <c r="L486" i="1"/>
  <c r="M486" i="1"/>
  <c r="N486" i="1"/>
  <c r="K486" i="1"/>
  <c r="C367" i="1"/>
  <c r="C368" i="1"/>
  <c r="C369" i="1"/>
  <c r="C370" i="1"/>
  <c r="C371" i="1"/>
  <c r="C372" i="1"/>
  <c r="C373" i="1"/>
  <c r="C374" i="1"/>
  <c r="C375" i="1"/>
  <c r="C376" i="1"/>
  <c r="C377" i="1"/>
  <c r="C378" i="1"/>
  <c r="C379" i="1"/>
  <c r="C380" i="1"/>
  <c r="C381" i="1"/>
  <c r="C382" i="1"/>
  <c r="C383" i="1"/>
  <c r="C384" i="1"/>
  <c r="C385" i="1"/>
  <c r="C386" i="1"/>
  <c r="C387" i="1"/>
  <c r="C388" i="1"/>
  <c r="C389" i="1"/>
  <c r="C390" i="1"/>
  <c r="C391" i="1"/>
  <c r="C392" i="1"/>
  <c r="C393" i="1"/>
  <c r="C394" i="1"/>
  <c r="C395" i="1"/>
  <c r="C396" i="1"/>
  <c r="C397" i="1"/>
  <c r="C398" i="1"/>
  <c r="C399" i="1"/>
  <c r="C400" i="1"/>
  <c r="A384" i="1" l="1"/>
  <c r="B384" i="1"/>
  <c r="N384" i="1"/>
  <c r="O384" i="1"/>
  <c r="Q384" i="1"/>
  <c r="J384" i="1"/>
  <c r="R384" i="1"/>
  <c r="K384" i="1"/>
  <c r="M384" i="1"/>
  <c r="L384" i="1"/>
  <c r="P384" i="1"/>
  <c r="A399" i="1"/>
  <c r="B399" i="1"/>
  <c r="O399" i="1"/>
  <c r="P399" i="1"/>
  <c r="J399" i="1"/>
  <c r="R399" i="1"/>
  <c r="K399" i="1"/>
  <c r="L399" i="1"/>
  <c r="N399" i="1"/>
  <c r="Q399" i="1"/>
  <c r="M399" i="1"/>
  <c r="A391" i="1"/>
  <c r="B391" i="1"/>
  <c r="O391" i="1"/>
  <c r="P391" i="1"/>
  <c r="J391" i="1"/>
  <c r="R391" i="1"/>
  <c r="K391" i="1"/>
  <c r="L391" i="1"/>
  <c r="N391" i="1"/>
  <c r="M391" i="1"/>
  <c r="Q391" i="1"/>
  <c r="A383" i="1"/>
  <c r="B383" i="1"/>
  <c r="O383" i="1"/>
  <c r="P383" i="1"/>
  <c r="J383" i="1"/>
  <c r="R383" i="1"/>
  <c r="K383" i="1"/>
  <c r="L383" i="1"/>
  <c r="N383" i="1"/>
  <c r="M383" i="1"/>
  <c r="Q383" i="1"/>
  <c r="A375" i="1"/>
  <c r="B375" i="1"/>
  <c r="O375" i="1"/>
  <c r="P375" i="1"/>
  <c r="J375" i="1"/>
  <c r="R375" i="1"/>
  <c r="K375" i="1"/>
  <c r="L375" i="1"/>
  <c r="N375" i="1"/>
  <c r="M375" i="1"/>
  <c r="Q375" i="1"/>
  <c r="A367" i="1"/>
  <c r="B367" i="1"/>
  <c r="O367" i="1"/>
  <c r="P367" i="1"/>
  <c r="J367" i="1"/>
  <c r="R367" i="1"/>
  <c r="K367" i="1"/>
  <c r="L367" i="1"/>
  <c r="N367" i="1"/>
  <c r="Q367" i="1"/>
  <c r="M367" i="1"/>
  <c r="A396" i="1"/>
  <c r="B396" i="1"/>
  <c r="J396" i="1"/>
  <c r="R396" i="1"/>
  <c r="K396" i="1"/>
  <c r="M396" i="1"/>
  <c r="N396" i="1"/>
  <c r="O396" i="1"/>
  <c r="Q396" i="1"/>
  <c r="L396" i="1"/>
  <c r="P396" i="1"/>
  <c r="A388" i="1"/>
  <c r="B388" i="1"/>
  <c r="J388" i="1"/>
  <c r="R388" i="1"/>
  <c r="K388" i="1"/>
  <c r="M388" i="1"/>
  <c r="N388" i="1"/>
  <c r="O388" i="1"/>
  <c r="Q388" i="1"/>
  <c r="L388" i="1"/>
  <c r="P388" i="1"/>
  <c r="A380" i="1"/>
  <c r="B380" i="1"/>
  <c r="J380" i="1"/>
  <c r="R380" i="1"/>
  <c r="K380" i="1"/>
  <c r="M380" i="1"/>
  <c r="N380" i="1"/>
  <c r="O380" i="1"/>
  <c r="Q380" i="1"/>
  <c r="L380" i="1"/>
  <c r="P380" i="1"/>
  <c r="A372" i="1"/>
  <c r="B372" i="1"/>
  <c r="J372" i="1"/>
  <c r="R372" i="1"/>
  <c r="K372" i="1"/>
  <c r="M372" i="1"/>
  <c r="N372" i="1"/>
  <c r="O372" i="1"/>
  <c r="Q372" i="1"/>
  <c r="L372" i="1"/>
  <c r="P372" i="1"/>
  <c r="A400" i="1"/>
  <c r="B400" i="1"/>
  <c r="N400" i="1"/>
  <c r="O400" i="1"/>
  <c r="Q400" i="1"/>
  <c r="J400" i="1"/>
  <c r="R400" i="1"/>
  <c r="K400" i="1"/>
  <c r="M400" i="1"/>
  <c r="L400" i="1"/>
  <c r="P400" i="1"/>
  <c r="A392" i="1"/>
  <c r="B392" i="1"/>
  <c r="N392" i="1"/>
  <c r="O392" i="1"/>
  <c r="Q392" i="1"/>
  <c r="J392" i="1"/>
  <c r="R392" i="1"/>
  <c r="K392" i="1"/>
  <c r="M392" i="1"/>
  <c r="P392" i="1"/>
  <c r="L392" i="1"/>
  <c r="A376" i="1"/>
  <c r="B376" i="1"/>
  <c r="N376" i="1"/>
  <c r="O376" i="1"/>
  <c r="Q376" i="1"/>
  <c r="J376" i="1"/>
  <c r="R376" i="1"/>
  <c r="K376" i="1"/>
  <c r="M376" i="1"/>
  <c r="L376" i="1"/>
  <c r="P376" i="1"/>
  <c r="A368" i="1"/>
  <c r="B368" i="1"/>
  <c r="N368" i="1"/>
  <c r="O368" i="1"/>
  <c r="Q368" i="1"/>
  <c r="J368" i="1"/>
  <c r="R368" i="1"/>
  <c r="K368" i="1"/>
  <c r="M368" i="1"/>
  <c r="L368" i="1"/>
  <c r="P368" i="1"/>
  <c r="A398" i="1"/>
  <c r="B398" i="1"/>
  <c r="P398" i="1"/>
  <c r="Q398" i="1"/>
  <c r="K398" i="1"/>
  <c r="L398" i="1"/>
  <c r="M398" i="1"/>
  <c r="O398" i="1"/>
  <c r="J398" i="1"/>
  <c r="N398" i="1"/>
  <c r="R398" i="1"/>
  <c r="A390" i="1"/>
  <c r="B390" i="1"/>
  <c r="P390" i="1"/>
  <c r="Q390" i="1"/>
  <c r="K390" i="1"/>
  <c r="L390" i="1"/>
  <c r="M390" i="1"/>
  <c r="O390" i="1"/>
  <c r="J390" i="1"/>
  <c r="N390" i="1"/>
  <c r="R390" i="1"/>
  <c r="A382" i="1"/>
  <c r="B382" i="1"/>
  <c r="P382" i="1"/>
  <c r="Q382" i="1"/>
  <c r="K382" i="1"/>
  <c r="L382" i="1"/>
  <c r="M382" i="1"/>
  <c r="O382" i="1"/>
  <c r="J382" i="1"/>
  <c r="N382" i="1"/>
  <c r="R382" i="1"/>
  <c r="A374" i="1"/>
  <c r="B374" i="1"/>
  <c r="P374" i="1"/>
  <c r="Q374" i="1"/>
  <c r="K374" i="1"/>
  <c r="L374" i="1"/>
  <c r="M374" i="1"/>
  <c r="O374" i="1"/>
  <c r="R374" i="1"/>
  <c r="J374" i="1"/>
  <c r="N374" i="1"/>
  <c r="B397" i="1"/>
  <c r="A397" i="1"/>
  <c r="Q397" i="1"/>
  <c r="J397" i="1"/>
  <c r="R397" i="1"/>
  <c r="L397" i="1"/>
  <c r="M397" i="1"/>
  <c r="N397" i="1"/>
  <c r="P397" i="1"/>
  <c r="K397" i="1"/>
  <c r="O397" i="1"/>
  <c r="B389" i="1"/>
  <c r="A389" i="1"/>
  <c r="Q389" i="1"/>
  <c r="J389" i="1"/>
  <c r="R389" i="1"/>
  <c r="L389" i="1"/>
  <c r="M389" i="1"/>
  <c r="N389" i="1"/>
  <c r="P389" i="1"/>
  <c r="K389" i="1"/>
  <c r="O389" i="1"/>
  <c r="B381" i="1"/>
  <c r="A381" i="1"/>
  <c r="Q381" i="1"/>
  <c r="J381" i="1"/>
  <c r="R381" i="1"/>
  <c r="L381" i="1"/>
  <c r="M381" i="1"/>
  <c r="N381" i="1"/>
  <c r="P381" i="1"/>
  <c r="K381" i="1"/>
  <c r="O381" i="1"/>
  <c r="A373" i="1"/>
  <c r="B373" i="1"/>
  <c r="Q373" i="1"/>
  <c r="J373" i="1"/>
  <c r="R373" i="1"/>
  <c r="L373" i="1"/>
  <c r="M373" i="1"/>
  <c r="N373" i="1"/>
  <c r="P373" i="1"/>
  <c r="K373" i="1"/>
  <c r="O373" i="1"/>
  <c r="A395" i="1"/>
  <c r="B395" i="1"/>
  <c r="K395" i="1"/>
  <c r="L395" i="1"/>
  <c r="N395" i="1"/>
  <c r="O395" i="1"/>
  <c r="P395" i="1"/>
  <c r="J395" i="1"/>
  <c r="R395" i="1"/>
  <c r="M395" i="1"/>
  <c r="Q395" i="1"/>
  <c r="A387" i="1"/>
  <c r="B387" i="1"/>
  <c r="K387" i="1"/>
  <c r="L387" i="1"/>
  <c r="N387" i="1"/>
  <c r="O387" i="1"/>
  <c r="P387" i="1"/>
  <c r="J387" i="1"/>
  <c r="R387" i="1"/>
  <c r="M387" i="1"/>
  <c r="Q387" i="1"/>
  <c r="A379" i="1"/>
  <c r="B379" i="1"/>
  <c r="K379" i="1"/>
  <c r="L379" i="1"/>
  <c r="N379" i="1"/>
  <c r="O379" i="1"/>
  <c r="P379" i="1"/>
  <c r="J379" i="1"/>
  <c r="R379" i="1"/>
  <c r="M379" i="1"/>
  <c r="Q379" i="1"/>
  <c r="A371" i="1"/>
  <c r="B371" i="1"/>
  <c r="K371" i="1"/>
  <c r="L371" i="1"/>
  <c r="N371" i="1"/>
  <c r="O371" i="1"/>
  <c r="P371" i="1"/>
  <c r="J371" i="1"/>
  <c r="R371" i="1"/>
  <c r="M371" i="1"/>
  <c r="Q371" i="1"/>
  <c r="A394" i="1"/>
  <c r="B394" i="1"/>
  <c r="L394" i="1"/>
  <c r="M394" i="1"/>
  <c r="O394" i="1"/>
  <c r="P394" i="1"/>
  <c r="Q394" i="1"/>
  <c r="K394" i="1"/>
  <c r="J394" i="1"/>
  <c r="N394" i="1"/>
  <c r="R394" i="1"/>
  <c r="A378" i="1"/>
  <c r="B378" i="1"/>
  <c r="L378" i="1"/>
  <c r="M378" i="1"/>
  <c r="O378" i="1"/>
  <c r="P378" i="1"/>
  <c r="Q378" i="1"/>
  <c r="K378" i="1"/>
  <c r="N378" i="1"/>
  <c r="R378" i="1"/>
  <c r="J378" i="1"/>
  <c r="A386" i="1"/>
  <c r="B386" i="1"/>
  <c r="L386" i="1"/>
  <c r="M386" i="1"/>
  <c r="O386" i="1"/>
  <c r="P386" i="1"/>
  <c r="Q386" i="1"/>
  <c r="K386" i="1"/>
  <c r="J386" i="1"/>
  <c r="N386" i="1"/>
  <c r="R386" i="1"/>
  <c r="A370" i="1"/>
  <c r="B370" i="1"/>
  <c r="L370" i="1"/>
  <c r="M370" i="1"/>
  <c r="O370" i="1"/>
  <c r="P370" i="1"/>
  <c r="Q370" i="1"/>
  <c r="K370" i="1"/>
  <c r="J370" i="1"/>
  <c r="N370" i="1"/>
  <c r="R370" i="1"/>
  <c r="B393" i="1"/>
  <c r="A393" i="1"/>
  <c r="M393" i="1"/>
  <c r="N393" i="1"/>
  <c r="P393" i="1"/>
  <c r="Q393" i="1"/>
  <c r="J393" i="1"/>
  <c r="R393" i="1"/>
  <c r="L393" i="1"/>
  <c r="K393" i="1"/>
  <c r="O393" i="1"/>
  <c r="B385" i="1"/>
  <c r="A385" i="1"/>
  <c r="M385" i="1"/>
  <c r="N385" i="1"/>
  <c r="P385" i="1"/>
  <c r="Q385" i="1"/>
  <c r="J385" i="1"/>
  <c r="R385" i="1"/>
  <c r="L385" i="1"/>
  <c r="O385" i="1"/>
  <c r="K385" i="1"/>
  <c r="B377" i="1"/>
  <c r="A377" i="1"/>
  <c r="M377" i="1"/>
  <c r="N377" i="1"/>
  <c r="P377" i="1"/>
  <c r="Q377" i="1"/>
  <c r="J377" i="1"/>
  <c r="R377" i="1"/>
  <c r="L377" i="1"/>
  <c r="K377" i="1"/>
  <c r="O377" i="1"/>
  <c r="A369" i="1"/>
  <c r="B369" i="1"/>
  <c r="M369" i="1"/>
  <c r="N369" i="1"/>
  <c r="P369" i="1"/>
  <c r="Q369" i="1"/>
  <c r="J369" i="1"/>
  <c r="R369" i="1"/>
  <c r="L369" i="1"/>
  <c r="K369" i="1"/>
  <c r="O369" i="1"/>
  <c r="G152" i="13"/>
  <c r="G139" i="13"/>
  <c r="C353" i="1" l="1"/>
  <c r="C354" i="1"/>
  <c r="C355" i="1"/>
  <c r="C356" i="1"/>
  <c r="C357" i="1"/>
  <c r="C358" i="1"/>
  <c r="C359" i="1"/>
  <c r="C360" i="1"/>
  <c r="C361" i="1"/>
  <c r="C362" i="1"/>
  <c r="C363" i="1"/>
  <c r="C364" i="1"/>
  <c r="C365" i="1"/>
  <c r="C366" i="1"/>
  <c r="C352" i="1"/>
  <c r="A360" i="1" l="1"/>
  <c r="B360" i="1"/>
  <c r="N360" i="1"/>
  <c r="O360" i="1"/>
  <c r="P360" i="1"/>
  <c r="Q360" i="1"/>
  <c r="J360" i="1"/>
  <c r="R360" i="1"/>
  <c r="K360" i="1"/>
  <c r="M360" i="1"/>
  <c r="L360" i="1"/>
  <c r="A366" i="1"/>
  <c r="B366" i="1"/>
  <c r="P366" i="1"/>
  <c r="Q366" i="1"/>
  <c r="K366" i="1"/>
  <c r="L366" i="1"/>
  <c r="M366" i="1"/>
  <c r="O366" i="1"/>
  <c r="J366" i="1"/>
  <c r="N366" i="1"/>
  <c r="R366" i="1"/>
  <c r="A358" i="1"/>
  <c r="B358" i="1"/>
  <c r="P358" i="1"/>
  <c r="Q358" i="1"/>
  <c r="J358" i="1"/>
  <c r="R358" i="1"/>
  <c r="K358" i="1"/>
  <c r="L358" i="1"/>
  <c r="M358" i="1"/>
  <c r="O358" i="1"/>
  <c r="N358" i="1"/>
  <c r="A365" i="1"/>
  <c r="B365" i="1"/>
  <c r="Q365" i="1"/>
  <c r="J365" i="1"/>
  <c r="R365" i="1"/>
  <c r="L365" i="1"/>
  <c r="M365" i="1"/>
  <c r="N365" i="1"/>
  <c r="P365" i="1"/>
  <c r="K365" i="1"/>
  <c r="O365" i="1"/>
  <c r="A357" i="1"/>
  <c r="B357" i="1"/>
  <c r="Q357" i="1"/>
  <c r="J357" i="1"/>
  <c r="R357" i="1"/>
  <c r="K357" i="1"/>
  <c r="L357" i="1"/>
  <c r="M357" i="1"/>
  <c r="N357" i="1"/>
  <c r="P357" i="1"/>
  <c r="O357" i="1"/>
  <c r="A356" i="1"/>
  <c r="B356" i="1"/>
  <c r="J356" i="1"/>
  <c r="R356" i="1"/>
  <c r="K356" i="1"/>
  <c r="L356" i="1"/>
  <c r="M356" i="1"/>
  <c r="N356" i="1"/>
  <c r="O356" i="1"/>
  <c r="Q356" i="1"/>
  <c r="P356" i="1"/>
  <c r="A359" i="1"/>
  <c r="B359" i="1"/>
  <c r="O359" i="1"/>
  <c r="P359" i="1"/>
  <c r="Q359" i="1"/>
  <c r="J359" i="1"/>
  <c r="R359" i="1"/>
  <c r="K359" i="1"/>
  <c r="L359" i="1"/>
  <c r="N359" i="1"/>
  <c r="M359" i="1"/>
  <c r="A352" i="1"/>
  <c r="B352" i="1"/>
  <c r="N352" i="1"/>
  <c r="O352" i="1"/>
  <c r="P352" i="1"/>
  <c r="Q352" i="1"/>
  <c r="J352" i="1"/>
  <c r="R352" i="1"/>
  <c r="K352" i="1"/>
  <c r="M352" i="1"/>
  <c r="L352" i="1"/>
  <c r="A364" i="1"/>
  <c r="B364" i="1"/>
  <c r="J364" i="1"/>
  <c r="R364" i="1"/>
  <c r="K364" i="1"/>
  <c r="M364" i="1"/>
  <c r="N364" i="1"/>
  <c r="O364" i="1"/>
  <c r="Q364" i="1"/>
  <c r="L364" i="1"/>
  <c r="P364" i="1"/>
  <c r="A363" i="1"/>
  <c r="B363" i="1"/>
  <c r="K363" i="1"/>
  <c r="L363" i="1"/>
  <c r="N363" i="1"/>
  <c r="O363" i="1"/>
  <c r="P363" i="1"/>
  <c r="J363" i="1"/>
  <c r="R363" i="1"/>
  <c r="M363" i="1"/>
  <c r="Q363" i="1"/>
  <c r="A355" i="1"/>
  <c r="B355" i="1"/>
  <c r="K355" i="1"/>
  <c r="L355" i="1"/>
  <c r="M355" i="1"/>
  <c r="N355" i="1"/>
  <c r="O355" i="1"/>
  <c r="P355" i="1"/>
  <c r="J355" i="1"/>
  <c r="R355" i="1"/>
  <c r="Q355" i="1"/>
  <c r="A362" i="1"/>
  <c r="B362" i="1"/>
  <c r="L362" i="1"/>
  <c r="M362" i="1"/>
  <c r="N362" i="1"/>
  <c r="O362" i="1"/>
  <c r="P362" i="1"/>
  <c r="Q362" i="1"/>
  <c r="K362" i="1"/>
  <c r="J362" i="1"/>
  <c r="R362" i="1"/>
  <c r="A354" i="1"/>
  <c r="B354" i="1"/>
  <c r="L354" i="1"/>
  <c r="M354" i="1"/>
  <c r="N354" i="1"/>
  <c r="O354" i="1"/>
  <c r="P354" i="1"/>
  <c r="Q354" i="1"/>
  <c r="K354" i="1"/>
  <c r="J354" i="1"/>
  <c r="R354" i="1"/>
  <c r="A361" i="1"/>
  <c r="B361" i="1"/>
  <c r="M361" i="1"/>
  <c r="N361" i="1"/>
  <c r="O361" i="1"/>
  <c r="P361" i="1"/>
  <c r="Q361" i="1"/>
  <c r="J361" i="1"/>
  <c r="R361" i="1"/>
  <c r="L361" i="1"/>
  <c r="K361" i="1"/>
  <c r="A353" i="1"/>
  <c r="B353" i="1"/>
  <c r="M353" i="1"/>
  <c r="N353" i="1"/>
  <c r="O353" i="1"/>
  <c r="P353" i="1"/>
  <c r="Q353" i="1"/>
  <c r="J353" i="1"/>
  <c r="R353" i="1"/>
  <c r="L353" i="1"/>
  <c r="K353" i="1"/>
  <c r="C203" i="1"/>
  <c r="C202" i="1"/>
  <c r="C201" i="1"/>
  <c r="C200" i="1"/>
  <c r="C199" i="1"/>
  <c r="C198" i="1"/>
  <c r="C197" i="1"/>
  <c r="C196" i="1"/>
  <c r="C195" i="1"/>
  <c r="C194" i="1"/>
  <c r="C193" i="1"/>
  <c r="C192" i="1"/>
  <c r="C191" i="1"/>
  <c r="C190" i="1"/>
  <c r="C189" i="1"/>
  <c r="A190" i="1" l="1"/>
  <c r="B190" i="1"/>
  <c r="O190" i="1"/>
  <c r="P190" i="1"/>
  <c r="Q190" i="1"/>
  <c r="J190" i="1"/>
  <c r="R190" i="1"/>
  <c r="K190" i="1"/>
  <c r="L190" i="1"/>
  <c r="M190" i="1"/>
  <c r="N190" i="1"/>
  <c r="A198" i="1"/>
  <c r="B198" i="1"/>
  <c r="O198" i="1"/>
  <c r="P198" i="1"/>
  <c r="Q198" i="1"/>
  <c r="J198" i="1"/>
  <c r="R198" i="1"/>
  <c r="K198" i="1"/>
  <c r="L198" i="1"/>
  <c r="M198" i="1"/>
  <c r="N198" i="1"/>
  <c r="A191" i="1"/>
  <c r="B191" i="1"/>
  <c r="N191" i="1"/>
  <c r="O191" i="1"/>
  <c r="P191" i="1"/>
  <c r="Q191" i="1"/>
  <c r="J191" i="1"/>
  <c r="R191" i="1"/>
  <c r="K191" i="1"/>
  <c r="L191" i="1"/>
  <c r="M191" i="1"/>
  <c r="A192" i="1"/>
  <c r="B192" i="1"/>
  <c r="M192" i="1"/>
  <c r="N192" i="1"/>
  <c r="O192" i="1"/>
  <c r="P192" i="1"/>
  <c r="Q192" i="1"/>
  <c r="J192" i="1"/>
  <c r="R192" i="1"/>
  <c r="K192" i="1"/>
  <c r="L192" i="1"/>
  <c r="A200" i="1"/>
  <c r="B200" i="1"/>
  <c r="M200" i="1"/>
  <c r="N200" i="1"/>
  <c r="O200" i="1"/>
  <c r="P200" i="1"/>
  <c r="Q200" i="1"/>
  <c r="J200" i="1"/>
  <c r="R200" i="1"/>
  <c r="K200" i="1"/>
  <c r="L200" i="1"/>
  <c r="A193" i="1"/>
  <c r="B193" i="1"/>
  <c r="L193" i="1"/>
  <c r="M193" i="1"/>
  <c r="N193" i="1"/>
  <c r="O193" i="1"/>
  <c r="P193" i="1"/>
  <c r="Q193" i="1"/>
  <c r="J193" i="1"/>
  <c r="R193" i="1"/>
  <c r="K193" i="1"/>
  <c r="A201" i="1"/>
  <c r="B201" i="1"/>
  <c r="L201" i="1"/>
  <c r="M201" i="1"/>
  <c r="N201" i="1"/>
  <c r="O201" i="1"/>
  <c r="P201" i="1"/>
  <c r="Q201" i="1"/>
  <c r="J201" i="1"/>
  <c r="R201" i="1"/>
  <c r="K201" i="1"/>
  <c r="A194" i="1"/>
  <c r="B194" i="1"/>
  <c r="K194" i="1"/>
  <c r="L194" i="1"/>
  <c r="M194" i="1"/>
  <c r="N194" i="1"/>
  <c r="O194" i="1"/>
  <c r="P194" i="1"/>
  <c r="Q194" i="1"/>
  <c r="J194" i="1"/>
  <c r="R194" i="1"/>
  <c r="A202" i="1"/>
  <c r="B202" i="1"/>
  <c r="K202" i="1"/>
  <c r="L202" i="1"/>
  <c r="M202" i="1"/>
  <c r="N202" i="1"/>
  <c r="O202" i="1"/>
  <c r="P202" i="1"/>
  <c r="Q202" i="1"/>
  <c r="J202" i="1"/>
  <c r="R202" i="1"/>
  <c r="A195" i="1"/>
  <c r="B195" i="1"/>
  <c r="J195" i="1"/>
  <c r="R195" i="1"/>
  <c r="K195" i="1"/>
  <c r="L195" i="1"/>
  <c r="M195" i="1"/>
  <c r="N195" i="1"/>
  <c r="O195" i="1"/>
  <c r="P195" i="1"/>
  <c r="Q195" i="1"/>
  <c r="A203" i="1"/>
  <c r="B203" i="1"/>
  <c r="J203" i="1"/>
  <c r="R203" i="1"/>
  <c r="K203" i="1"/>
  <c r="L203" i="1"/>
  <c r="M203" i="1"/>
  <c r="N203" i="1"/>
  <c r="O203" i="1"/>
  <c r="P203" i="1"/>
  <c r="Q203" i="1"/>
  <c r="A196" i="1"/>
  <c r="B196" i="1"/>
  <c r="Q196" i="1"/>
  <c r="J196" i="1"/>
  <c r="R196" i="1"/>
  <c r="K196" i="1"/>
  <c r="L196" i="1"/>
  <c r="M196" i="1"/>
  <c r="N196" i="1"/>
  <c r="O196" i="1"/>
  <c r="P196" i="1"/>
  <c r="A189" i="1"/>
  <c r="B189" i="1"/>
  <c r="P189" i="1"/>
  <c r="Q189" i="1"/>
  <c r="J189" i="1"/>
  <c r="R189" i="1"/>
  <c r="K189" i="1"/>
  <c r="L189" i="1"/>
  <c r="M189" i="1"/>
  <c r="N189" i="1"/>
  <c r="O189" i="1"/>
  <c r="A197" i="1"/>
  <c r="B197" i="1"/>
  <c r="P197" i="1"/>
  <c r="Q197" i="1"/>
  <c r="J197" i="1"/>
  <c r="R197" i="1"/>
  <c r="K197" i="1"/>
  <c r="L197" i="1"/>
  <c r="M197" i="1"/>
  <c r="N197" i="1"/>
  <c r="O197" i="1"/>
  <c r="A199" i="1"/>
  <c r="B199" i="1"/>
  <c r="N199" i="1"/>
  <c r="O199" i="1"/>
  <c r="P199" i="1"/>
  <c r="Q199" i="1"/>
  <c r="J199" i="1"/>
  <c r="R199" i="1"/>
  <c r="K199" i="1"/>
  <c r="L199" i="1"/>
  <c r="M199" i="1"/>
  <c r="C244" i="1"/>
  <c r="C245" i="1"/>
  <c r="C246" i="1"/>
  <c r="C247" i="1"/>
  <c r="C248" i="1"/>
  <c r="C249" i="1"/>
  <c r="C250" i="1"/>
  <c r="C251" i="1"/>
  <c r="C252" i="1"/>
  <c r="C253" i="1"/>
  <c r="C254" i="1"/>
  <c r="C255" i="1"/>
  <c r="C256" i="1"/>
  <c r="C257" i="1"/>
  <c r="C243" i="1"/>
  <c r="A248" i="1" l="1"/>
  <c r="B248" i="1"/>
  <c r="P248" i="1"/>
  <c r="L248" i="1"/>
  <c r="O248" i="1"/>
  <c r="Q248" i="1"/>
  <c r="R248" i="1"/>
  <c r="J248" i="1"/>
  <c r="K248" i="1"/>
  <c r="M248" i="1"/>
  <c r="N248" i="1"/>
  <c r="A254" i="1"/>
  <c r="B254" i="1"/>
  <c r="J254" i="1"/>
  <c r="R254" i="1"/>
  <c r="N254" i="1"/>
  <c r="O254" i="1"/>
  <c r="P254" i="1"/>
  <c r="Q254" i="1"/>
  <c r="K254" i="1"/>
  <c r="L254" i="1"/>
  <c r="M254" i="1"/>
  <c r="A246" i="1"/>
  <c r="B246" i="1"/>
  <c r="J246" i="1"/>
  <c r="R246" i="1"/>
  <c r="N246" i="1"/>
  <c r="L246" i="1"/>
  <c r="M246" i="1"/>
  <c r="O246" i="1"/>
  <c r="P246" i="1"/>
  <c r="Q246" i="1"/>
  <c r="K246" i="1"/>
  <c r="A245" i="1"/>
  <c r="B245" i="1"/>
  <c r="K245" i="1"/>
  <c r="O245" i="1"/>
  <c r="J245" i="1"/>
  <c r="L245" i="1"/>
  <c r="M245" i="1"/>
  <c r="N245" i="1"/>
  <c r="P245" i="1"/>
  <c r="Q245" i="1"/>
  <c r="R245" i="1"/>
  <c r="A253" i="1"/>
  <c r="B253" i="1"/>
  <c r="K253" i="1"/>
  <c r="O253" i="1"/>
  <c r="M253" i="1"/>
  <c r="N253" i="1"/>
  <c r="P253" i="1"/>
  <c r="Q253" i="1"/>
  <c r="R253" i="1"/>
  <c r="J253" i="1"/>
  <c r="L253" i="1"/>
  <c r="A244" i="1"/>
  <c r="B244" i="1"/>
  <c r="L244" i="1"/>
  <c r="P244" i="1"/>
  <c r="J244" i="1"/>
  <c r="K244" i="1"/>
  <c r="M244" i="1"/>
  <c r="N244" i="1"/>
  <c r="O244" i="1"/>
  <c r="Q244" i="1"/>
  <c r="R244" i="1"/>
  <c r="A251" i="1"/>
  <c r="B251" i="1"/>
  <c r="M251" i="1"/>
  <c r="Q251" i="1"/>
  <c r="J251" i="1"/>
  <c r="K251" i="1"/>
  <c r="L251" i="1"/>
  <c r="N251" i="1"/>
  <c r="O251" i="1"/>
  <c r="P251" i="1"/>
  <c r="R251" i="1"/>
  <c r="A252" i="1"/>
  <c r="B252" i="1"/>
  <c r="L252" i="1"/>
  <c r="P252" i="1"/>
  <c r="K252" i="1"/>
  <c r="M252" i="1"/>
  <c r="N252" i="1"/>
  <c r="O252" i="1"/>
  <c r="Q252" i="1"/>
  <c r="R252" i="1"/>
  <c r="J252" i="1"/>
  <c r="A243" i="1"/>
  <c r="B243" i="1"/>
  <c r="M243" i="1"/>
  <c r="Q243" i="1"/>
  <c r="R243" i="1"/>
  <c r="J243" i="1"/>
  <c r="K243" i="1"/>
  <c r="L243" i="1"/>
  <c r="N243" i="1"/>
  <c r="O243" i="1"/>
  <c r="P243" i="1"/>
  <c r="A250" i="1"/>
  <c r="B250" i="1"/>
  <c r="N250" i="1"/>
  <c r="J250" i="1"/>
  <c r="R250" i="1"/>
  <c r="K250" i="1"/>
  <c r="L250" i="1"/>
  <c r="M250" i="1"/>
  <c r="O250" i="1"/>
  <c r="P250" i="1"/>
  <c r="Q250" i="1"/>
  <c r="A257" i="1"/>
  <c r="B257" i="1"/>
  <c r="O257" i="1"/>
  <c r="K257" i="1"/>
  <c r="J257" i="1"/>
  <c r="L257" i="1"/>
  <c r="M257" i="1"/>
  <c r="N257" i="1"/>
  <c r="P257" i="1"/>
  <c r="Q257" i="1"/>
  <c r="R257" i="1"/>
  <c r="A249" i="1"/>
  <c r="B249" i="1"/>
  <c r="O249" i="1"/>
  <c r="K249" i="1"/>
  <c r="Q249" i="1"/>
  <c r="R249" i="1"/>
  <c r="J249" i="1"/>
  <c r="L249" i="1"/>
  <c r="M249" i="1"/>
  <c r="N249" i="1"/>
  <c r="P249" i="1"/>
  <c r="A256" i="1"/>
  <c r="B256" i="1"/>
  <c r="P256" i="1"/>
  <c r="L256" i="1"/>
  <c r="R256" i="1"/>
  <c r="J256" i="1"/>
  <c r="K256" i="1"/>
  <c r="M256" i="1"/>
  <c r="N256" i="1"/>
  <c r="O256" i="1"/>
  <c r="Q256" i="1"/>
  <c r="A255" i="1"/>
  <c r="B255" i="1"/>
  <c r="Q255" i="1"/>
  <c r="M255" i="1"/>
  <c r="P255" i="1"/>
  <c r="R255" i="1"/>
  <c r="J255" i="1"/>
  <c r="K255" i="1"/>
  <c r="L255" i="1"/>
  <c r="N255" i="1"/>
  <c r="O255" i="1"/>
  <c r="A247" i="1"/>
  <c r="B247" i="1"/>
  <c r="Q247" i="1"/>
  <c r="M247" i="1"/>
  <c r="N247" i="1"/>
  <c r="O247" i="1"/>
  <c r="P247" i="1"/>
  <c r="R247" i="1"/>
  <c r="J247" i="1"/>
  <c r="K247" i="1"/>
  <c r="L247" i="1"/>
  <c r="I213" i="13"/>
  <c r="B215" i="13" s="1"/>
  <c r="H213" i="13"/>
  <c r="G213" i="13"/>
  <c r="B214" i="13" s="1"/>
  <c r="F213" i="13"/>
  <c r="E213" i="13"/>
  <c r="D213" i="13"/>
  <c r="C213" i="13"/>
  <c r="B213" i="13"/>
  <c r="C221" i="13" l="1"/>
  <c r="D221" i="13"/>
  <c r="E221" i="13"/>
  <c r="B221" i="13"/>
  <c r="B222" i="13" s="1"/>
  <c r="C205" i="13"/>
  <c r="D205" i="13"/>
  <c r="E205" i="13"/>
  <c r="F205" i="13"/>
  <c r="G205" i="13"/>
  <c r="H205" i="13"/>
  <c r="I205" i="13"/>
  <c r="B207" i="13" s="1"/>
  <c r="B205" i="13"/>
  <c r="B206" i="13" l="1"/>
  <c r="G13" i="19" s="1"/>
  <c r="M114" i="1" s="1"/>
  <c r="C125" i="1" l="1"/>
  <c r="C124" i="1"/>
  <c r="C123" i="1"/>
  <c r="C122" i="1"/>
  <c r="C121" i="1"/>
  <c r="C120" i="1"/>
  <c r="C119" i="1"/>
  <c r="C118" i="1"/>
  <c r="C117" i="1"/>
  <c r="C116" i="1"/>
  <c r="A121" i="1" l="1"/>
  <c r="B121" i="1"/>
  <c r="Q121" i="1"/>
  <c r="J121" i="1"/>
  <c r="R121" i="1"/>
  <c r="K121" i="1"/>
  <c r="L121" i="1"/>
  <c r="M121" i="1"/>
  <c r="N121" i="1"/>
  <c r="O121" i="1"/>
  <c r="P121" i="1"/>
  <c r="A123" i="1"/>
  <c r="B123" i="1"/>
  <c r="P123" i="1"/>
  <c r="Q123" i="1"/>
  <c r="J123" i="1"/>
  <c r="R123" i="1"/>
  <c r="K123" i="1"/>
  <c r="L123" i="1"/>
  <c r="M123" i="1"/>
  <c r="N123" i="1"/>
  <c r="O123" i="1"/>
  <c r="A116" i="1"/>
  <c r="B116" i="1"/>
  <c r="N116" i="1"/>
  <c r="O116" i="1"/>
  <c r="P116" i="1"/>
  <c r="Q116" i="1"/>
  <c r="J116" i="1"/>
  <c r="R116" i="1"/>
  <c r="K116" i="1"/>
  <c r="L116" i="1"/>
  <c r="M116" i="1"/>
  <c r="A125" i="1"/>
  <c r="B125" i="1"/>
  <c r="N125" i="1"/>
  <c r="O125" i="1"/>
  <c r="P125" i="1"/>
  <c r="Q125" i="1"/>
  <c r="J125" i="1"/>
  <c r="R125" i="1"/>
  <c r="K125" i="1"/>
  <c r="L125" i="1"/>
  <c r="M125" i="1"/>
  <c r="A118" i="1"/>
  <c r="B118" i="1"/>
  <c r="L118" i="1"/>
  <c r="M118" i="1"/>
  <c r="N118" i="1"/>
  <c r="O118" i="1"/>
  <c r="P118" i="1"/>
  <c r="Q118" i="1"/>
  <c r="J118" i="1"/>
  <c r="R118" i="1"/>
  <c r="K118" i="1"/>
  <c r="A120" i="1"/>
  <c r="B120" i="1"/>
  <c r="J120" i="1"/>
  <c r="R120" i="1"/>
  <c r="K120" i="1"/>
  <c r="L120" i="1"/>
  <c r="M120" i="1"/>
  <c r="N120" i="1"/>
  <c r="O120" i="1"/>
  <c r="P120" i="1"/>
  <c r="Q120" i="1"/>
  <c r="A122" i="1"/>
  <c r="B122" i="1"/>
  <c r="P122" i="1"/>
  <c r="Q122" i="1"/>
  <c r="J122" i="1"/>
  <c r="R122" i="1"/>
  <c r="K122" i="1"/>
  <c r="L122" i="1"/>
  <c r="M122" i="1"/>
  <c r="N122" i="1"/>
  <c r="O122" i="1"/>
  <c r="A124" i="1"/>
  <c r="B124" i="1"/>
  <c r="O124" i="1"/>
  <c r="P124" i="1"/>
  <c r="Q124" i="1"/>
  <c r="J124" i="1"/>
  <c r="R124" i="1"/>
  <c r="K124" i="1"/>
  <c r="L124" i="1"/>
  <c r="M124" i="1"/>
  <c r="N124" i="1"/>
  <c r="A117" i="1"/>
  <c r="B117" i="1"/>
  <c r="M117" i="1"/>
  <c r="N117" i="1"/>
  <c r="O117" i="1"/>
  <c r="P117" i="1"/>
  <c r="Q117" i="1"/>
  <c r="J117" i="1"/>
  <c r="R117" i="1"/>
  <c r="K117" i="1"/>
  <c r="L117" i="1"/>
  <c r="A119" i="1"/>
  <c r="B119" i="1"/>
  <c r="K119" i="1"/>
  <c r="L119" i="1"/>
  <c r="M119" i="1"/>
  <c r="N119" i="1"/>
  <c r="O119" i="1"/>
  <c r="P119" i="1"/>
  <c r="Q119" i="1"/>
  <c r="J119" i="1"/>
  <c r="R119" i="1"/>
  <c r="C975" i="1"/>
  <c r="C976" i="1"/>
  <c r="C977" i="1"/>
  <c r="C978" i="1"/>
  <c r="C979" i="1"/>
  <c r="C980" i="1"/>
  <c r="C981" i="1"/>
  <c r="C982" i="1"/>
  <c r="C983" i="1"/>
  <c r="C984" i="1"/>
  <c r="C974" i="1"/>
  <c r="B982" i="1" l="1"/>
  <c r="A982" i="1"/>
  <c r="M982" i="1"/>
  <c r="N982" i="1"/>
  <c r="O982" i="1"/>
  <c r="P982" i="1"/>
  <c r="Q982" i="1"/>
  <c r="J982" i="1"/>
  <c r="R982" i="1"/>
  <c r="K982" i="1"/>
  <c r="L982" i="1"/>
  <c r="B978" i="1"/>
  <c r="A978" i="1"/>
  <c r="Q978" i="1"/>
  <c r="J978" i="1"/>
  <c r="R978" i="1"/>
  <c r="K978" i="1"/>
  <c r="L978" i="1"/>
  <c r="M978" i="1"/>
  <c r="N978" i="1"/>
  <c r="O978" i="1"/>
  <c r="P978" i="1"/>
  <c r="A984" i="1"/>
  <c r="B984" i="1"/>
  <c r="K984" i="1"/>
  <c r="L984" i="1"/>
  <c r="M984" i="1"/>
  <c r="N984" i="1"/>
  <c r="O984" i="1"/>
  <c r="P984" i="1"/>
  <c r="Q984" i="1"/>
  <c r="J984" i="1"/>
  <c r="R984" i="1"/>
  <c r="A976" i="1"/>
  <c r="B976" i="1"/>
  <c r="K976" i="1"/>
  <c r="L976" i="1"/>
  <c r="M976" i="1"/>
  <c r="N976" i="1"/>
  <c r="O976" i="1"/>
  <c r="P976" i="1"/>
  <c r="Q976" i="1"/>
  <c r="J976" i="1"/>
  <c r="R976" i="1"/>
  <c r="B974" i="1"/>
  <c r="A974" i="1"/>
  <c r="M974" i="1"/>
  <c r="N974" i="1"/>
  <c r="O974" i="1"/>
  <c r="P974" i="1"/>
  <c r="Q974" i="1"/>
  <c r="J974" i="1"/>
  <c r="R974" i="1"/>
  <c r="K974" i="1"/>
  <c r="L974" i="1"/>
  <c r="A983" i="1"/>
  <c r="B983" i="1"/>
  <c r="L983" i="1"/>
  <c r="M983" i="1"/>
  <c r="N983" i="1"/>
  <c r="O983" i="1"/>
  <c r="P983" i="1"/>
  <c r="Q983" i="1"/>
  <c r="J983" i="1"/>
  <c r="R983" i="1"/>
  <c r="K983" i="1"/>
  <c r="A975" i="1"/>
  <c r="B975" i="1"/>
  <c r="L975" i="1"/>
  <c r="M975" i="1"/>
  <c r="N975" i="1"/>
  <c r="O975" i="1"/>
  <c r="P975" i="1"/>
  <c r="Q975" i="1"/>
  <c r="J975" i="1"/>
  <c r="R975" i="1"/>
  <c r="K975" i="1"/>
  <c r="A981" i="1"/>
  <c r="B981" i="1"/>
  <c r="N981" i="1"/>
  <c r="O981" i="1"/>
  <c r="P981" i="1"/>
  <c r="Q981" i="1"/>
  <c r="J981" i="1"/>
  <c r="R981" i="1"/>
  <c r="K981" i="1"/>
  <c r="L981" i="1"/>
  <c r="M981" i="1"/>
  <c r="A980" i="1"/>
  <c r="B980" i="1"/>
  <c r="O980" i="1"/>
  <c r="P980" i="1"/>
  <c r="Q980" i="1"/>
  <c r="J980" i="1"/>
  <c r="R980" i="1"/>
  <c r="K980" i="1"/>
  <c r="L980" i="1"/>
  <c r="M980" i="1"/>
  <c r="N980" i="1"/>
  <c r="A979" i="1"/>
  <c r="B979" i="1"/>
  <c r="P979" i="1"/>
  <c r="Q979" i="1"/>
  <c r="J979" i="1"/>
  <c r="R979" i="1"/>
  <c r="K979" i="1"/>
  <c r="L979" i="1"/>
  <c r="M979" i="1"/>
  <c r="N979" i="1"/>
  <c r="O979" i="1"/>
  <c r="A977" i="1"/>
  <c r="B977" i="1"/>
  <c r="J977" i="1"/>
  <c r="R977" i="1"/>
  <c r="K977" i="1"/>
  <c r="L977" i="1"/>
  <c r="M977" i="1"/>
  <c r="N977" i="1"/>
  <c r="O977" i="1"/>
  <c r="P977" i="1"/>
  <c r="Q977" i="1"/>
  <c r="C412" i="1"/>
  <c r="C413" i="1"/>
  <c r="C414" i="1"/>
  <c r="C415" i="1"/>
  <c r="C416" i="1"/>
  <c r="C417" i="1"/>
  <c r="C418" i="1"/>
  <c r="C419" i="1"/>
  <c r="C420" i="1"/>
  <c r="C421" i="1"/>
  <c r="C422" i="1"/>
  <c r="C423" i="1"/>
  <c r="C424" i="1"/>
  <c r="C425" i="1"/>
  <c r="C426" i="1"/>
  <c r="C427" i="1"/>
  <c r="C428" i="1"/>
  <c r="C429" i="1"/>
  <c r="C430" i="1"/>
  <c r="C431" i="1"/>
  <c r="C432" i="1"/>
  <c r="C433" i="1"/>
  <c r="C434" i="1"/>
  <c r="C435" i="1"/>
  <c r="C436" i="1"/>
  <c r="C437" i="1"/>
  <c r="C438" i="1"/>
  <c r="C439" i="1"/>
  <c r="C440" i="1"/>
  <c r="C441" i="1"/>
  <c r="C442" i="1"/>
  <c r="C443" i="1"/>
  <c r="C444" i="1"/>
  <c r="C445" i="1"/>
  <c r="C446" i="1"/>
  <c r="C447" i="1"/>
  <c r="C448" i="1"/>
  <c r="C449" i="1"/>
  <c r="C450" i="1"/>
  <c r="C451" i="1"/>
  <c r="C452" i="1"/>
  <c r="C453" i="1"/>
  <c r="C454" i="1"/>
  <c r="C455" i="1"/>
  <c r="C456" i="1"/>
  <c r="C457" i="1"/>
  <c r="C458" i="1"/>
  <c r="C459" i="1"/>
  <c r="C460" i="1"/>
  <c r="C461" i="1"/>
  <c r="C462" i="1"/>
  <c r="C463" i="1"/>
  <c r="C464" i="1"/>
  <c r="C465" i="1"/>
  <c r="C466" i="1"/>
  <c r="C467" i="1"/>
  <c r="C468" i="1"/>
  <c r="C469" i="1"/>
  <c r="C470" i="1"/>
  <c r="C471" i="1"/>
  <c r="C472" i="1"/>
  <c r="C473" i="1"/>
  <c r="C474" i="1"/>
  <c r="C475" i="1"/>
  <c r="C476" i="1"/>
  <c r="C477" i="1"/>
  <c r="C478" i="1"/>
  <c r="C479" i="1"/>
  <c r="C480" i="1"/>
  <c r="C481" i="1"/>
  <c r="C482" i="1"/>
  <c r="C483" i="1"/>
  <c r="A464" i="1" l="1"/>
  <c r="B464" i="1"/>
  <c r="N464" i="1"/>
  <c r="Q464" i="1"/>
  <c r="J464" i="1"/>
  <c r="R464" i="1"/>
  <c r="M464" i="1"/>
  <c r="K464" i="1"/>
  <c r="L464" i="1"/>
  <c r="O464" i="1"/>
  <c r="P464" i="1"/>
  <c r="A477" i="1"/>
  <c r="B477" i="1"/>
  <c r="P477" i="1"/>
  <c r="Q477" i="1"/>
  <c r="J477" i="1"/>
  <c r="R477" i="1"/>
  <c r="K477" i="1"/>
  <c r="L477" i="1"/>
  <c r="M477" i="1"/>
  <c r="N477" i="1"/>
  <c r="O477" i="1"/>
  <c r="A437" i="1"/>
  <c r="B437" i="1"/>
  <c r="Q437" i="1"/>
  <c r="L437" i="1"/>
  <c r="M437" i="1"/>
  <c r="P437" i="1"/>
  <c r="K437" i="1"/>
  <c r="N437" i="1"/>
  <c r="O437" i="1"/>
  <c r="R437" i="1"/>
  <c r="J437" i="1"/>
  <c r="B476" i="1"/>
  <c r="A476" i="1"/>
  <c r="Q476" i="1"/>
  <c r="J476" i="1"/>
  <c r="R476" i="1"/>
  <c r="K476" i="1"/>
  <c r="L476" i="1"/>
  <c r="M476" i="1"/>
  <c r="N476" i="1"/>
  <c r="O476" i="1"/>
  <c r="P476" i="1"/>
  <c r="B468" i="1"/>
  <c r="A468" i="1"/>
  <c r="J468" i="1"/>
  <c r="R468" i="1"/>
  <c r="M468" i="1"/>
  <c r="N468" i="1"/>
  <c r="Q468" i="1"/>
  <c r="K468" i="1"/>
  <c r="L468" i="1"/>
  <c r="O468" i="1"/>
  <c r="P468" i="1"/>
  <c r="B460" i="1"/>
  <c r="A460" i="1"/>
  <c r="J460" i="1"/>
  <c r="R460" i="1"/>
  <c r="M460" i="1"/>
  <c r="N460" i="1"/>
  <c r="Q460" i="1"/>
  <c r="L460" i="1"/>
  <c r="O460" i="1"/>
  <c r="P460" i="1"/>
  <c r="K460" i="1"/>
  <c r="B444" i="1"/>
  <c r="A444" i="1"/>
  <c r="J444" i="1"/>
  <c r="R444" i="1"/>
  <c r="M444" i="1"/>
  <c r="N444" i="1"/>
  <c r="Q444" i="1"/>
  <c r="L444" i="1"/>
  <c r="O444" i="1"/>
  <c r="P444" i="1"/>
  <c r="K444" i="1"/>
  <c r="A483" i="1"/>
  <c r="B483" i="1"/>
  <c r="J483" i="1"/>
  <c r="R483" i="1"/>
  <c r="K483" i="1"/>
  <c r="L483" i="1"/>
  <c r="M483" i="1"/>
  <c r="N483" i="1"/>
  <c r="O483" i="1"/>
  <c r="P483" i="1"/>
  <c r="Q483" i="1"/>
  <c r="A475" i="1"/>
  <c r="B475" i="1"/>
  <c r="K475" i="1"/>
  <c r="N475" i="1"/>
  <c r="J475" i="1"/>
  <c r="R475" i="1"/>
  <c r="L475" i="1"/>
  <c r="M475" i="1"/>
  <c r="O475" i="1"/>
  <c r="P475" i="1"/>
  <c r="Q475" i="1"/>
  <c r="A467" i="1"/>
  <c r="B467" i="1"/>
  <c r="K467" i="1"/>
  <c r="N467" i="1"/>
  <c r="O467" i="1"/>
  <c r="J467" i="1"/>
  <c r="R467" i="1"/>
  <c r="M467" i="1"/>
  <c r="P467" i="1"/>
  <c r="Q467" i="1"/>
  <c r="L467" i="1"/>
  <c r="A459" i="1"/>
  <c r="B459" i="1"/>
  <c r="K459" i="1"/>
  <c r="N459" i="1"/>
  <c r="O459" i="1"/>
  <c r="J459" i="1"/>
  <c r="R459" i="1"/>
  <c r="L459" i="1"/>
  <c r="M459" i="1"/>
  <c r="P459" i="1"/>
  <c r="Q459" i="1"/>
  <c r="A451" i="1"/>
  <c r="B451" i="1"/>
  <c r="K451" i="1"/>
  <c r="N451" i="1"/>
  <c r="O451" i="1"/>
  <c r="J451" i="1"/>
  <c r="R451" i="1"/>
  <c r="M451" i="1"/>
  <c r="P451" i="1"/>
  <c r="Q451" i="1"/>
  <c r="L451" i="1"/>
  <c r="A443" i="1"/>
  <c r="B443" i="1"/>
  <c r="K443" i="1"/>
  <c r="N443" i="1"/>
  <c r="O443" i="1"/>
  <c r="J443" i="1"/>
  <c r="R443" i="1"/>
  <c r="L443" i="1"/>
  <c r="M443" i="1"/>
  <c r="P443" i="1"/>
  <c r="Q443" i="1"/>
  <c r="A435" i="1"/>
  <c r="B435" i="1"/>
  <c r="K435" i="1"/>
  <c r="N435" i="1"/>
  <c r="O435" i="1"/>
  <c r="J435" i="1"/>
  <c r="R435" i="1"/>
  <c r="M435" i="1"/>
  <c r="P435" i="1"/>
  <c r="Q435" i="1"/>
  <c r="L435" i="1"/>
  <c r="A427" i="1"/>
  <c r="B427" i="1"/>
  <c r="K427" i="1"/>
  <c r="N427" i="1"/>
  <c r="O427" i="1"/>
  <c r="J427" i="1"/>
  <c r="R427" i="1"/>
  <c r="L427" i="1"/>
  <c r="M427" i="1"/>
  <c r="P427" i="1"/>
  <c r="Q427" i="1"/>
  <c r="A419" i="1"/>
  <c r="B419" i="1"/>
  <c r="K419" i="1"/>
  <c r="N419" i="1"/>
  <c r="O419" i="1"/>
  <c r="J419" i="1"/>
  <c r="R419" i="1"/>
  <c r="M419" i="1"/>
  <c r="P419" i="1"/>
  <c r="Q419" i="1"/>
  <c r="L419" i="1"/>
  <c r="A482" i="1"/>
  <c r="B482" i="1"/>
  <c r="K482" i="1"/>
  <c r="L482" i="1"/>
  <c r="M482" i="1"/>
  <c r="N482" i="1"/>
  <c r="O482" i="1"/>
  <c r="P482" i="1"/>
  <c r="Q482" i="1"/>
  <c r="J482" i="1"/>
  <c r="R482" i="1"/>
  <c r="A474" i="1"/>
  <c r="B474" i="1"/>
  <c r="L474" i="1"/>
  <c r="O474" i="1"/>
  <c r="P474" i="1"/>
  <c r="K474" i="1"/>
  <c r="N474" i="1"/>
  <c r="Q474" i="1"/>
  <c r="R474" i="1"/>
  <c r="J474" i="1"/>
  <c r="M474" i="1"/>
  <c r="A466" i="1"/>
  <c r="B466" i="1"/>
  <c r="L466" i="1"/>
  <c r="O466" i="1"/>
  <c r="P466" i="1"/>
  <c r="K466" i="1"/>
  <c r="J466" i="1"/>
  <c r="M466" i="1"/>
  <c r="N466" i="1"/>
  <c r="Q466" i="1"/>
  <c r="R466" i="1"/>
  <c r="A458" i="1"/>
  <c r="B458" i="1"/>
  <c r="L458" i="1"/>
  <c r="O458" i="1"/>
  <c r="P458" i="1"/>
  <c r="K458" i="1"/>
  <c r="N458" i="1"/>
  <c r="Q458" i="1"/>
  <c r="R458" i="1"/>
  <c r="J458" i="1"/>
  <c r="M458" i="1"/>
  <c r="A450" i="1"/>
  <c r="B450" i="1"/>
  <c r="L450" i="1"/>
  <c r="O450" i="1"/>
  <c r="P450" i="1"/>
  <c r="K450" i="1"/>
  <c r="J450" i="1"/>
  <c r="M450" i="1"/>
  <c r="N450" i="1"/>
  <c r="Q450" i="1"/>
  <c r="R450" i="1"/>
  <c r="A442" i="1"/>
  <c r="B442" i="1"/>
  <c r="L442" i="1"/>
  <c r="O442" i="1"/>
  <c r="P442" i="1"/>
  <c r="K442" i="1"/>
  <c r="N442" i="1"/>
  <c r="Q442" i="1"/>
  <c r="R442" i="1"/>
  <c r="J442" i="1"/>
  <c r="M442" i="1"/>
  <c r="A434" i="1"/>
  <c r="B434" i="1"/>
  <c r="L434" i="1"/>
  <c r="O434" i="1"/>
  <c r="P434" i="1"/>
  <c r="K434" i="1"/>
  <c r="J434" i="1"/>
  <c r="M434" i="1"/>
  <c r="N434" i="1"/>
  <c r="Q434" i="1"/>
  <c r="R434" i="1"/>
  <c r="A426" i="1"/>
  <c r="B426" i="1"/>
  <c r="L426" i="1"/>
  <c r="O426" i="1"/>
  <c r="P426" i="1"/>
  <c r="K426" i="1"/>
  <c r="N426" i="1"/>
  <c r="Q426" i="1"/>
  <c r="R426" i="1"/>
  <c r="J426" i="1"/>
  <c r="M426" i="1"/>
  <c r="A418" i="1"/>
  <c r="B418" i="1"/>
  <c r="L418" i="1"/>
  <c r="O418" i="1"/>
  <c r="P418" i="1"/>
  <c r="K418" i="1"/>
  <c r="J418" i="1"/>
  <c r="M418" i="1"/>
  <c r="N418" i="1"/>
  <c r="Q418" i="1"/>
  <c r="R418" i="1"/>
  <c r="A432" i="1"/>
  <c r="B432" i="1"/>
  <c r="N432" i="1"/>
  <c r="Q432" i="1"/>
  <c r="J432" i="1"/>
  <c r="R432" i="1"/>
  <c r="M432" i="1"/>
  <c r="K432" i="1"/>
  <c r="L432" i="1"/>
  <c r="O432" i="1"/>
  <c r="P432" i="1"/>
  <c r="A479" i="1"/>
  <c r="B479" i="1"/>
  <c r="N479" i="1"/>
  <c r="O479" i="1"/>
  <c r="P479" i="1"/>
  <c r="Q479" i="1"/>
  <c r="J479" i="1"/>
  <c r="R479" i="1"/>
  <c r="K479" i="1"/>
  <c r="L479" i="1"/>
  <c r="M479" i="1"/>
  <c r="A461" i="1"/>
  <c r="B461" i="1"/>
  <c r="Q461" i="1"/>
  <c r="L461" i="1"/>
  <c r="M461" i="1"/>
  <c r="P461" i="1"/>
  <c r="J461" i="1"/>
  <c r="K461" i="1"/>
  <c r="N461" i="1"/>
  <c r="O461" i="1"/>
  <c r="R461" i="1"/>
  <c r="A445" i="1"/>
  <c r="B445" i="1"/>
  <c r="Q445" i="1"/>
  <c r="L445" i="1"/>
  <c r="M445" i="1"/>
  <c r="P445" i="1"/>
  <c r="J445" i="1"/>
  <c r="K445" i="1"/>
  <c r="N445" i="1"/>
  <c r="O445" i="1"/>
  <c r="R445" i="1"/>
  <c r="A481" i="1"/>
  <c r="B481" i="1"/>
  <c r="L481" i="1"/>
  <c r="M481" i="1"/>
  <c r="N481" i="1"/>
  <c r="O481" i="1"/>
  <c r="P481" i="1"/>
  <c r="Q481" i="1"/>
  <c r="J481" i="1"/>
  <c r="R481" i="1"/>
  <c r="K481" i="1"/>
  <c r="A473" i="1"/>
  <c r="B473" i="1"/>
  <c r="M473" i="1"/>
  <c r="P473" i="1"/>
  <c r="Q473" i="1"/>
  <c r="L473" i="1"/>
  <c r="J473" i="1"/>
  <c r="K473" i="1"/>
  <c r="N473" i="1"/>
  <c r="O473" i="1"/>
  <c r="R473" i="1"/>
  <c r="A465" i="1"/>
  <c r="B465" i="1"/>
  <c r="M465" i="1"/>
  <c r="P465" i="1"/>
  <c r="Q465" i="1"/>
  <c r="L465" i="1"/>
  <c r="O465" i="1"/>
  <c r="R465" i="1"/>
  <c r="J465" i="1"/>
  <c r="K465" i="1"/>
  <c r="N465" i="1"/>
  <c r="A457" i="1"/>
  <c r="B457" i="1"/>
  <c r="M457" i="1"/>
  <c r="P457" i="1"/>
  <c r="Q457" i="1"/>
  <c r="L457" i="1"/>
  <c r="J457" i="1"/>
  <c r="K457" i="1"/>
  <c r="N457" i="1"/>
  <c r="O457" i="1"/>
  <c r="R457" i="1"/>
  <c r="A449" i="1"/>
  <c r="B449" i="1"/>
  <c r="M449" i="1"/>
  <c r="P449" i="1"/>
  <c r="Q449" i="1"/>
  <c r="L449" i="1"/>
  <c r="O449" i="1"/>
  <c r="R449" i="1"/>
  <c r="J449" i="1"/>
  <c r="K449" i="1"/>
  <c r="N449" i="1"/>
  <c r="A441" i="1"/>
  <c r="B441" i="1"/>
  <c r="M441" i="1"/>
  <c r="P441" i="1"/>
  <c r="Q441" i="1"/>
  <c r="L441" i="1"/>
  <c r="J441" i="1"/>
  <c r="K441" i="1"/>
  <c r="N441" i="1"/>
  <c r="O441" i="1"/>
  <c r="R441" i="1"/>
  <c r="A433" i="1"/>
  <c r="B433" i="1"/>
  <c r="M433" i="1"/>
  <c r="P433" i="1"/>
  <c r="Q433" i="1"/>
  <c r="L433" i="1"/>
  <c r="O433" i="1"/>
  <c r="R433" i="1"/>
  <c r="J433" i="1"/>
  <c r="K433" i="1"/>
  <c r="N433" i="1"/>
  <c r="A425" i="1"/>
  <c r="B425" i="1"/>
  <c r="M425" i="1"/>
  <c r="P425" i="1"/>
  <c r="Q425" i="1"/>
  <c r="L425" i="1"/>
  <c r="J425" i="1"/>
  <c r="K425" i="1"/>
  <c r="N425" i="1"/>
  <c r="O425" i="1"/>
  <c r="R425" i="1"/>
  <c r="A417" i="1"/>
  <c r="B417" i="1"/>
  <c r="M417" i="1"/>
  <c r="P417" i="1"/>
  <c r="Q417" i="1"/>
  <c r="L417" i="1"/>
  <c r="O417" i="1"/>
  <c r="R417" i="1"/>
  <c r="J417" i="1"/>
  <c r="K417" i="1"/>
  <c r="N417" i="1"/>
  <c r="A448" i="1"/>
  <c r="B448" i="1"/>
  <c r="N448" i="1"/>
  <c r="Q448" i="1"/>
  <c r="J448" i="1"/>
  <c r="R448" i="1"/>
  <c r="M448" i="1"/>
  <c r="K448" i="1"/>
  <c r="L448" i="1"/>
  <c r="O448" i="1"/>
  <c r="P448" i="1"/>
  <c r="B424" i="1"/>
  <c r="A424" i="1"/>
  <c r="N424" i="1"/>
  <c r="Q424" i="1"/>
  <c r="J424" i="1"/>
  <c r="R424" i="1"/>
  <c r="M424" i="1"/>
  <c r="P424" i="1"/>
  <c r="K424" i="1"/>
  <c r="L424" i="1"/>
  <c r="O424" i="1"/>
  <c r="A416" i="1"/>
  <c r="B416" i="1"/>
  <c r="N416" i="1"/>
  <c r="Q416" i="1"/>
  <c r="J416" i="1"/>
  <c r="R416" i="1"/>
  <c r="M416" i="1"/>
  <c r="K416" i="1"/>
  <c r="L416" i="1"/>
  <c r="O416" i="1"/>
  <c r="P416" i="1"/>
  <c r="A455" i="1"/>
  <c r="B455" i="1"/>
  <c r="O455" i="1"/>
  <c r="J455" i="1"/>
  <c r="R455" i="1"/>
  <c r="K455" i="1"/>
  <c r="N455" i="1"/>
  <c r="L455" i="1"/>
  <c r="M455" i="1"/>
  <c r="P455" i="1"/>
  <c r="Q455" i="1"/>
  <c r="A472" i="1"/>
  <c r="B472" i="1"/>
  <c r="N472" i="1"/>
  <c r="Q472" i="1"/>
  <c r="J472" i="1"/>
  <c r="R472" i="1"/>
  <c r="M472" i="1"/>
  <c r="P472" i="1"/>
  <c r="K472" i="1"/>
  <c r="L472" i="1"/>
  <c r="O472" i="1"/>
  <c r="B440" i="1"/>
  <c r="A440" i="1"/>
  <c r="N440" i="1"/>
  <c r="Q440" i="1"/>
  <c r="J440" i="1"/>
  <c r="R440" i="1"/>
  <c r="M440" i="1"/>
  <c r="P440" i="1"/>
  <c r="K440" i="1"/>
  <c r="L440" i="1"/>
  <c r="O440" i="1"/>
  <c r="A471" i="1"/>
  <c r="B471" i="1"/>
  <c r="O471" i="1"/>
  <c r="J471" i="1"/>
  <c r="R471" i="1"/>
  <c r="K471" i="1"/>
  <c r="N471" i="1"/>
  <c r="L471" i="1"/>
  <c r="M471" i="1"/>
  <c r="P471" i="1"/>
  <c r="Q471" i="1"/>
  <c r="A463" i="1"/>
  <c r="B463" i="1"/>
  <c r="O463" i="1"/>
  <c r="J463" i="1"/>
  <c r="R463" i="1"/>
  <c r="K463" i="1"/>
  <c r="N463" i="1"/>
  <c r="Q463" i="1"/>
  <c r="L463" i="1"/>
  <c r="M463" i="1"/>
  <c r="P463" i="1"/>
  <c r="A447" i="1"/>
  <c r="B447" i="1"/>
  <c r="O447" i="1"/>
  <c r="J447" i="1"/>
  <c r="R447" i="1"/>
  <c r="K447" i="1"/>
  <c r="N447" i="1"/>
  <c r="Q447" i="1"/>
  <c r="L447" i="1"/>
  <c r="M447" i="1"/>
  <c r="P447" i="1"/>
  <c r="A439" i="1"/>
  <c r="B439" i="1"/>
  <c r="O439" i="1"/>
  <c r="J439" i="1"/>
  <c r="R439" i="1"/>
  <c r="K439" i="1"/>
  <c r="N439" i="1"/>
  <c r="L439" i="1"/>
  <c r="M439" i="1"/>
  <c r="P439" i="1"/>
  <c r="Q439" i="1"/>
  <c r="A431" i="1"/>
  <c r="B431" i="1"/>
  <c r="O431" i="1"/>
  <c r="J431" i="1"/>
  <c r="R431" i="1"/>
  <c r="K431" i="1"/>
  <c r="N431" i="1"/>
  <c r="Q431" i="1"/>
  <c r="L431" i="1"/>
  <c r="M431" i="1"/>
  <c r="P431" i="1"/>
  <c r="A423" i="1"/>
  <c r="B423" i="1"/>
  <c r="O423" i="1"/>
  <c r="J423" i="1"/>
  <c r="R423" i="1"/>
  <c r="K423" i="1"/>
  <c r="N423" i="1"/>
  <c r="L423" i="1"/>
  <c r="M423" i="1"/>
  <c r="P423" i="1"/>
  <c r="Q423" i="1"/>
  <c r="A415" i="1"/>
  <c r="B415" i="1"/>
  <c r="O415" i="1"/>
  <c r="J415" i="1"/>
  <c r="R415" i="1"/>
  <c r="K415" i="1"/>
  <c r="N415" i="1"/>
  <c r="Q415" i="1"/>
  <c r="L415" i="1"/>
  <c r="M415" i="1"/>
  <c r="P415" i="1"/>
  <c r="A478" i="1"/>
  <c r="B478" i="1"/>
  <c r="O478" i="1"/>
  <c r="P478" i="1"/>
  <c r="Q478" i="1"/>
  <c r="J478" i="1"/>
  <c r="R478" i="1"/>
  <c r="K478" i="1"/>
  <c r="L478" i="1"/>
  <c r="M478" i="1"/>
  <c r="N478" i="1"/>
  <c r="A470" i="1"/>
  <c r="B470" i="1"/>
  <c r="P470" i="1"/>
  <c r="K470" i="1"/>
  <c r="L470" i="1"/>
  <c r="O470" i="1"/>
  <c r="R470" i="1"/>
  <c r="J470" i="1"/>
  <c r="M470" i="1"/>
  <c r="N470" i="1"/>
  <c r="Q470" i="1"/>
  <c r="A462" i="1"/>
  <c r="B462" i="1"/>
  <c r="P462" i="1"/>
  <c r="K462" i="1"/>
  <c r="L462" i="1"/>
  <c r="O462" i="1"/>
  <c r="J462" i="1"/>
  <c r="M462" i="1"/>
  <c r="N462" i="1"/>
  <c r="Q462" i="1"/>
  <c r="R462" i="1"/>
  <c r="A454" i="1"/>
  <c r="B454" i="1"/>
  <c r="P454" i="1"/>
  <c r="K454" i="1"/>
  <c r="L454" i="1"/>
  <c r="O454" i="1"/>
  <c r="R454" i="1"/>
  <c r="J454" i="1"/>
  <c r="M454" i="1"/>
  <c r="N454" i="1"/>
  <c r="Q454" i="1"/>
  <c r="A446" i="1"/>
  <c r="B446" i="1"/>
  <c r="P446" i="1"/>
  <c r="K446" i="1"/>
  <c r="L446" i="1"/>
  <c r="O446" i="1"/>
  <c r="J446" i="1"/>
  <c r="M446" i="1"/>
  <c r="N446" i="1"/>
  <c r="Q446" i="1"/>
  <c r="R446" i="1"/>
  <c r="A438" i="1"/>
  <c r="B438" i="1"/>
  <c r="P438" i="1"/>
  <c r="K438" i="1"/>
  <c r="L438" i="1"/>
  <c r="O438" i="1"/>
  <c r="R438" i="1"/>
  <c r="J438" i="1"/>
  <c r="M438" i="1"/>
  <c r="N438" i="1"/>
  <c r="Q438" i="1"/>
  <c r="A430" i="1"/>
  <c r="B430" i="1"/>
  <c r="P430" i="1"/>
  <c r="K430" i="1"/>
  <c r="L430" i="1"/>
  <c r="O430" i="1"/>
  <c r="J430" i="1"/>
  <c r="M430" i="1"/>
  <c r="N430" i="1"/>
  <c r="Q430" i="1"/>
  <c r="R430" i="1"/>
  <c r="A422" i="1"/>
  <c r="B422" i="1"/>
  <c r="P422" i="1"/>
  <c r="K422" i="1"/>
  <c r="L422" i="1"/>
  <c r="O422" i="1"/>
  <c r="R422" i="1"/>
  <c r="J422" i="1"/>
  <c r="M422" i="1"/>
  <c r="N422" i="1"/>
  <c r="Q422" i="1"/>
  <c r="A414" i="1"/>
  <c r="B414" i="1"/>
  <c r="P414" i="1"/>
  <c r="K414" i="1"/>
  <c r="L414" i="1"/>
  <c r="O414" i="1"/>
  <c r="J414" i="1"/>
  <c r="M414" i="1"/>
  <c r="N414" i="1"/>
  <c r="Q414" i="1"/>
  <c r="R414" i="1"/>
  <c r="A480" i="1"/>
  <c r="B480" i="1"/>
  <c r="M480" i="1"/>
  <c r="N480" i="1"/>
  <c r="O480" i="1"/>
  <c r="P480" i="1"/>
  <c r="Q480" i="1"/>
  <c r="J480" i="1"/>
  <c r="R480" i="1"/>
  <c r="K480" i="1"/>
  <c r="L480" i="1"/>
  <c r="A456" i="1"/>
  <c r="B456" i="1"/>
  <c r="N456" i="1"/>
  <c r="Q456" i="1"/>
  <c r="J456" i="1"/>
  <c r="R456" i="1"/>
  <c r="M456" i="1"/>
  <c r="P456" i="1"/>
  <c r="K456" i="1"/>
  <c r="L456" i="1"/>
  <c r="O456" i="1"/>
  <c r="A469" i="1"/>
  <c r="B469" i="1"/>
  <c r="Q469" i="1"/>
  <c r="L469" i="1"/>
  <c r="M469" i="1"/>
  <c r="P469" i="1"/>
  <c r="K469" i="1"/>
  <c r="N469" i="1"/>
  <c r="O469" i="1"/>
  <c r="R469" i="1"/>
  <c r="J469" i="1"/>
  <c r="A453" i="1"/>
  <c r="B453" i="1"/>
  <c r="Q453" i="1"/>
  <c r="L453" i="1"/>
  <c r="M453" i="1"/>
  <c r="P453" i="1"/>
  <c r="K453" i="1"/>
  <c r="N453" i="1"/>
  <c r="O453" i="1"/>
  <c r="R453" i="1"/>
  <c r="J453" i="1"/>
  <c r="A429" i="1"/>
  <c r="B429" i="1"/>
  <c r="Q429" i="1"/>
  <c r="L429" i="1"/>
  <c r="M429" i="1"/>
  <c r="P429" i="1"/>
  <c r="J429" i="1"/>
  <c r="K429" i="1"/>
  <c r="N429" i="1"/>
  <c r="O429" i="1"/>
  <c r="R429" i="1"/>
  <c r="A421" i="1"/>
  <c r="B421" i="1"/>
  <c r="Q421" i="1"/>
  <c r="L421" i="1"/>
  <c r="M421" i="1"/>
  <c r="P421" i="1"/>
  <c r="K421" i="1"/>
  <c r="N421" i="1"/>
  <c r="O421" i="1"/>
  <c r="R421" i="1"/>
  <c r="J421" i="1"/>
  <c r="A413" i="1"/>
  <c r="B413" i="1"/>
  <c r="Q413" i="1"/>
  <c r="L413" i="1"/>
  <c r="M413" i="1"/>
  <c r="P413" i="1"/>
  <c r="J413" i="1"/>
  <c r="K413" i="1"/>
  <c r="N413" i="1"/>
  <c r="O413" i="1"/>
  <c r="R413" i="1"/>
  <c r="B452" i="1"/>
  <c r="A452" i="1"/>
  <c r="J452" i="1"/>
  <c r="R452" i="1"/>
  <c r="M452" i="1"/>
  <c r="N452" i="1"/>
  <c r="Q452" i="1"/>
  <c r="K452" i="1"/>
  <c r="L452" i="1"/>
  <c r="O452" i="1"/>
  <c r="P452" i="1"/>
  <c r="B436" i="1"/>
  <c r="A436" i="1"/>
  <c r="J436" i="1"/>
  <c r="R436" i="1"/>
  <c r="M436" i="1"/>
  <c r="N436" i="1"/>
  <c r="Q436" i="1"/>
  <c r="K436" i="1"/>
  <c r="L436" i="1"/>
  <c r="O436" i="1"/>
  <c r="P436" i="1"/>
  <c r="B428" i="1"/>
  <c r="A428" i="1"/>
  <c r="J428" i="1"/>
  <c r="R428" i="1"/>
  <c r="M428" i="1"/>
  <c r="N428" i="1"/>
  <c r="Q428" i="1"/>
  <c r="L428" i="1"/>
  <c r="O428" i="1"/>
  <c r="P428" i="1"/>
  <c r="K428" i="1"/>
  <c r="B420" i="1"/>
  <c r="A420" i="1"/>
  <c r="J420" i="1"/>
  <c r="R420" i="1"/>
  <c r="M420" i="1"/>
  <c r="N420" i="1"/>
  <c r="Q420" i="1"/>
  <c r="K420" i="1"/>
  <c r="L420" i="1"/>
  <c r="O420" i="1"/>
  <c r="P420" i="1"/>
  <c r="B412" i="1"/>
  <c r="A412" i="1"/>
  <c r="J412" i="1"/>
  <c r="R412" i="1"/>
  <c r="M412" i="1"/>
  <c r="N412" i="1"/>
  <c r="Q412" i="1"/>
  <c r="L412" i="1"/>
  <c r="O412" i="1"/>
  <c r="P412" i="1"/>
  <c r="K412" i="1"/>
  <c r="B664" i="15"/>
  <c r="G407" i="15"/>
  <c r="B671" i="15" s="1"/>
  <c r="B687" i="15" s="1"/>
  <c r="B464" i="15"/>
  <c r="B672" i="15" s="1"/>
  <c r="B689" i="15" s="1"/>
  <c r="B597" i="15"/>
  <c r="B673" i="15" s="1"/>
  <c r="B690" i="15" s="1"/>
  <c r="B629" i="15"/>
  <c r="B674" i="15" s="1"/>
  <c r="B692" i="15" s="1"/>
  <c r="B660" i="15"/>
  <c r="B675" i="15" s="1"/>
  <c r="C59" i="15"/>
  <c r="C664" i="15" s="1"/>
  <c r="H407" i="15"/>
  <c r="C671" i="15" s="1"/>
  <c r="C687" i="15" s="1"/>
  <c r="C464" i="15"/>
  <c r="C672" i="15" s="1"/>
  <c r="C689" i="15" s="1"/>
  <c r="C597" i="15"/>
  <c r="C673" i="15" s="1"/>
  <c r="C690" i="15" s="1"/>
  <c r="C629" i="15"/>
  <c r="C674" i="15" s="1"/>
  <c r="C692" i="15" s="1"/>
  <c r="C660" i="15"/>
  <c r="C675" i="15" s="1"/>
  <c r="C691" i="15" s="1"/>
  <c r="D59" i="15"/>
  <c r="D664" i="15" s="1"/>
  <c r="I407" i="15"/>
  <c r="D671" i="15" s="1"/>
  <c r="D687" i="15" s="1"/>
  <c r="D464" i="15"/>
  <c r="D672" i="15" s="1"/>
  <c r="D689" i="15" s="1"/>
  <c r="D597" i="15"/>
  <c r="D673" i="15" s="1"/>
  <c r="D690" i="15" s="1"/>
  <c r="D629" i="15"/>
  <c r="D674" i="15" s="1"/>
  <c r="D692" i="15" s="1"/>
  <c r="D660" i="15"/>
  <c r="D675" i="15" s="1"/>
  <c r="D691" i="15" s="1"/>
  <c r="E59" i="15"/>
  <c r="E664" i="15" s="1"/>
  <c r="J464" i="15"/>
  <c r="E672" i="15" s="1"/>
  <c r="E689" i="15" s="1"/>
  <c r="E597" i="15"/>
  <c r="E673" i="15" s="1"/>
  <c r="E690" i="15" s="1"/>
  <c r="E629" i="15"/>
  <c r="E674" i="15" s="1"/>
  <c r="E692" i="15" s="1"/>
  <c r="E660" i="15"/>
  <c r="E675" i="15" s="1"/>
  <c r="E691" i="15" s="1"/>
  <c r="F59" i="15"/>
  <c r="F664" i="15" s="1"/>
  <c r="F676" i="15" s="1"/>
  <c r="F685" i="15" s="1"/>
  <c r="K464" i="15"/>
  <c r="F672" i="15" s="1"/>
  <c r="F689" i="15" s="1"/>
  <c r="F597" i="15"/>
  <c r="F673" i="15" s="1"/>
  <c r="F690" i="15" s="1"/>
  <c r="F629" i="15"/>
  <c r="F674" i="15" s="1"/>
  <c r="F692" i="15" s="1"/>
  <c r="F660" i="15"/>
  <c r="F675" i="15" s="1"/>
  <c r="F691" i="15" s="1"/>
  <c r="G59" i="15"/>
  <c r="G664" i="15" s="1"/>
  <c r="L464" i="15"/>
  <c r="G672" i="15" s="1"/>
  <c r="G689" i="15" s="1"/>
  <c r="G597" i="15"/>
  <c r="G673" i="15" s="1"/>
  <c r="G629" i="15"/>
  <c r="G674" i="15" s="1"/>
  <c r="G660" i="15"/>
  <c r="G675" i="15" s="1"/>
  <c r="G691" i="15" s="1"/>
  <c r="B679" i="15"/>
  <c r="B680" i="15" s="1"/>
  <c r="C679" i="15"/>
  <c r="C680" i="15" s="1"/>
  <c r="D680" i="15"/>
  <c r="E680" i="15"/>
  <c r="F679" i="15"/>
  <c r="F680" i="15" s="1"/>
  <c r="G680" i="15"/>
  <c r="H679" i="15"/>
  <c r="H680" i="15" s="1"/>
  <c r="I680" i="15"/>
  <c r="J679" i="15"/>
  <c r="J680" i="15" s="1"/>
  <c r="K680" i="15"/>
  <c r="L680" i="15"/>
  <c r="M680" i="15"/>
  <c r="N680" i="15"/>
  <c r="O680" i="15"/>
  <c r="P680" i="15"/>
  <c r="Q679" i="15"/>
  <c r="Q680" i="15" s="1"/>
  <c r="R680" i="15"/>
  <c r="S680" i="15"/>
  <c r="T680" i="15"/>
  <c r="W679" i="15"/>
  <c r="W680" i="15" s="1"/>
  <c r="X679" i="15"/>
  <c r="X680" i="15" s="1"/>
  <c r="Y679" i="15"/>
  <c r="Y680" i="15" s="1"/>
  <c r="Z680" i="15"/>
  <c r="AA679" i="15"/>
  <c r="AA680" i="15" s="1"/>
  <c r="AD680" i="15"/>
  <c r="AE680" i="15"/>
  <c r="AH679" i="15"/>
  <c r="AH680" i="15" s="1"/>
  <c r="AI679" i="15"/>
  <c r="AI680" i="15" s="1"/>
  <c r="AJ679" i="15"/>
  <c r="AJ680" i="15" s="1"/>
  <c r="I1163" i="1"/>
  <c r="I1162" i="1"/>
  <c r="I1161" i="1"/>
  <c r="I1160" i="1"/>
  <c r="I1158" i="1"/>
  <c r="I1157" i="1"/>
  <c r="I1156" i="1"/>
  <c r="I1155" i="1"/>
  <c r="I1153" i="1"/>
  <c r="I1152" i="1"/>
  <c r="I1151" i="1"/>
  <c r="I1150" i="1"/>
  <c r="I1148" i="1"/>
  <c r="I1147" i="1"/>
  <c r="I1146" i="1"/>
  <c r="I1145" i="1"/>
  <c r="I1143" i="1"/>
  <c r="I1142" i="1"/>
  <c r="I1141" i="1"/>
  <c r="I1140" i="1"/>
  <c r="I1138" i="1"/>
  <c r="I1137" i="1"/>
  <c r="I1136" i="1"/>
  <c r="I1135" i="1"/>
  <c r="I1133" i="1"/>
  <c r="I1132" i="1"/>
  <c r="I1131" i="1"/>
  <c r="I1130" i="1"/>
  <c r="I1128" i="1"/>
  <c r="I1127" i="1"/>
  <c r="I1126" i="1"/>
  <c r="I1125" i="1"/>
  <c r="C1126" i="1"/>
  <c r="C1127" i="1"/>
  <c r="C1128" i="1"/>
  <c r="C1125" i="1"/>
  <c r="C1131" i="1"/>
  <c r="C1132" i="1"/>
  <c r="C1133" i="1"/>
  <c r="C1130" i="1"/>
  <c r="C1136" i="1"/>
  <c r="C1137" i="1"/>
  <c r="C1138" i="1"/>
  <c r="C1135" i="1"/>
  <c r="C1141" i="1"/>
  <c r="C1142" i="1"/>
  <c r="C1143" i="1"/>
  <c r="C1140" i="1"/>
  <c r="C1146" i="1"/>
  <c r="C1147" i="1"/>
  <c r="C1148" i="1"/>
  <c r="C1145" i="1"/>
  <c r="C1151" i="1"/>
  <c r="C1152" i="1"/>
  <c r="C1153" i="1"/>
  <c r="C1150" i="1"/>
  <c r="C1156" i="1"/>
  <c r="C1157" i="1"/>
  <c r="C1158" i="1"/>
  <c r="C1155" i="1"/>
  <c r="C1160" i="1"/>
  <c r="C1161" i="1"/>
  <c r="C1162" i="1"/>
  <c r="C1163" i="1"/>
  <c r="I1123" i="1"/>
  <c r="I1122" i="1"/>
  <c r="I1121" i="1"/>
  <c r="I1120" i="1"/>
  <c r="C1120" i="1"/>
  <c r="C1121" i="1"/>
  <c r="C1122" i="1"/>
  <c r="C1123" i="1"/>
  <c r="F44" i="8"/>
  <c r="F52" i="8"/>
  <c r="F55" i="8"/>
  <c r="F50" i="8"/>
  <c r="B18" i="10" a="1"/>
  <c r="B18" i="10" s="1"/>
  <c r="F117" i="8"/>
  <c r="F31" i="8"/>
  <c r="F7" i="8"/>
  <c r="I40" i="19"/>
  <c r="O338" i="1" s="1"/>
  <c r="I70" i="19"/>
  <c r="O941" i="1" s="1"/>
  <c r="F155" i="8"/>
  <c r="F152" i="8"/>
  <c r="F151" i="8"/>
  <c r="F150" i="8"/>
  <c r="F149" i="8"/>
  <c r="F147" i="8"/>
  <c r="F145" i="8"/>
  <c r="F143" i="8"/>
  <c r="F146" i="8"/>
  <c r="F134" i="8"/>
  <c r="F125" i="8"/>
  <c r="F122" i="8"/>
  <c r="F121" i="8"/>
  <c r="F124" i="8"/>
  <c r="F112" i="8"/>
  <c r="F93" i="8"/>
  <c r="F92" i="8"/>
  <c r="F88" i="8"/>
  <c r="F87" i="8"/>
  <c r="F101" i="8"/>
  <c r="F100" i="8"/>
  <c r="F86" i="8"/>
  <c r="F82" i="8"/>
  <c r="F80" i="8"/>
  <c r="F118" i="8"/>
  <c r="F64" i="8"/>
  <c r="F127" i="8"/>
  <c r="C180" i="1"/>
  <c r="C221" i="1"/>
  <c r="C220" i="1"/>
  <c r="C219" i="1"/>
  <c r="C218" i="1"/>
  <c r="C217" i="1"/>
  <c r="C216" i="1"/>
  <c r="C215" i="1"/>
  <c r="C214" i="1"/>
  <c r="C213" i="1"/>
  <c r="C212" i="1"/>
  <c r="C211" i="1"/>
  <c r="C210" i="1"/>
  <c r="C209" i="1"/>
  <c r="C208" i="1"/>
  <c r="C207" i="1"/>
  <c r="C1117" i="1"/>
  <c r="C1066" i="1"/>
  <c r="C337" i="1"/>
  <c r="C336" i="1"/>
  <c r="C335" i="1"/>
  <c r="C334" i="1"/>
  <c r="C333" i="1"/>
  <c r="C332" i="1"/>
  <c r="C331" i="1"/>
  <c r="C330" i="1"/>
  <c r="C329" i="1"/>
  <c r="C328" i="1"/>
  <c r="C327" i="1"/>
  <c r="C326" i="1"/>
  <c r="C919" i="1"/>
  <c r="C918" i="1"/>
  <c r="C914" i="1"/>
  <c r="C915" i="1"/>
  <c r="C999" i="1"/>
  <c r="C998" i="1"/>
  <c r="C997" i="1"/>
  <c r="C996" i="1"/>
  <c r="C995" i="1"/>
  <c r="C994" i="1"/>
  <c r="C993" i="1"/>
  <c r="C992" i="1"/>
  <c r="C991" i="1"/>
  <c r="C990" i="1"/>
  <c r="C989" i="1"/>
  <c r="C988" i="1"/>
  <c r="C987" i="1"/>
  <c r="C986" i="1"/>
  <c r="C350" i="1"/>
  <c r="C349" i="1"/>
  <c r="C348" i="1"/>
  <c r="C320" i="1"/>
  <c r="C319" i="1"/>
  <c r="C318" i="1"/>
  <c r="C317" i="1"/>
  <c r="C316" i="1"/>
  <c r="C315" i="1"/>
  <c r="C314" i="1"/>
  <c r="C313" i="1"/>
  <c r="C312" i="1"/>
  <c r="C273" i="1"/>
  <c r="C272" i="1"/>
  <c r="C271" i="1"/>
  <c r="C239" i="1"/>
  <c r="C238" i="1"/>
  <c r="C237" i="1"/>
  <c r="C187" i="1"/>
  <c r="C186" i="1"/>
  <c r="C185" i="1"/>
  <c r="C972" i="1"/>
  <c r="C971" i="1"/>
  <c r="C665" i="1"/>
  <c r="C666" i="1"/>
  <c r="C667" i="1"/>
  <c r="C668" i="1"/>
  <c r="C669" i="1"/>
  <c r="C670" i="1"/>
  <c r="C671" i="1"/>
  <c r="C672" i="1"/>
  <c r="C673" i="1"/>
  <c r="C674" i="1"/>
  <c r="C675" i="1"/>
  <c r="C676" i="1"/>
  <c r="C677" i="1"/>
  <c r="C678" i="1"/>
  <c r="C679" i="1"/>
  <c r="C680" i="1"/>
  <c r="C681" i="1"/>
  <c r="C682" i="1"/>
  <c r="C683" i="1"/>
  <c r="C684" i="1"/>
  <c r="C685" i="1"/>
  <c r="C686" i="1"/>
  <c r="C687" i="1"/>
  <c r="C688" i="1"/>
  <c r="C689" i="1"/>
  <c r="C690" i="1"/>
  <c r="C691" i="1"/>
  <c r="C692" i="1"/>
  <c r="C693" i="1"/>
  <c r="C694" i="1"/>
  <c r="C695" i="1"/>
  <c r="C696" i="1"/>
  <c r="C697" i="1"/>
  <c r="C698" i="1"/>
  <c r="C699" i="1"/>
  <c r="C700" i="1"/>
  <c r="C701" i="1"/>
  <c r="C702" i="1"/>
  <c r="C703" i="1"/>
  <c r="C704" i="1"/>
  <c r="C705" i="1"/>
  <c r="C706" i="1"/>
  <c r="C707" i="1"/>
  <c r="C708" i="1"/>
  <c r="C709" i="1"/>
  <c r="C710" i="1"/>
  <c r="C711" i="1"/>
  <c r="C712" i="1"/>
  <c r="C713" i="1"/>
  <c r="C714" i="1"/>
  <c r="C715" i="1"/>
  <c r="C716" i="1"/>
  <c r="C717" i="1"/>
  <c r="C718" i="1"/>
  <c r="C719" i="1"/>
  <c r="C720" i="1"/>
  <c r="C721" i="1"/>
  <c r="C722" i="1"/>
  <c r="C723" i="1"/>
  <c r="C724" i="1"/>
  <c r="C725" i="1"/>
  <c r="C726" i="1"/>
  <c r="C727" i="1"/>
  <c r="C728" i="1"/>
  <c r="C729" i="1"/>
  <c r="C730" i="1"/>
  <c r="C731" i="1"/>
  <c r="C732" i="1"/>
  <c r="C733" i="1"/>
  <c r="C734" i="1"/>
  <c r="C664" i="1"/>
  <c r="C663" i="1"/>
  <c r="C662" i="1"/>
  <c r="C661" i="1"/>
  <c r="C112" i="1"/>
  <c r="C111" i="1"/>
  <c r="C110" i="1"/>
  <c r="C109" i="1"/>
  <c r="C108" i="1"/>
  <c r="C107" i="1"/>
  <c r="C106" i="1"/>
  <c r="C105" i="1"/>
  <c r="C104" i="1"/>
  <c r="C103" i="1"/>
  <c r="C102" i="1"/>
  <c r="C928" i="1"/>
  <c r="C927" i="1"/>
  <c r="C926" i="1"/>
  <c r="C925" i="1"/>
  <c r="C924" i="1"/>
  <c r="C923" i="1"/>
  <c r="C922" i="1"/>
  <c r="C921" i="1"/>
  <c r="C963" i="1"/>
  <c r="C964" i="1"/>
  <c r="C965" i="1"/>
  <c r="C966" i="1"/>
  <c r="C967" i="1"/>
  <c r="C1012" i="1"/>
  <c r="C1013" i="1"/>
  <c r="C1014" i="1"/>
  <c r="C1015" i="1"/>
  <c r="C1016" i="1"/>
  <c r="C130" i="1"/>
  <c r="C135" i="1"/>
  <c r="C140" i="1"/>
  <c r="C128" i="1"/>
  <c r="C129" i="1"/>
  <c r="C131" i="1"/>
  <c r="C132" i="1"/>
  <c r="C133" i="1"/>
  <c r="C134" i="1"/>
  <c r="C136" i="1"/>
  <c r="C137" i="1"/>
  <c r="C138" i="1"/>
  <c r="C139" i="1"/>
  <c r="B17" i="10"/>
  <c r="C911" i="1"/>
  <c r="C910"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C10" i="1"/>
  <c r="C9" i="1"/>
  <c r="C8" i="1"/>
  <c r="C7" i="1"/>
  <c r="C6" i="1"/>
  <c r="C5" i="1"/>
  <c r="C4" i="1"/>
  <c r="C3" i="1"/>
  <c r="C270" i="1"/>
  <c r="C269" i="1"/>
  <c r="C268" i="1"/>
  <c r="C267" i="1"/>
  <c r="C266" i="1"/>
  <c r="C265" i="1"/>
  <c r="C264" i="1"/>
  <c r="C263" i="1"/>
  <c r="C262" i="1"/>
  <c r="C261" i="1"/>
  <c r="C260" i="1"/>
  <c r="C259" i="1"/>
  <c r="C232" i="1"/>
  <c r="C660" i="1"/>
  <c r="C659" i="1"/>
  <c r="C658" i="1"/>
  <c r="C657" i="1"/>
  <c r="C656" i="1"/>
  <c r="C323" i="1"/>
  <c r="C322" i="1"/>
  <c r="C1083" i="1"/>
  <c r="C1032" i="1"/>
  <c r="B186" i="13"/>
  <c r="B187" i="13" s="1"/>
  <c r="C92" i="1"/>
  <c r="C93" i="1"/>
  <c r="C94" i="1"/>
  <c r="C95" i="1"/>
  <c r="C96" i="1"/>
  <c r="C97" i="1"/>
  <c r="C98" i="1"/>
  <c r="C99" i="1"/>
  <c r="C100" i="1"/>
  <c r="C90" i="1"/>
  <c r="AG679" i="15"/>
  <c r="V679" i="15"/>
  <c r="H674" i="15"/>
  <c r="H673" i="15"/>
  <c r="H660" i="15"/>
  <c r="H675" i="15" s="1"/>
  <c r="AJ510" i="15"/>
  <c r="AI510" i="15"/>
  <c r="AH510" i="15"/>
  <c r="AG510" i="15"/>
  <c r="AF510" i="15"/>
  <c r="AE510" i="15"/>
  <c r="AD510" i="15"/>
  <c r="AC510" i="15"/>
  <c r="AB510" i="15"/>
  <c r="AA510" i="15"/>
  <c r="Z510" i="15"/>
  <c r="Y510" i="15"/>
  <c r="X510" i="15"/>
  <c r="W510" i="15"/>
  <c r="V510" i="15"/>
  <c r="U510" i="15"/>
  <c r="T510" i="15"/>
  <c r="S510" i="15"/>
  <c r="R510" i="15"/>
  <c r="Q510" i="15"/>
  <c r="P510" i="15"/>
  <c r="O510" i="15"/>
  <c r="N510" i="15"/>
  <c r="M510" i="15"/>
  <c r="L510" i="15"/>
  <c r="K510" i="15"/>
  <c r="J510" i="15"/>
  <c r="I510" i="15"/>
  <c r="H510" i="15"/>
  <c r="G510" i="15"/>
  <c r="F510" i="15"/>
  <c r="E510" i="15"/>
  <c r="D510" i="15"/>
  <c r="C510" i="15"/>
  <c r="B510" i="15"/>
  <c r="M464" i="15"/>
  <c r="H672" i="15" s="1"/>
  <c r="I464" i="15"/>
  <c r="H464" i="15"/>
  <c r="G464" i="15"/>
  <c r="F464" i="15"/>
  <c r="E464" i="15"/>
  <c r="J407" i="15"/>
  <c r="F407" i="15"/>
  <c r="E407" i="15"/>
  <c r="D407" i="15"/>
  <c r="C407" i="15"/>
  <c r="B407" i="15"/>
  <c r="H664" i="15"/>
  <c r="C66" i="1"/>
  <c r="C67" i="1"/>
  <c r="C68" i="1"/>
  <c r="C69" i="1"/>
  <c r="C70" i="1"/>
  <c r="C71" i="1"/>
  <c r="C72" i="1"/>
  <c r="C73" i="1"/>
  <c r="C74" i="1"/>
  <c r="C75" i="1"/>
  <c r="C65" i="1"/>
  <c r="C87" i="1"/>
  <c r="C86" i="1"/>
  <c r="C85" i="1"/>
  <c r="C84" i="1"/>
  <c r="C83" i="1"/>
  <c r="C82" i="1"/>
  <c r="C81" i="1"/>
  <c r="C80" i="1"/>
  <c r="C79" i="1"/>
  <c r="C78" i="1"/>
  <c r="C77" i="1"/>
  <c r="C347" i="1"/>
  <c r="C1085" i="1"/>
  <c r="C1034" i="1"/>
  <c r="C311" i="1"/>
  <c r="C310" i="1"/>
  <c r="C309" i="1"/>
  <c r="C184" i="1"/>
  <c r="C236" i="1"/>
  <c r="C346" i="1"/>
  <c r="C1084" i="1"/>
  <c r="C1033" i="1"/>
  <c r="C308" i="1"/>
  <c r="C307" i="1"/>
  <c r="C306" i="1"/>
  <c r="C183" i="1"/>
  <c r="C235" i="1"/>
  <c r="C962" i="1"/>
  <c r="C1011" i="1"/>
  <c r="C115" i="1"/>
  <c r="C961" i="1"/>
  <c r="B161" i="13"/>
  <c r="G140" i="13"/>
  <c r="G141" i="13"/>
  <c r="G142" i="13"/>
  <c r="G143" i="13"/>
  <c r="G144" i="13"/>
  <c r="G145" i="13"/>
  <c r="G146" i="13"/>
  <c r="G147" i="13"/>
  <c r="G148" i="13"/>
  <c r="G149" i="13"/>
  <c r="G150" i="13"/>
  <c r="G151" i="13"/>
  <c r="G153" i="13"/>
  <c r="B162" i="13" s="1"/>
  <c r="G154" i="13"/>
  <c r="G155" i="13"/>
  <c r="G156" i="13"/>
  <c r="B167" i="13"/>
  <c r="B181" i="13"/>
  <c r="G31" i="19" s="1"/>
  <c r="M241" i="1" s="1"/>
  <c r="B176" i="13"/>
  <c r="B171" i="13"/>
  <c r="B172" i="13" s="1"/>
  <c r="G17" i="19" s="1"/>
  <c r="M160" i="1" s="1"/>
  <c r="A127" i="13"/>
  <c r="A128" i="13" s="1"/>
  <c r="A130" i="13"/>
  <c r="A116" i="13"/>
  <c r="A117" i="13" s="1"/>
  <c r="A101" i="13"/>
  <c r="A102" i="13" s="1"/>
  <c r="B88" i="13"/>
  <c r="G10" i="19" s="1"/>
  <c r="M89" i="1" s="1"/>
  <c r="A91" i="13"/>
  <c r="A93" i="13" s="1"/>
  <c r="A94" i="13" s="1"/>
  <c r="A96" i="13" s="1"/>
  <c r="C305" i="1"/>
  <c r="C304" i="1"/>
  <c r="C303" i="1"/>
  <c r="C302" i="1"/>
  <c r="C301" i="1"/>
  <c r="C300" i="1"/>
  <c r="C299" i="1"/>
  <c r="C298" i="1"/>
  <c r="C297" i="1"/>
  <c r="C296" i="1"/>
  <c r="C295" i="1"/>
  <c r="C294" i="1"/>
  <c r="C293" i="1"/>
  <c r="C292" i="1"/>
  <c r="C291" i="1"/>
  <c r="C290" i="1"/>
  <c r="C289" i="1"/>
  <c r="C288" i="1"/>
  <c r="C287" i="1"/>
  <c r="C286" i="1"/>
  <c r="C285" i="1"/>
  <c r="C284" i="1"/>
  <c r="C283" i="1"/>
  <c r="C282" i="1"/>
  <c r="C281" i="1"/>
  <c r="C280" i="1"/>
  <c r="C279" i="1"/>
  <c r="C278" i="1"/>
  <c r="C277" i="1"/>
  <c r="C942" i="1"/>
  <c r="C943" i="1"/>
  <c r="C944" i="1"/>
  <c r="C945" i="1"/>
  <c r="C946" i="1"/>
  <c r="C174" i="1"/>
  <c r="C175" i="1"/>
  <c r="C176" i="1"/>
  <c r="C177" i="1"/>
  <c r="C178" i="1"/>
  <c r="C179" i="1"/>
  <c r="C181" i="1"/>
  <c r="C182" i="1"/>
  <c r="C173" i="1"/>
  <c r="C233" i="1"/>
  <c r="C234" i="1"/>
  <c r="C127" i="1"/>
  <c r="C147" i="1"/>
  <c r="C148" i="1"/>
  <c r="C149" i="1"/>
  <c r="C150" i="1"/>
  <c r="C151" i="1"/>
  <c r="C152" i="1"/>
  <c r="C153" i="1"/>
  <c r="C154" i="1"/>
  <c r="C155" i="1"/>
  <c r="C156" i="1"/>
  <c r="C157" i="1"/>
  <c r="C158" i="1"/>
  <c r="B194" i="13"/>
  <c r="B196" i="13" s="1"/>
  <c r="B197" i="13" s="1"/>
  <c r="C1116" i="1"/>
  <c r="C1115" i="1"/>
  <c r="C1114" i="1"/>
  <c r="C1113" i="1"/>
  <c r="C1112" i="1"/>
  <c r="C1093" i="1"/>
  <c r="C1092" i="1"/>
  <c r="C1091" i="1"/>
  <c r="C1090" i="1"/>
  <c r="C1089" i="1"/>
  <c r="C1088" i="1"/>
  <c r="C1087" i="1"/>
  <c r="C1082" i="1"/>
  <c r="C1081" i="1"/>
  <c r="C1080" i="1"/>
  <c r="C1079" i="1"/>
  <c r="C1078" i="1"/>
  <c r="C1077" i="1"/>
  <c r="C1076" i="1"/>
  <c r="C1065" i="1"/>
  <c r="C1064" i="1"/>
  <c r="C1063" i="1"/>
  <c r="C1062" i="1"/>
  <c r="C1061" i="1"/>
  <c r="C1073" i="1"/>
  <c r="C1072" i="1"/>
  <c r="C1071" i="1"/>
  <c r="C1070" i="1"/>
  <c r="C1069" i="1"/>
  <c r="C1042" i="1"/>
  <c r="C1041" i="1"/>
  <c r="C1040" i="1"/>
  <c r="C1039" i="1"/>
  <c r="C1038" i="1"/>
  <c r="C1037" i="1"/>
  <c r="C1036" i="1"/>
  <c r="C1026" i="1"/>
  <c r="C1027" i="1"/>
  <c r="C1028" i="1"/>
  <c r="C1029" i="1"/>
  <c r="C1030" i="1"/>
  <c r="C1031" i="1"/>
  <c r="C1025" i="1"/>
  <c r="C1019" i="1"/>
  <c r="C1020" i="1"/>
  <c r="C1021" i="1"/>
  <c r="C1022" i="1"/>
  <c r="C1018" i="1"/>
  <c r="C960" i="1"/>
  <c r="C949" i="1"/>
  <c r="C950" i="1"/>
  <c r="C951" i="1"/>
  <c r="C952" i="1"/>
  <c r="C953" i="1"/>
  <c r="C954" i="1"/>
  <c r="C955" i="1"/>
  <c r="C956" i="1"/>
  <c r="C957" i="1"/>
  <c r="C958" i="1"/>
  <c r="C959" i="1"/>
  <c r="C948" i="1"/>
  <c r="C410" i="1"/>
  <c r="C411" i="1"/>
  <c r="C409" i="1"/>
  <c r="C408" i="1"/>
  <c r="C407" i="1"/>
  <c r="C406" i="1"/>
  <c r="C405" i="1"/>
  <c r="C226" i="1"/>
  <c r="C227" i="1"/>
  <c r="C228" i="1"/>
  <c r="C229" i="1"/>
  <c r="C230" i="1"/>
  <c r="C231" i="1"/>
  <c r="C225" i="1"/>
  <c r="C168" i="1"/>
  <c r="C169" i="1"/>
  <c r="C170" i="1"/>
  <c r="C171" i="1"/>
  <c r="C167" i="1"/>
  <c r="C165" i="1"/>
  <c r="C164" i="1"/>
  <c r="C143" i="1"/>
  <c r="C144" i="1"/>
  <c r="C145" i="1"/>
  <c r="C146" i="1"/>
  <c r="C142" i="1"/>
  <c r="C91" i="1"/>
  <c r="C1010" i="1"/>
  <c r="C1009" i="1"/>
  <c r="C1008" i="1"/>
  <c r="C1007" i="1"/>
  <c r="C1006" i="1"/>
  <c r="C1005" i="1"/>
  <c r="C1004" i="1"/>
  <c r="C1003" i="1"/>
  <c r="C1002" i="1"/>
  <c r="C1001" i="1"/>
  <c r="C343" i="1"/>
  <c r="C345" i="1"/>
  <c r="C344" i="1"/>
  <c r="C342" i="1"/>
  <c r="C341" i="1"/>
  <c r="C340" i="1"/>
  <c r="C339" i="1"/>
  <c r="F39" i="8"/>
  <c r="F38" i="8"/>
  <c r="F40" i="8"/>
  <c r="F67" i="8" l="1"/>
  <c r="F68" i="8"/>
  <c r="F73" i="8"/>
  <c r="A164" i="1"/>
  <c r="B164" i="1"/>
  <c r="Q164" i="1"/>
  <c r="J164" i="1"/>
  <c r="R164" i="1"/>
  <c r="K164" i="1"/>
  <c r="L164" i="1"/>
  <c r="M164" i="1"/>
  <c r="N164" i="1"/>
  <c r="O164" i="1"/>
  <c r="P164" i="1"/>
  <c r="B1072" i="1"/>
  <c r="A1072" i="1"/>
  <c r="N1072" i="1"/>
  <c r="O1072" i="1"/>
  <c r="P1072" i="1"/>
  <c r="Q1072" i="1"/>
  <c r="J1072" i="1"/>
  <c r="R1072" i="1"/>
  <c r="K1072" i="1"/>
  <c r="L1072" i="1"/>
  <c r="M1072" i="1"/>
  <c r="A285" i="1"/>
  <c r="B285" i="1"/>
  <c r="Q285" i="1"/>
  <c r="K285" i="1"/>
  <c r="L285" i="1"/>
  <c r="M285" i="1"/>
  <c r="O285" i="1"/>
  <c r="P285" i="1"/>
  <c r="N285" i="1"/>
  <c r="R285" i="1"/>
  <c r="J285" i="1"/>
  <c r="A666" i="1"/>
  <c r="B666" i="1"/>
  <c r="P666" i="1"/>
  <c r="Q666" i="1"/>
  <c r="J666" i="1"/>
  <c r="R666" i="1"/>
  <c r="K666" i="1"/>
  <c r="L666" i="1"/>
  <c r="M666" i="1"/>
  <c r="N666" i="1"/>
  <c r="O666" i="1"/>
  <c r="A331" i="1"/>
  <c r="B331" i="1"/>
  <c r="M331" i="1"/>
  <c r="N331" i="1"/>
  <c r="K331" i="1"/>
  <c r="L331" i="1"/>
  <c r="O331" i="1"/>
  <c r="P331" i="1"/>
  <c r="Q331" i="1"/>
  <c r="R331" i="1"/>
  <c r="J331" i="1"/>
  <c r="A1127" i="1"/>
  <c r="B1127" i="1"/>
  <c r="O1127" i="1"/>
  <c r="P1127" i="1"/>
  <c r="Q1127" i="1"/>
  <c r="J1127" i="1"/>
  <c r="R1127" i="1"/>
  <c r="K1127" i="1"/>
  <c r="L1127" i="1"/>
  <c r="M1127" i="1"/>
  <c r="N1127" i="1"/>
  <c r="A1001" i="1"/>
  <c r="B1001" i="1"/>
  <c r="J1001" i="1"/>
  <c r="R1001" i="1"/>
  <c r="K1001" i="1"/>
  <c r="L1001" i="1"/>
  <c r="M1001" i="1"/>
  <c r="N1001" i="1"/>
  <c r="O1001" i="1"/>
  <c r="P1001" i="1"/>
  <c r="Q1001" i="1"/>
  <c r="A690" i="1"/>
  <c r="B690" i="1"/>
  <c r="P690" i="1"/>
  <c r="Q690" i="1"/>
  <c r="J690" i="1"/>
  <c r="R690" i="1"/>
  <c r="K690" i="1"/>
  <c r="L690" i="1"/>
  <c r="M690" i="1"/>
  <c r="N690" i="1"/>
  <c r="O690" i="1"/>
  <c r="A1117" i="1"/>
  <c r="B1117" i="1"/>
  <c r="Q1117" i="1"/>
  <c r="R1117" i="1"/>
  <c r="K1117" i="1"/>
  <c r="L1117" i="1"/>
  <c r="M1117" i="1"/>
  <c r="N1117" i="1"/>
  <c r="O1117" i="1"/>
  <c r="J1117" i="1"/>
  <c r="P1117" i="1"/>
  <c r="A165" i="1"/>
  <c r="B165" i="1"/>
  <c r="P165" i="1"/>
  <c r="Q165" i="1"/>
  <c r="J165" i="1"/>
  <c r="R165" i="1"/>
  <c r="K165" i="1"/>
  <c r="L165" i="1"/>
  <c r="M165" i="1"/>
  <c r="N165" i="1"/>
  <c r="O165" i="1"/>
  <c r="A956" i="1"/>
  <c r="B956" i="1"/>
  <c r="O956" i="1"/>
  <c r="P956" i="1"/>
  <c r="Q956" i="1"/>
  <c r="J956" i="1"/>
  <c r="R956" i="1"/>
  <c r="K956" i="1"/>
  <c r="L956" i="1"/>
  <c r="M956" i="1"/>
  <c r="N956" i="1"/>
  <c r="A1030" i="1"/>
  <c r="B1030" i="1"/>
  <c r="J1030" i="1"/>
  <c r="R1030" i="1"/>
  <c r="K1030" i="1"/>
  <c r="L1030" i="1"/>
  <c r="M1030" i="1"/>
  <c r="N1030" i="1"/>
  <c r="O1030" i="1"/>
  <c r="P1030" i="1"/>
  <c r="Q1030" i="1"/>
  <c r="A1039" i="1"/>
  <c r="B1039" i="1"/>
  <c r="O1039" i="1"/>
  <c r="P1039" i="1"/>
  <c r="Q1039" i="1"/>
  <c r="J1039" i="1"/>
  <c r="R1039" i="1"/>
  <c r="K1039" i="1"/>
  <c r="L1039" i="1"/>
  <c r="M1039" i="1"/>
  <c r="N1039" i="1"/>
  <c r="A1073" i="1"/>
  <c r="B1073" i="1"/>
  <c r="M1073" i="1"/>
  <c r="N1073" i="1"/>
  <c r="O1073" i="1"/>
  <c r="P1073" i="1"/>
  <c r="Q1073" i="1"/>
  <c r="J1073" i="1"/>
  <c r="R1073" i="1"/>
  <c r="K1073" i="1"/>
  <c r="L1073" i="1"/>
  <c r="A1078" i="1"/>
  <c r="B1078" i="1"/>
  <c r="P1078" i="1"/>
  <c r="Q1078" i="1"/>
  <c r="J1078" i="1"/>
  <c r="R1078" i="1"/>
  <c r="K1078" i="1"/>
  <c r="L1078" i="1"/>
  <c r="M1078" i="1"/>
  <c r="N1078" i="1"/>
  <c r="O1078" i="1"/>
  <c r="A1090" i="1"/>
  <c r="B1090" i="1"/>
  <c r="L1090" i="1"/>
  <c r="M1090" i="1"/>
  <c r="N1090" i="1"/>
  <c r="O1090" i="1"/>
  <c r="P1090" i="1"/>
  <c r="Q1090" i="1"/>
  <c r="J1090" i="1"/>
  <c r="R1090" i="1"/>
  <c r="K1090" i="1"/>
  <c r="B1116" i="1"/>
  <c r="A1116" i="1"/>
  <c r="J1116" i="1"/>
  <c r="R1116" i="1"/>
  <c r="K1116" i="1"/>
  <c r="L1116" i="1"/>
  <c r="M1116" i="1"/>
  <c r="N1116" i="1"/>
  <c r="O1116" i="1"/>
  <c r="P1116" i="1"/>
  <c r="Q1116" i="1"/>
  <c r="A152" i="1"/>
  <c r="B152" i="1"/>
  <c r="K152" i="1"/>
  <c r="L152" i="1"/>
  <c r="O152" i="1"/>
  <c r="P152" i="1"/>
  <c r="Q152" i="1"/>
  <c r="R152" i="1"/>
  <c r="J152" i="1"/>
  <c r="M152" i="1"/>
  <c r="N152" i="1"/>
  <c r="A233" i="1"/>
  <c r="B233" i="1"/>
  <c r="N233" i="1"/>
  <c r="O233" i="1"/>
  <c r="J233" i="1"/>
  <c r="R233" i="1"/>
  <c r="K233" i="1"/>
  <c r="M233" i="1"/>
  <c r="P233" i="1"/>
  <c r="Q233" i="1"/>
  <c r="L233" i="1"/>
  <c r="A175" i="1"/>
  <c r="B175" i="1"/>
  <c r="N175" i="1"/>
  <c r="O175" i="1"/>
  <c r="P175" i="1"/>
  <c r="Q175" i="1"/>
  <c r="J175" i="1"/>
  <c r="R175" i="1"/>
  <c r="K175" i="1"/>
  <c r="L175" i="1"/>
  <c r="M175" i="1"/>
  <c r="A278" i="1"/>
  <c r="B278" i="1"/>
  <c r="J278" i="1"/>
  <c r="R278" i="1"/>
  <c r="Q278" i="1"/>
  <c r="K278" i="1"/>
  <c r="L278" i="1"/>
  <c r="M278" i="1"/>
  <c r="O278" i="1"/>
  <c r="P278" i="1"/>
  <c r="N278" i="1"/>
  <c r="A286" i="1"/>
  <c r="B286" i="1"/>
  <c r="P286" i="1"/>
  <c r="J286" i="1"/>
  <c r="R286" i="1"/>
  <c r="K286" i="1"/>
  <c r="L286" i="1"/>
  <c r="N286" i="1"/>
  <c r="O286" i="1"/>
  <c r="M286" i="1"/>
  <c r="Q286" i="1"/>
  <c r="A294" i="1"/>
  <c r="B294" i="1"/>
  <c r="P294" i="1"/>
  <c r="J294" i="1"/>
  <c r="R294" i="1"/>
  <c r="K294" i="1"/>
  <c r="L294" i="1"/>
  <c r="N294" i="1"/>
  <c r="O294" i="1"/>
  <c r="M294" i="1"/>
  <c r="Q294" i="1"/>
  <c r="A302" i="1"/>
  <c r="B302" i="1"/>
  <c r="P302" i="1"/>
  <c r="J302" i="1"/>
  <c r="R302" i="1"/>
  <c r="K302" i="1"/>
  <c r="L302" i="1"/>
  <c r="N302" i="1"/>
  <c r="O302" i="1"/>
  <c r="M302" i="1"/>
  <c r="Q302" i="1"/>
  <c r="A115" i="1"/>
  <c r="B115" i="1"/>
  <c r="O115" i="1"/>
  <c r="P115" i="1"/>
  <c r="Q115" i="1"/>
  <c r="J115" i="1"/>
  <c r="R115" i="1"/>
  <c r="K115" i="1"/>
  <c r="L115" i="1"/>
  <c r="M115" i="1"/>
  <c r="N115" i="1"/>
  <c r="A1033" i="1"/>
  <c r="B1033" i="1"/>
  <c r="O1033" i="1"/>
  <c r="K1033" i="1"/>
  <c r="L1033" i="1"/>
  <c r="M1033" i="1"/>
  <c r="N1033" i="1"/>
  <c r="P1033" i="1"/>
  <c r="Q1033" i="1"/>
  <c r="R1033" i="1"/>
  <c r="J1033" i="1"/>
  <c r="A1034" i="1"/>
  <c r="B1034" i="1"/>
  <c r="N1034" i="1"/>
  <c r="K1034" i="1"/>
  <c r="L1034" i="1"/>
  <c r="M1034" i="1"/>
  <c r="O1034" i="1"/>
  <c r="P1034" i="1"/>
  <c r="Q1034" i="1"/>
  <c r="R1034" i="1"/>
  <c r="J1034" i="1"/>
  <c r="A82" i="1"/>
  <c r="B82" i="1"/>
  <c r="Q82" i="1"/>
  <c r="R82" i="1"/>
  <c r="J82" i="1"/>
  <c r="K82" i="1"/>
  <c r="L82" i="1"/>
  <c r="M82" i="1"/>
  <c r="N82" i="1"/>
  <c r="O82" i="1"/>
  <c r="P82" i="1"/>
  <c r="A74" i="1"/>
  <c r="B74" i="1"/>
  <c r="Q74" i="1"/>
  <c r="J74" i="1"/>
  <c r="R74" i="1"/>
  <c r="O74" i="1"/>
  <c r="P74" i="1"/>
  <c r="K74" i="1"/>
  <c r="L74" i="1"/>
  <c r="M74" i="1"/>
  <c r="N74" i="1"/>
  <c r="A66" i="1"/>
  <c r="B66" i="1"/>
  <c r="Q66" i="1"/>
  <c r="J66" i="1"/>
  <c r="R66" i="1"/>
  <c r="M66" i="1"/>
  <c r="N66" i="1"/>
  <c r="O66" i="1"/>
  <c r="P66" i="1"/>
  <c r="K66" i="1"/>
  <c r="L66" i="1"/>
  <c r="A99" i="1"/>
  <c r="B99" i="1"/>
  <c r="N99" i="1"/>
  <c r="O99" i="1"/>
  <c r="P99" i="1"/>
  <c r="Q99" i="1"/>
  <c r="J99" i="1"/>
  <c r="R99" i="1"/>
  <c r="K99" i="1"/>
  <c r="L99" i="1"/>
  <c r="M99" i="1"/>
  <c r="A659" i="1"/>
  <c r="B659" i="1"/>
  <c r="O659" i="1"/>
  <c r="P659" i="1"/>
  <c r="Q659" i="1"/>
  <c r="J659" i="1"/>
  <c r="R659" i="1"/>
  <c r="K659" i="1"/>
  <c r="L659" i="1"/>
  <c r="M659" i="1"/>
  <c r="N659" i="1"/>
  <c r="A264" i="1"/>
  <c r="B264" i="1"/>
  <c r="P264" i="1"/>
  <c r="L264" i="1"/>
  <c r="Q264" i="1"/>
  <c r="R264" i="1"/>
  <c r="J264" i="1"/>
  <c r="K264" i="1"/>
  <c r="M264" i="1"/>
  <c r="N264" i="1"/>
  <c r="O264" i="1"/>
  <c r="A12" i="1"/>
  <c r="B12" i="1"/>
  <c r="A20" i="1"/>
  <c r="B20" i="1"/>
  <c r="M20" i="1"/>
  <c r="N20" i="1"/>
  <c r="O20" i="1"/>
  <c r="P20" i="1"/>
  <c r="K20" i="1"/>
  <c r="L20" i="1"/>
  <c r="J20" i="1"/>
  <c r="Q20" i="1"/>
  <c r="R20" i="1"/>
  <c r="A28" i="1"/>
  <c r="B28" i="1"/>
  <c r="M28" i="1"/>
  <c r="N28" i="1"/>
  <c r="O28" i="1"/>
  <c r="P28" i="1"/>
  <c r="K28" i="1"/>
  <c r="L28" i="1"/>
  <c r="R28" i="1"/>
  <c r="J28" i="1"/>
  <c r="Q28" i="1"/>
  <c r="A36" i="1"/>
  <c r="B36" i="1"/>
  <c r="M36" i="1"/>
  <c r="N36" i="1"/>
  <c r="O36" i="1"/>
  <c r="P36" i="1"/>
  <c r="K36" i="1"/>
  <c r="L36" i="1"/>
  <c r="J36" i="1"/>
  <c r="Q36" i="1"/>
  <c r="R36" i="1"/>
  <c r="A44" i="1"/>
  <c r="B44" i="1"/>
  <c r="M44" i="1"/>
  <c r="N44" i="1"/>
  <c r="O44" i="1"/>
  <c r="P44" i="1"/>
  <c r="K44" i="1"/>
  <c r="L44" i="1"/>
  <c r="J44" i="1"/>
  <c r="Q44" i="1"/>
  <c r="R44" i="1"/>
  <c r="A52" i="1"/>
  <c r="B52" i="1"/>
  <c r="O52" i="1"/>
  <c r="P52" i="1"/>
  <c r="K52" i="1"/>
  <c r="L52" i="1"/>
  <c r="J52" i="1"/>
  <c r="M52" i="1"/>
  <c r="N52" i="1"/>
  <c r="Q52" i="1"/>
  <c r="R52" i="1"/>
  <c r="A60" i="1"/>
  <c r="B60" i="1"/>
  <c r="O60" i="1"/>
  <c r="P60" i="1"/>
  <c r="K60" i="1"/>
  <c r="L60" i="1"/>
  <c r="R60" i="1"/>
  <c r="J60" i="1"/>
  <c r="M60" i="1"/>
  <c r="N60" i="1"/>
  <c r="Q60" i="1"/>
  <c r="A136" i="1"/>
  <c r="B136" i="1"/>
  <c r="K136" i="1"/>
  <c r="L136" i="1"/>
  <c r="O136" i="1"/>
  <c r="P136" i="1"/>
  <c r="J136" i="1"/>
  <c r="M136" i="1"/>
  <c r="N136" i="1"/>
  <c r="Q136" i="1"/>
  <c r="R136" i="1"/>
  <c r="A135" i="1"/>
  <c r="B135" i="1"/>
  <c r="L135" i="1"/>
  <c r="M135" i="1"/>
  <c r="O135" i="1"/>
  <c r="P135" i="1"/>
  <c r="Q135" i="1"/>
  <c r="J135" i="1"/>
  <c r="K135" i="1"/>
  <c r="N135" i="1"/>
  <c r="R135" i="1"/>
  <c r="A966" i="1"/>
  <c r="B966" i="1"/>
  <c r="M966" i="1"/>
  <c r="N966" i="1"/>
  <c r="O966" i="1"/>
  <c r="P966" i="1"/>
  <c r="Q966" i="1"/>
  <c r="J966" i="1"/>
  <c r="R966" i="1"/>
  <c r="K966" i="1"/>
  <c r="L966" i="1"/>
  <c r="B925" i="1"/>
  <c r="A925" i="1"/>
  <c r="N925" i="1"/>
  <c r="O925" i="1"/>
  <c r="P925" i="1"/>
  <c r="Q925" i="1"/>
  <c r="J925" i="1"/>
  <c r="R925" i="1"/>
  <c r="K925" i="1"/>
  <c r="L925" i="1"/>
  <c r="M925" i="1"/>
  <c r="A106" i="1"/>
  <c r="B106" i="1"/>
  <c r="O106" i="1"/>
  <c r="P106" i="1"/>
  <c r="Q106" i="1"/>
  <c r="J106" i="1"/>
  <c r="R106" i="1"/>
  <c r="K106" i="1"/>
  <c r="L106" i="1"/>
  <c r="M106" i="1"/>
  <c r="N106" i="1"/>
  <c r="B662" i="1"/>
  <c r="A662" i="1"/>
  <c r="L662" i="1"/>
  <c r="M662" i="1"/>
  <c r="N662" i="1"/>
  <c r="O662" i="1"/>
  <c r="P662" i="1"/>
  <c r="Q662" i="1"/>
  <c r="J662" i="1"/>
  <c r="R662" i="1"/>
  <c r="K662" i="1"/>
  <c r="A729" i="1"/>
  <c r="B729" i="1"/>
  <c r="J729" i="1"/>
  <c r="R729" i="1"/>
  <c r="K729" i="1"/>
  <c r="L729" i="1"/>
  <c r="M729" i="1"/>
  <c r="N729" i="1"/>
  <c r="O729" i="1"/>
  <c r="P729" i="1"/>
  <c r="Q729" i="1"/>
  <c r="A721" i="1"/>
  <c r="B721" i="1"/>
  <c r="J721" i="1"/>
  <c r="R721" i="1"/>
  <c r="K721" i="1"/>
  <c r="L721" i="1"/>
  <c r="M721" i="1"/>
  <c r="N721" i="1"/>
  <c r="O721" i="1"/>
  <c r="P721" i="1"/>
  <c r="Q721" i="1"/>
  <c r="A713" i="1"/>
  <c r="B713" i="1"/>
  <c r="J713" i="1"/>
  <c r="R713" i="1"/>
  <c r="K713" i="1"/>
  <c r="L713" i="1"/>
  <c r="M713" i="1"/>
  <c r="N713" i="1"/>
  <c r="O713" i="1"/>
  <c r="P713" i="1"/>
  <c r="Q713" i="1"/>
  <c r="A705" i="1"/>
  <c r="B705" i="1"/>
  <c r="J705" i="1"/>
  <c r="R705" i="1"/>
  <c r="K705" i="1"/>
  <c r="L705" i="1"/>
  <c r="M705" i="1"/>
  <c r="N705" i="1"/>
  <c r="O705" i="1"/>
  <c r="P705" i="1"/>
  <c r="Q705" i="1"/>
  <c r="A697" i="1"/>
  <c r="B697" i="1"/>
  <c r="Q697" i="1"/>
  <c r="J697" i="1"/>
  <c r="R697" i="1"/>
  <c r="K697" i="1"/>
  <c r="L697" i="1"/>
  <c r="M697" i="1"/>
  <c r="N697" i="1"/>
  <c r="O697" i="1"/>
  <c r="P697" i="1"/>
  <c r="A689" i="1"/>
  <c r="B689" i="1"/>
  <c r="Q689" i="1"/>
  <c r="J689" i="1"/>
  <c r="R689" i="1"/>
  <c r="K689" i="1"/>
  <c r="L689" i="1"/>
  <c r="M689" i="1"/>
  <c r="N689" i="1"/>
  <c r="O689" i="1"/>
  <c r="P689" i="1"/>
  <c r="A681" i="1"/>
  <c r="B681" i="1"/>
  <c r="Q681" i="1"/>
  <c r="J681" i="1"/>
  <c r="R681" i="1"/>
  <c r="K681" i="1"/>
  <c r="L681" i="1"/>
  <c r="M681" i="1"/>
  <c r="N681" i="1"/>
  <c r="O681" i="1"/>
  <c r="P681" i="1"/>
  <c r="A673" i="1"/>
  <c r="B673" i="1"/>
  <c r="Q673" i="1"/>
  <c r="J673" i="1"/>
  <c r="R673" i="1"/>
  <c r="K673" i="1"/>
  <c r="L673" i="1"/>
  <c r="M673" i="1"/>
  <c r="N673" i="1"/>
  <c r="O673" i="1"/>
  <c r="P673" i="1"/>
  <c r="A665" i="1"/>
  <c r="B665" i="1"/>
  <c r="Q665" i="1"/>
  <c r="J665" i="1"/>
  <c r="R665" i="1"/>
  <c r="K665" i="1"/>
  <c r="L665" i="1"/>
  <c r="M665" i="1"/>
  <c r="N665" i="1"/>
  <c r="O665" i="1"/>
  <c r="P665" i="1"/>
  <c r="A239" i="1"/>
  <c r="B239" i="1"/>
  <c r="Q239" i="1"/>
  <c r="L239" i="1"/>
  <c r="M239" i="1"/>
  <c r="J239" i="1"/>
  <c r="K239" i="1"/>
  <c r="N239" i="1"/>
  <c r="O239" i="1"/>
  <c r="P239" i="1"/>
  <c r="R239" i="1"/>
  <c r="A316" i="1"/>
  <c r="B316" i="1"/>
  <c r="J316" i="1"/>
  <c r="R316" i="1"/>
  <c r="L316" i="1"/>
  <c r="M316" i="1"/>
  <c r="N316" i="1"/>
  <c r="P316" i="1"/>
  <c r="Q316" i="1"/>
  <c r="K316" i="1"/>
  <c r="O316" i="1"/>
  <c r="B986" i="1"/>
  <c r="A986" i="1"/>
  <c r="Q986" i="1"/>
  <c r="J986" i="1"/>
  <c r="R986" i="1"/>
  <c r="K986" i="1"/>
  <c r="L986" i="1"/>
  <c r="M986" i="1"/>
  <c r="N986" i="1"/>
  <c r="O986" i="1"/>
  <c r="P986" i="1"/>
  <c r="B994" i="1"/>
  <c r="A994" i="1"/>
  <c r="Q994" i="1"/>
  <c r="J994" i="1"/>
  <c r="R994" i="1"/>
  <c r="K994" i="1"/>
  <c r="L994" i="1"/>
  <c r="M994" i="1"/>
  <c r="N994" i="1"/>
  <c r="O994" i="1"/>
  <c r="P994" i="1"/>
  <c r="A918" i="1"/>
  <c r="B918" i="1"/>
  <c r="M918" i="1"/>
  <c r="N918" i="1"/>
  <c r="O918" i="1"/>
  <c r="P918" i="1"/>
  <c r="Q918" i="1"/>
  <c r="J918" i="1"/>
  <c r="R918" i="1"/>
  <c r="K918" i="1"/>
  <c r="L918" i="1"/>
  <c r="A332" i="1"/>
  <c r="B332" i="1"/>
  <c r="L332" i="1"/>
  <c r="M332" i="1"/>
  <c r="N332" i="1"/>
  <c r="O332" i="1"/>
  <c r="P332" i="1"/>
  <c r="Q332" i="1"/>
  <c r="R332" i="1"/>
  <c r="J332" i="1"/>
  <c r="K332" i="1"/>
  <c r="A207" i="1"/>
  <c r="B207" i="1"/>
  <c r="N207" i="1"/>
  <c r="O207" i="1"/>
  <c r="P207" i="1"/>
  <c r="Q207" i="1"/>
  <c r="J207" i="1"/>
  <c r="R207" i="1"/>
  <c r="K207" i="1"/>
  <c r="L207" i="1"/>
  <c r="M207" i="1"/>
  <c r="A215" i="1"/>
  <c r="B215" i="1"/>
  <c r="N215" i="1"/>
  <c r="O215" i="1"/>
  <c r="P215" i="1"/>
  <c r="Q215" i="1"/>
  <c r="J215" i="1"/>
  <c r="R215" i="1"/>
  <c r="K215" i="1"/>
  <c r="L215" i="1"/>
  <c r="M215" i="1"/>
  <c r="B1156" i="1"/>
  <c r="A1156" i="1"/>
  <c r="J1156" i="1"/>
  <c r="R1156" i="1"/>
  <c r="L1156" i="1"/>
  <c r="M1156" i="1"/>
  <c r="N1156" i="1"/>
  <c r="O1156" i="1"/>
  <c r="K1156" i="1"/>
  <c r="P1156" i="1"/>
  <c r="Q1156" i="1"/>
  <c r="A1146" i="1"/>
  <c r="B1146" i="1"/>
  <c r="L1146" i="1"/>
  <c r="N1146" i="1"/>
  <c r="O1146" i="1"/>
  <c r="P1146" i="1"/>
  <c r="Q1146" i="1"/>
  <c r="M1146" i="1"/>
  <c r="J1146" i="1"/>
  <c r="R1146" i="1"/>
  <c r="K1146" i="1"/>
  <c r="B1136" i="1"/>
  <c r="A1136" i="1"/>
  <c r="N1136" i="1"/>
  <c r="O1136" i="1"/>
  <c r="P1136" i="1"/>
  <c r="Q1136" i="1"/>
  <c r="J1136" i="1"/>
  <c r="R1136" i="1"/>
  <c r="K1136" i="1"/>
  <c r="L1136" i="1"/>
  <c r="M1136" i="1"/>
  <c r="A1126" i="1"/>
  <c r="B1126" i="1"/>
  <c r="P1126" i="1"/>
  <c r="J1126" i="1"/>
  <c r="R1126" i="1"/>
  <c r="K1126" i="1"/>
  <c r="L1126" i="1"/>
  <c r="Q1126" i="1"/>
  <c r="M1126" i="1"/>
  <c r="N1126" i="1"/>
  <c r="O1126" i="1"/>
  <c r="A231" i="1"/>
  <c r="B231" i="1"/>
  <c r="N231" i="1"/>
  <c r="P231" i="1"/>
  <c r="Q231" i="1"/>
  <c r="L231" i="1"/>
  <c r="M231" i="1"/>
  <c r="K231" i="1"/>
  <c r="O231" i="1"/>
  <c r="R231" i="1"/>
  <c r="J231" i="1"/>
  <c r="A1038" i="1"/>
  <c r="B1038" i="1"/>
  <c r="P1038" i="1"/>
  <c r="Q1038" i="1"/>
  <c r="J1038" i="1"/>
  <c r="R1038" i="1"/>
  <c r="K1038" i="1"/>
  <c r="L1038" i="1"/>
  <c r="M1038" i="1"/>
  <c r="N1038" i="1"/>
  <c r="O1038" i="1"/>
  <c r="A153" i="1"/>
  <c r="B153" i="1"/>
  <c r="J153" i="1"/>
  <c r="R153" i="1"/>
  <c r="K153" i="1"/>
  <c r="N153" i="1"/>
  <c r="O153" i="1"/>
  <c r="L153" i="1"/>
  <c r="M153" i="1"/>
  <c r="P153" i="1"/>
  <c r="Q153" i="1"/>
  <c r="A176" i="1"/>
  <c r="B176" i="1"/>
  <c r="M176" i="1"/>
  <c r="N176" i="1"/>
  <c r="O176" i="1"/>
  <c r="P176" i="1"/>
  <c r="Q176" i="1"/>
  <c r="J176" i="1"/>
  <c r="R176" i="1"/>
  <c r="K176" i="1"/>
  <c r="L176" i="1"/>
  <c r="A301" i="1"/>
  <c r="B301" i="1"/>
  <c r="Q301" i="1"/>
  <c r="K301" i="1"/>
  <c r="L301" i="1"/>
  <c r="M301" i="1"/>
  <c r="O301" i="1"/>
  <c r="P301" i="1"/>
  <c r="J301" i="1"/>
  <c r="N301" i="1"/>
  <c r="R301" i="1"/>
  <c r="A311" i="1"/>
  <c r="B311" i="1"/>
  <c r="O311" i="1"/>
  <c r="Q311" i="1"/>
  <c r="J311" i="1"/>
  <c r="R311" i="1"/>
  <c r="K311" i="1"/>
  <c r="M311" i="1"/>
  <c r="N311" i="1"/>
  <c r="L311" i="1"/>
  <c r="P311" i="1"/>
  <c r="A75" i="1"/>
  <c r="B75" i="1"/>
  <c r="P75" i="1"/>
  <c r="Q75" i="1"/>
  <c r="R75" i="1"/>
  <c r="J75" i="1"/>
  <c r="K75" i="1"/>
  <c r="L75" i="1"/>
  <c r="M75" i="1"/>
  <c r="N75" i="1"/>
  <c r="O75" i="1"/>
  <c r="A92" i="1"/>
  <c r="B92" i="1"/>
  <c r="M92" i="1"/>
  <c r="N92" i="1"/>
  <c r="O92" i="1"/>
  <c r="P92" i="1"/>
  <c r="Q92" i="1"/>
  <c r="J92" i="1"/>
  <c r="R92" i="1"/>
  <c r="K92" i="1"/>
  <c r="L92" i="1"/>
  <c r="A263" i="1"/>
  <c r="B263" i="1"/>
  <c r="Q263" i="1"/>
  <c r="M263" i="1"/>
  <c r="O263" i="1"/>
  <c r="P263" i="1"/>
  <c r="R263" i="1"/>
  <c r="J263" i="1"/>
  <c r="K263" i="1"/>
  <c r="L263" i="1"/>
  <c r="N263" i="1"/>
  <c r="A19" i="1"/>
  <c r="B19" i="1"/>
  <c r="N19" i="1"/>
  <c r="O19" i="1"/>
  <c r="P19" i="1"/>
  <c r="Q19" i="1"/>
  <c r="L19" i="1"/>
  <c r="M19" i="1"/>
  <c r="J19" i="1"/>
  <c r="K19" i="1"/>
  <c r="R19" i="1"/>
  <c r="A35" i="1"/>
  <c r="B35" i="1"/>
  <c r="N35" i="1"/>
  <c r="O35" i="1"/>
  <c r="P35" i="1"/>
  <c r="Q35" i="1"/>
  <c r="L35" i="1"/>
  <c r="M35" i="1"/>
  <c r="J35" i="1"/>
  <c r="K35" i="1"/>
  <c r="R35" i="1"/>
  <c r="A59" i="1"/>
  <c r="B59" i="1"/>
  <c r="P59" i="1"/>
  <c r="Q59" i="1"/>
  <c r="L59" i="1"/>
  <c r="M59" i="1"/>
  <c r="K59" i="1"/>
  <c r="N59" i="1"/>
  <c r="O59" i="1"/>
  <c r="R59" i="1"/>
  <c r="J59" i="1"/>
  <c r="A140" i="1"/>
  <c r="B140" i="1"/>
  <c r="O140" i="1"/>
  <c r="P140" i="1"/>
  <c r="K140" i="1"/>
  <c r="L140" i="1"/>
  <c r="J140" i="1"/>
  <c r="M140" i="1"/>
  <c r="N140" i="1"/>
  <c r="Q140" i="1"/>
  <c r="R140" i="1"/>
  <c r="A967" i="1"/>
  <c r="B967" i="1"/>
  <c r="L967" i="1"/>
  <c r="M967" i="1"/>
  <c r="N967" i="1"/>
  <c r="O967" i="1"/>
  <c r="P967" i="1"/>
  <c r="Q967" i="1"/>
  <c r="J967" i="1"/>
  <c r="R967" i="1"/>
  <c r="K967" i="1"/>
  <c r="A105" i="1"/>
  <c r="B105" i="1"/>
  <c r="P105" i="1"/>
  <c r="Q105" i="1"/>
  <c r="J105" i="1"/>
  <c r="R105" i="1"/>
  <c r="K105" i="1"/>
  <c r="L105" i="1"/>
  <c r="M105" i="1"/>
  <c r="N105" i="1"/>
  <c r="O105" i="1"/>
  <c r="B730" i="1"/>
  <c r="A730" i="1"/>
  <c r="Q730" i="1"/>
  <c r="J730" i="1"/>
  <c r="R730" i="1"/>
  <c r="K730" i="1"/>
  <c r="L730" i="1"/>
  <c r="M730" i="1"/>
  <c r="N730" i="1"/>
  <c r="O730" i="1"/>
  <c r="P730" i="1"/>
  <c r="B722" i="1"/>
  <c r="A722" i="1"/>
  <c r="Q722" i="1"/>
  <c r="J722" i="1"/>
  <c r="R722" i="1"/>
  <c r="K722" i="1"/>
  <c r="L722" i="1"/>
  <c r="M722" i="1"/>
  <c r="N722" i="1"/>
  <c r="O722" i="1"/>
  <c r="P722" i="1"/>
  <c r="A698" i="1"/>
  <c r="B698" i="1"/>
  <c r="P698" i="1"/>
  <c r="Q698" i="1"/>
  <c r="J698" i="1"/>
  <c r="R698" i="1"/>
  <c r="K698" i="1"/>
  <c r="L698" i="1"/>
  <c r="M698" i="1"/>
  <c r="N698" i="1"/>
  <c r="O698" i="1"/>
  <c r="A674" i="1"/>
  <c r="B674" i="1"/>
  <c r="P674" i="1"/>
  <c r="Q674" i="1"/>
  <c r="J674" i="1"/>
  <c r="R674" i="1"/>
  <c r="K674" i="1"/>
  <c r="L674" i="1"/>
  <c r="M674" i="1"/>
  <c r="N674" i="1"/>
  <c r="O674" i="1"/>
  <c r="A238" i="1"/>
  <c r="B238" i="1"/>
  <c r="Q238" i="1"/>
  <c r="J238" i="1"/>
  <c r="R238" i="1"/>
  <c r="M238" i="1"/>
  <c r="N238" i="1"/>
  <c r="P238" i="1"/>
  <c r="K238" i="1"/>
  <c r="L238" i="1"/>
  <c r="O238" i="1"/>
  <c r="A350" i="1"/>
  <c r="B350" i="1"/>
  <c r="P350" i="1"/>
  <c r="Q350" i="1"/>
  <c r="J350" i="1"/>
  <c r="R350" i="1"/>
  <c r="K350" i="1"/>
  <c r="L350" i="1"/>
  <c r="M350" i="1"/>
  <c r="O350" i="1"/>
  <c r="N350" i="1"/>
  <c r="A214" i="1"/>
  <c r="B214" i="1"/>
  <c r="O214" i="1"/>
  <c r="P214" i="1"/>
  <c r="Q214" i="1"/>
  <c r="J214" i="1"/>
  <c r="R214" i="1"/>
  <c r="K214" i="1"/>
  <c r="L214" i="1"/>
  <c r="M214" i="1"/>
  <c r="N214" i="1"/>
  <c r="A1157" i="1"/>
  <c r="B1157" i="1"/>
  <c r="Q1157" i="1"/>
  <c r="K1157" i="1"/>
  <c r="L1157" i="1"/>
  <c r="M1157" i="1"/>
  <c r="N1157" i="1"/>
  <c r="J1157" i="1"/>
  <c r="R1157" i="1"/>
  <c r="O1157" i="1"/>
  <c r="P1157" i="1"/>
  <c r="A339" i="1"/>
  <c r="B339" i="1"/>
  <c r="N339" i="1"/>
  <c r="K339" i="1"/>
  <c r="L339" i="1"/>
  <c r="M339" i="1"/>
  <c r="O339" i="1"/>
  <c r="P339" i="1"/>
  <c r="Q339" i="1"/>
  <c r="J339" i="1"/>
  <c r="R339" i="1"/>
  <c r="A230" i="1"/>
  <c r="B230" i="1"/>
  <c r="O230" i="1"/>
  <c r="Q230" i="1"/>
  <c r="J230" i="1"/>
  <c r="R230" i="1"/>
  <c r="M230" i="1"/>
  <c r="N230" i="1"/>
  <c r="K230" i="1"/>
  <c r="L230" i="1"/>
  <c r="P230" i="1"/>
  <c r="A91" i="1"/>
  <c r="B91" i="1"/>
  <c r="N91" i="1"/>
  <c r="O91" i="1"/>
  <c r="P91" i="1"/>
  <c r="Q91" i="1"/>
  <c r="J91" i="1"/>
  <c r="R91" i="1"/>
  <c r="K91" i="1"/>
  <c r="L91" i="1"/>
  <c r="M91" i="1"/>
  <c r="A167" i="1"/>
  <c r="B167" i="1"/>
  <c r="N167" i="1"/>
  <c r="O167" i="1"/>
  <c r="P167" i="1"/>
  <c r="Q167" i="1"/>
  <c r="J167" i="1"/>
  <c r="R167" i="1"/>
  <c r="K167" i="1"/>
  <c r="L167" i="1"/>
  <c r="M167" i="1"/>
  <c r="A229" i="1"/>
  <c r="B229" i="1"/>
  <c r="P229" i="1"/>
  <c r="J229" i="1"/>
  <c r="R229" i="1"/>
  <c r="K229" i="1"/>
  <c r="N229" i="1"/>
  <c r="O229" i="1"/>
  <c r="L229" i="1"/>
  <c r="M229" i="1"/>
  <c r="Q229" i="1"/>
  <c r="A955" i="1"/>
  <c r="B955" i="1"/>
  <c r="P955" i="1"/>
  <c r="Q955" i="1"/>
  <c r="J955" i="1"/>
  <c r="R955" i="1"/>
  <c r="K955" i="1"/>
  <c r="L955" i="1"/>
  <c r="M955" i="1"/>
  <c r="N955" i="1"/>
  <c r="O955" i="1"/>
  <c r="B1018" i="1"/>
  <c r="A1018" i="1"/>
  <c r="Q1018" i="1"/>
  <c r="J1018" i="1"/>
  <c r="R1018" i="1"/>
  <c r="K1018" i="1"/>
  <c r="L1018" i="1"/>
  <c r="M1018" i="1"/>
  <c r="N1018" i="1"/>
  <c r="O1018" i="1"/>
  <c r="P1018" i="1"/>
  <c r="A1029" i="1"/>
  <c r="B1029" i="1"/>
  <c r="K1029" i="1"/>
  <c r="J1029" i="1"/>
  <c r="L1029" i="1"/>
  <c r="M1029" i="1"/>
  <c r="N1029" i="1"/>
  <c r="O1029" i="1"/>
  <c r="P1029" i="1"/>
  <c r="Q1029" i="1"/>
  <c r="R1029" i="1"/>
  <c r="B1040" i="1"/>
  <c r="A1040" i="1"/>
  <c r="N1040" i="1"/>
  <c r="O1040" i="1"/>
  <c r="P1040" i="1"/>
  <c r="Q1040" i="1"/>
  <c r="J1040" i="1"/>
  <c r="R1040" i="1"/>
  <c r="K1040" i="1"/>
  <c r="L1040" i="1"/>
  <c r="M1040" i="1"/>
  <c r="A1061" i="1"/>
  <c r="B1061" i="1"/>
  <c r="Q1061" i="1"/>
  <c r="J1061" i="1"/>
  <c r="R1061" i="1"/>
  <c r="K1061" i="1"/>
  <c r="L1061" i="1"/>
  <c r="M1061" i="1"/>
  <c r="N1061" i="1"/>
  <c r="O1061" i="1"/>
  <c r="P1061" i="1"/>
  <c r="A1079" i="1"/>
  <c r="B1079" i="1"/>
  <c r="O1079" i="1"/>
  <c r="Q1079" i="1"/>
  <c r="J1079" i="1"/>
  <c r="R1079" i="1"/>
  <c r="K1079" i="1"/>
  <c r="L1079" i="1"/>
  <c r="M1079" i="1"/>
  <c r="N1079" i="1"/>
  <c r="P1079" i="1"/>
  <c r="A1091" i="1"/>
  <c r="B1091" i="1"/>
  <c r="K1091" i="1"/>
  <c r="M1091" i="1"/>
  <c r="N1091" i="1"/>
  <c r="O1091" i="1"/>
  <c r="P1091" i="1"/>
  <c r="Q1091" i="1"/>
  <c r="L1091" i="1"/>
  <c r="J1091" i="1"/>
  <c r="R1091" i="1"/>
  <c r="A173" i="1"/>
  <c r="B173" i="1"/>
  <c r="P173" i="1"/>
  <c r="Q173" i="1"/>
  <c r="J173" i="1"/>
  <c r="R173" i="1"/>
  <c r="K173" i="1"/>
  <c r="L173" i="1"/>
  <c r="M173" i="1"/>
  <c r="N173" i="1"/>
  <c r="O173" i="1"/>
  <c r="A303" i="1"/>
  <c r="B303" i="1"/>
  <c r="O303" i="1"/>
  <c r="Q303" i="1"/>
  <c r="J303" i="1"/>
  <c r="R303" i="1"/>
  <c r="K303" i="1"/>
  <c r="M303" i="1"/>
  <c r="N303" i="1"/>
  <c r="L303" i="1"/>
  <c r="P303" i="1"/>
  <c r="A1011" i="1"/>
  <c r="B1011" i="1"/>
  <c r="P1011" i="1"/>
  <c r="Q1011" i="1"/>
  <c r="J1011" i="1"/>
  <c r="R1011" i="1"/>
  <c r="K1011" i="1"/>
  <c r="L1011" i="1"/>
  <c r="M1011" i="1"/>
  <c r="N1011" i="1"/>
  <c r="O1011" i="1"/>
  <c r="B1084" i="1"/>
  <c r="A1084" i="1"/>
  <c r="J1084" i="1"/>
  <c r="R1084" i="1"/>
  <c r="L1084" i="1"/>
  <c r="M1084" i="1"/>
  <c r="K1084" i="1"/>
  <c r="N1084" i="1"/>
  <c r="O1084" i="1"/>
  <c r="P1084" i="1"/>
  <c r="Q1084" i="1"/>
  <c r="A1085" i="1"/>
  <c r="B1085" i="1"/>
  <c r="Q1085" i="1"/>
  <c r="J1085" i="1"/>
  <c r="K1085" i="1"/>
  <c r="L1085" i="1"/>
  <c r="M1085" i="1"/>
  <c r="N1085" i="1"/>
  <c r="O1085" i="1"/>
  <c r="R1085" i="1"/>
  <c r="P1085" i="1"/>
  <c r="A83" i="1"/>
  <c r="B83" i="1"/>
  <c r="P83" i="1"/>
  <c r="R83" i="1"/>
  <c r="J83" i="1"/>
  <c r="K83" i="1"/>
  <c r="L83" i="1"/>
  <c r="M83" i="1"/>
  <c r="N83" i="1"/>
  <c r="O83" i="1"/>
  <c r="Q83" i="1"/>
  <c r="A73" i="1"/>
  <c r="B73" i="1"/>
  <c r="J73" i="1"/>
  <c r="R73" i="1"/>
  <c r="K73" i="1"/>
  <c r="N73" i="1"/>
  <c r="O73" i="1"/>
  <c r="P73" i="1"/>
  <c r="Q73" i="1"/>
  <c r="L73" i="1"/>
  <c r="M73" i="1"/>
  <c r="A98" i="1"/>
  <c r="B98" i="1"/>
  <c r="O98" i="1"/>
  <c r="P98" i="1"/>
  <c r="Q98" i="1"/>
  <c r="J98" i="1"/>
  <c r="R98" i="1"/>
  <c r="K98" i="1"/>
  <c r="L98" i="1"/>
  <c r="M98" i="1"/>
  <c r="N98" i="1"/>
  <c r="B1032" i="1"/>
  <c r="A1032" i="1"/>
  <c r="P1032" i="1"/>
  <c r="K1032" i="1"/>
  <c r="L1032" i="1"/>
  <c r="M1032" i="1"/>
  <c r="N1032" i="1"/>
  <c r="O1032" i="1"/>
  <c r="Q1032" i="1"/>
  <c r="R1032" i="1"/>
  <c r="J1032" i="1"/>
  <c r="A660" i="1"/>
  <c r="B660" i="1"/>
  <c r="N660" i="1"/>
  <c r="O660" i="1"/>
  <c r="P660" i="1"/>
  <c r="Q660" i="1"/>
  <c r="J660" i="1"/>
  <c r="R660" i="1"/>
  <c r="K660" i="1"/>
  <c r="L660" i="1"/>
  <c r="M660" i="1"/>
  <c r="A265" i="1"/>
  <c r="B265" i="1"/>
  <c r="O265" i="1"/>
  <c r="K265" i="1"/>
  <c r="R265" i="1"/>
  <c r="J265" i="1"/>
  <c r="L265" i="1"/>
  <c r="M265" i="1"/>
  <c r="N265" i="1"/>
  <c r="P265" i="1"/>
  <c r="Q265" i="1"/>
  <c r="A13" i="1"/>
  <c r="B13" i="1"/>
  <c r="A21" i="1"/>
  <c r="B21" i="1"/>
  <c r="L21" i="1"/>
  <c r="M21" i="1"/>
  <c r="N21" i="1"/>
  <c r="O21" i="1"/>
  <c r="J21" i="1"/>
  <c r="R21" i="1"/>
  <c r="K21" i="1"/>
  <c r="Q21" i="1"/>
  <c r="P21" i="1"/>
  <c r="A29" i="1"/>
  <c r="B29" i="1"/>
  <c r="L29" i="1"/>
  <c r="M29" i="1"/>
  <c r="N29" i="1"/>
  <c r="O29" i="1"/>
  <c r="J29" i="1"/>
  <c r="R29" i="1"/>
  <c r="K29" i="1"/>
  <c r="P29" i="1"/>
  <c r="Q29" i="1"/>
  <c r="A37" i="1"/>
  <c r="B37" i="1"/>
  <c r="L37" i="1"/>
  <c r="M37" i="1"/>
  <c r="N37" i="1"/>
  <c r="O37" i="1"/>
  <c r="J37" i="1"/>
  <c r="R37" i="1"/>
  <c r="K37" i="1"/>
  <c r="P37" i="1"/>
  <c r="Q37" i="1"/>
  <c r="A45" i="1"/>
  <c r="B45" i="1"/>
  <c r="L45" i="1"/>
  <c r="M45" i="1"/>
  <c r="N45" i="1"/>
  <c r="O45" i="1"/>
  <c r="J45" i="1"/>
  <c r="R45" i="1"/>
  <c r="K45" i="1"/>
  <c r="P45" i="1"/>
  <c r="Q45" i="1"/>
  <c r="A53" i="1"/>
  <c r="B53" i="1"/>
  <c r="N53" i="1"/>
  <c r="O53" i="1"/>
  <c r="J53" i="1"/>
  <c r="R53" i="1"/>
  <c r="K53" i="1"/>
  <c r="Q53" i="1"/>
  <c r="L53" i="1"/>
  <c r="M53" i="1"/>
  <c r="P53" i="1"/>
  <c r="A61" i="1"/>
  <c r="B61" i="1"/>
  <c r="N61" i="1"/>
  <c r="O61" i="1"/>
  <c r="J61" i="1"/>
  <c r="R61" i="1"/>
  <c r="K61" i="1"/>
  <c r="L61" i="1"/>
  <c r="M61" i="1"/>
  <c r="P61" i="1"/>
  <c r="Q61" i="1"/>
  <c r="A134" i="1"/>
  <c r="B134" i="1"/>
  <c r="M134" i="1"/>
  <c r="N134" i="1"/>
  <c r="P134" i="1"/>
  <c r="Q134" i="1"/>
  <c r="J134" i="1"/>
  <c r="R134" i="1"/>
  <c r="K134" i="1"/>
  <c r="L134" i="1"/>
  <c r="O134" i="1"/>
  <c r="A130" i="1"/>
  <c r="B130" i="1"/>
  <c r="Q130" i="1"/>
  <c r="J130" i="1"/>
  <c r="R130" i="1"/>
  <c r="L130" i="1"/>
  <c r="M130" i="1"/>
  <c r="N130" i="1"/>
  <c r="K130" i="1"/>
  <c r="O130" i="1"/>
  <c r="P130" i="1"/>
  <c r="A965" i="1"/>
  <c r="B965" i="1"/>
  <c r="N965" i="1"/>
  <c r="O965" i="1"/>
  <c r="P965" i="1"/>
  <c r="Q965" i="1"/>
  <c r="J965" i="1"/>
  <c r="R965" i="1"/>
  <c r="K965" i="1"/>
  <c r="L965" i="1"/>
  <c r="M965" i="1"/>
  <c r="A926" i="1"/>
  <c r="B926" i="1"/>
  <c r="M926" i="1"/>
  <c r="N926" i="1"/>
  <c r="O926" i="1"/>
  <c r="P926" i="1"/>
  <c r="Q926" i="1"/>
  <c r="J926" i="1"/>
  <c r="R926" i="1"/>
  <c r="K926" i="1"/>
  <c r="L926" i="1"/>
  <c r="A107" i="1"/>
  <c r="B107" i="1"/>
  <c r="N107" i="1"/>
  <c r="O107" i="1"/>
  <c r="P107" i="1"/>
  <c r="Q107" i="1"/>
  <c r="J107" i="1"/>
  <c r="R107" i="1"/>
  <c r="K107" i="1"/>
  <c r="L107" i="1"/>
  <c r="M107" i="1"/>
  <c r="A663" i="1"/>
  <c r="B663" i="1"/>
  <c r="K663" i="1"/>
  <c r="L663" i="1"/>
  <c r="M663" i="1"/>
  <c r="N663" i="1"/>
  <c r="O663" i="1"/>
  <c r="P663" i="1"/>
  <c r="Q663" i="1"/>
  <c r="J663" i="1"/>
  <c r="R663" i="1"/>
  <c r="B728" i="1"/>
  <c r="A728" i="1"/>
  <c r="K728" i="1"/>
  <c r="L728" i="1"/>
  <c r="M728" i="1"/>
  <c r="N728" i="1"/>
  <c r="O728" i="1"/>
  <c r="P728" i="1"/>
  <c r="Q728" i="1"/>
  <c r="J728" i="1"/>
  <c r="R728" i="1"/>
  <c r="A680" i="1"/>
  <c r="B680" i="1"/>
  <c r="J680" i="1"/>
  <c r="R680" i="1"/>
  <c r="K680" i="1"/>
  <c r="L680" i="1"/>
  <c r="M680" i="1"/>
  <c r="N680" i="1"/>
  <c r="O680" i="1"/>
  <c r="P680" i="1"/>
  <c r="Q680" i="1"/>
  <c r="B1163" i="1"/>
  <c r="A1163" i="1"/>
  <c r="K1163" i="1"/>
  <c r="N1163" i="1"/>
  <c r="P1163" i="1"/>
  <c r="O1163" i="1"/>
  <c r="Q1163" i="1"/>
  <c r="J1163" i="1"/>
  <c r="R1163" i="1"/>
  <c r="L1163" i="1"/>
  <c r="M1163" i="1"/>
  <c r="A1150" i="1"/>
  <c r="B1150" i="1"/>
  <c r="P1150" i="1"/>
  <c r="J1150" i="1"/>
  <c r="R1150" i="1"/>
  <c r="K1150" i="1"/>
  <c r="L1150" i="1"/>
  <c r="M1150" i="1"/>
  <c r="N1150" i="1"/>
  <c r="Q1150" i="1"/>
  <c r="O1150" i="1"/>
  <c r="B1140" i="1"/>
  <c r="A1140" i="1"/>
  <c r="J1140" i="1"/>
  <c r="R1140" i="1"/>
  <c r="L1140" i="1"/>
  <c r="M1140" i="1"/>
  <c r="N1140" i="1"/>
  <c r="O1140" i="1"/>
  <c r="P1140" i="1"/>
  <c r="Q1140" i="1"/>
  <c r="K1140" i="1"/>
  <c r="A1130" i="1"/>
  <c r="B1130" i="1"/>
  <c r="L1130" i="1"/>
  <c r="N1130" i="1"/>
  <c r="O1130" i="1"/>
  <c r="P1130" i="1"/>
  <c r="M1130" i="1"/>
  <c r="Q1130" i="1"/>
  <c r="J1130" i="1"/>
  <c r="R1130" i="1"/>
  <c r="K1130" i="1"/>
  <c r="A407" i="1"/>
  <c r="B407" i="1"/>
  <c r="O407" i="1"/>
  <c r="J407" i="1"/>
  <c r="R407" i="1"/>
  <c r="K407" i="1"/>
  <c r="N407" i="1"/>
  <c r="L407" i="1"/>
  <c r="M407" i="1"/>
  <c r="P407" i="1"/>
  <c r="Q407" i="1"/>
  <c r="A1077" i="1"/>
  <c r="B1077" i="1"/>
  <c r="Q1077" i="1"/>
  <c r="K1077" i="1"/>
  <c r="L1077" i="1"/>
  <c r="M1077" i="1"/>
  <c r="N1077" i="1"/>
  <c r="O1077" i="1"/>
  <c r="J1077" i="1"/>
  <c r="P1077" i="1"/>
  <c r="R1077" i="1"/>
  <c r="A277" i="1"/>
  <c r="B277" i="1"/>
  <c r="K277" i="1"/>
  <c r="Q277" i="1"/>
  <c r="J277" i="1"/>
  <c r="L277" i="1"/>
  <c r="M277" i="1"/>
  <c r="O277" i="1"/>
  <c r="P277" i="1"/>
  <c r="N277" i="1"/>
  <c r="R277" i="1"/>
  <c r="A81" i="1"/>
  <c r="B81" i="1"/>
  <c r="J81" i="1"/>
  <c r="R81" i="1"/>
  <c r="Q81" i="1"/>
  <c r="K81" i="1"/>
  <c r="L81" i="1"/>
  <c r="M81" i="1"/>
  <c r="N81" i="1"/>
  <c r="O81" i="1"/>
  <c r="P81" i="1"/>
  <c r="A43" i="1"/>
  <c r="B43" i="1"/>
  <c r="N43" i="1"/>
  <c r="O43" i="1"/>
  <c r="P43" i="1"/>
  <c r="Q43" i="1"/>
  <c r="L43" i="1"/>
  <c r="M43" i="1"/>
  <c r="K43" i="1"/>
  <c r="R43" i="1"/>
  <c r="J43" i="1"/>
  <c r="A315" i="1"/>
  <c r="B315" i="1"/>
  <c r="K315" i="1"/>
  <c r="M315" i="1"/>
  <c r="N315" i="1"/>
  <c r="O315" i="1"/>
  <c r="Q315" i="1"/>
  <c r="J315" i="1"/>
  <c r="R315" i="1"/>
  <c r="L315" i="1"/>
  <c r="P315" i="1"/>
  <c r="A914" i="1"/>
  <c r="B914" i="1"/>
  <c r="Q914" i="1"/>
  <c r="J914" i="1"/>
  <c r="R914" i="1"/>
  <c r="K914" i="1"/>
  <c r="L914" i="1"/>
  <c r="M914" i="1"/>
  <c r="N914" i="1"/>
  <c r="O914" i="1"/>
  <c r="P914" i="1"/>
  <c r="A180" i="1"/>
  <c r="B180" i="1"/>
  <c r="Q180" i="1"/>
  <c r="J180" i="1"/>
  <c r="R180" i="1"/>
  <c r="K180" i="1"/>
  <c r="L180" i="1"/>
  <c r="M180" i="1"/>
  <c r="N180" i="1"/>
  <c r="O180" i="1"/>
  <c r="P180" i="1"/>
  <c r="B1147" i="1"/>
  <c r="A1147" i="1"/>
  <c r="K1147" i="1"/>
  <c r="M1147" i="1"/>
  <c r="N1147" i="1"/>
  <c r="O1147" i="1"/>
  <c r="P1147" i="1"/>
  <c r="L1147" i="1"/>
  <c r="Q1147" i="1"/>
  <c r="J1147" i="1"/>
  <c r="R1147" i="1"/>
  <c r="A1137" i="1"/>
  <c r="B1137" i="1"/>
  <c r="M1137" i="1"/>
  <c r="N1137" i="1"/>
  <c r="O1137" i="1"/>
  <c r="P1137" i="1"/>
  <c r="Q1137" i="1"/>
  <c r="J1137" i="1"/>
  <c r="R1137" i="1"/>
  <c r="K1137" i="1"/>
  <c r="L1137" i="1"/>
  <c r="B1002" i="1"/>
  <c r="A1002" i="1"/>
  <c r="Q1002" i="1"/>
  <c r="J1002" i="1"/>
  <c r="R1002" i="1"/>
  <c r="K1002" i="1"/>
  <c r="L1002" i="1"/>
  <c r="M1002" i="1"/>
  <c r="N1002" i="1"/>
  <c r="O1002" i="1"/>
  <c r="P1002" i="1"/>
  <c r="B1010" i="1"/>
  <c r="A1010" i="1"/>
  <c r="Q1010" i="1"/>
  <c r="J1010" i="1"/>
  <c r="R1010" i="1"/>
  <c r="K1010" i="1"/>
  <c r="L1010" i="1"/>
  <c r="M1010" i="1"/>
  <c r="N1010" i="1"/>
  <c r="O1010" i="1"/>
  <c r="P1010" i="1"/>
  <c r="B408" i="1"/>
  <c r="A408" i="1"/>
  <c r="N408" i="1"/>
  <c r="Q408" i="1"/>
  <c r="J408" i="1"/>
  <c r="R408" i="1"/>
  <c r="M408" i="1"/>
  <c r="P408" i="1"/>
  <c r="K408" i="1"/>
  <c r="L408" i="1"/>
  <c r="O408" i="1"/>
  <c r="A960" i="1"/>
  <c r="B960" i="1"/>
  <c r="K960" i="1"/>
  <c r="L960" i="1"/>
  <c r="M960" i="1"/>
  <c r="N960" i="1"/>
  <c r="O960" i="1"/>
  <c r="P960" i="1"/>
  <c r="Q960" i="1"/>
  <c r="J960" i="1"/>
  <c r="R960" i="1"/>
  <c r="A340" i="1"/>
  <c r="B340" i="1"/>
  <c r="M340" i="1"/>
  <c r="K340" i="1"/>
  <c r="L340" i="1"/>
  <c r="N340" i="1"/>
  <c r="O340" i="1"/>
  <c r="P340" i="1"/>
  <c r="Q340" i="1"/>
  <c r="J340" i="1"/>
  <c r="R340" i="1"/>
  <c r="A1003" i="1"/>
  <c r="B1003" i="1"/>
  <c r="P1003" i="1"/>
  <c r="Q1003" i="1"/>
  <c r="J1003" i="1"/>
  <c r="R1003" i="1"/>
  <c r="K1003" i="1"/>
  <c r="L1003" i="1"/>
  <c r="M1003" i="1"/>
  <c r="N1003" i="1"/>
  <c r="O1003" i="1"/>
  <c r="A409" i="1"/>
  <c r="B409" i="1"/>
  <c r="M409" i="1"/>
  <c r="P409" i="1"/>
  <c r="Q409" i="1"/>
  <c r="L409" i="1"/>
  <c r="J409" i="1"/>
  <c r="K409" i="1"/>
  <c r="N409" i="1"/>
  <c r="O409" i="1"/>
  <c r="R409" i="1"/>
  <c r="A151" i="1"/>
  <c r="B151" i="1"/>
  <c r="L151" i="1"/>
  <c r="M151" i="1"/>
  <c r="P151" i="1"/>
  <c r="Q151" i="1"/>
  <c r="J151" i="1"/>
  <c r="K151" i="1"/>
  <c r="N151" i="1"/>
  <c r="O151" i="1"/>
  <c r="R151" i="1"/>
  <c r="A174" i="1"/>
  <c r="B174" i="1"/>
  <c r="O174" i="1"/>
  <c r="P174" i="1"/>
  <c r="Q174" i="1"/>
  <c r="J174" i="1"/>
  <c r="R174" i="1"/>
  <c r="K174" i="1"/>
  <c r="L174" i="1"/>
  <c r="M174" i="1"/>
  <c r="N174" i="1"/>
  <c r="A279" i="1"/>
  <c r="B279" i="1"/>
  <c r="Q279" i="1"/>
  <c r="R279" i="1"/>
  <c r="K279" i="1"/>
  <c r="L279" i="1"/>
  <c r="M279" i="1"/>
  <c r="O279" i="1"/>
  <c r="P279" i="1"/>
  <c r="J279" i="1"/>
  <c r="N279" i="1"/>
  <c r="A287" i="1"/>
  <c r="B287" i="1"/>
  <c r="O287" i="1"/>
  <c r="Q287" i="1"/>
  <c r="J287" i="1"/>
  <c r="R287" i="1"/>
  <c r="K287" i="1"/>
  <c r="M287" i="1"/>
  <c r="N287" i="1"/>
  <c r="L287" i="1"/>
  <c r="P287" i="1"/>
  <c r="A295" i="1"/>
  <c r="B295" i="1"/>
  <c r="O295" i="1"/>
  <c r="Q295" i="1"/>
  <c r="J295" i="1"/>
  <c r="R295" i="1"/>
  <c r="K295" i="1"/>
  <c r="M295" i="1"/>
  <c r="N295" i="1"/>
  <c r="L295" i="1"/>
  <c r="P295" i="1"/>
  <c r="B720" i="1"/>
  <c r="A720" i="1"/>
  <c r="K720" i="1"/>
  <c r="L720" i="1"/>
  <c r="M720" i="1"/>
  <c r="N720" i="1"/>
  <c r="O720" i="1"/>
  <c r="P720" i="1"/>
  <c r="Q720" i="1"/>
  <c r="J720" i="1"/>
  <c r="R720" i="1"/>
  <c r="B712" i="1"/>
  <c r="A712" i="1"/>
  <c r="K712" i="1"/>
  <c r="L712" i="1"/>
  <c r="M712" i="1"/>
  <c r="N712" i="1"/>
  <c r="O712" i="1"/>
  <c r="P712" i="1"/>
  <c r="Q712" i="1"/>
  <c r="J712" i="1"/>
  <c r="R712" i="1"/>
  <c r="A704" i="1"/>
  <c r="B704" i="1"/>
  <c r="K704" i="1"/>
  <c r="L704" i="1"/>
  <c r="M704" i="1"/>
  <c r="N704" i="1"/>
  <c r="O704" i="1"/>
  <c r="P704" i="1"/>
  <c r="Q704" i="1"/>
  <c r="J704" i="1"/>
  <c r="R704" i="1"/>
  <c r="A696" i="1"/>
  <c r="B696" i="1"/>
  <c r="J696" i="1"/>
  <c r="R696" i="1"/>
  <c r="K696" i="1"/>
  <c r="L696" i="1"/>
  <c r="M696" i="1"/>
  <c r="N696" i="1"/>
  <c r="O696" i="1"/>
  <c r="P696" i="1"/>
  <c r="Q696" i="1"/>
  <c r="A688" i="1"/>
  <c r="B688" i="1"/>
  <c r="J688" i="1"/>
  <c r="R688" i="1"/>
  <c r="K688" i="1"/>
  <c r="L688" i="1"/>
  <c r="M688" i="1"/>
  <c r="N688" i="1"/>
  <c r="O688" i="1"/>
  <c r="P688" i="1"/>
  <c r="Q688" i="1"/>
  <c r="A672" i="1"/>
  <c r="B672" i="1"/>
  <c r="J672" i="1"/>
  <c r="R672" i="1"/>
  <c r="K672" i="1"/>
  <c r="L672" i="1"/>
  <c r="M672" i="1"/>
  <c r="N672" i="1"/>
  <c r="O672" i="1"/>
  <c r="P672" i="1"/>
  <c r="Q672" i="1"/>
  <c r="A971" i="1"/>
  <c r="B971" i="1"/>
  <c r="P971" i="1"/>
  <c r="Q971" i="1"/>
  <c r="J971" i="1"/>
  <c r="R971" i="1"/>
  <c r="K971" i="1"/>
  <c r="L971" i="1"/>
  <c r="M971" i="1"/>
  <c r="N971" i="1"/>
  <c r="O971" i="1"/>
  <c r="A271" i="1"/>
  <c r="B271" i="1"/>
  <c r="Q271" i="1"/>
  <c r="M271" i="1"/>
  <c r="R271" i="1"/>
  <c r="J271" i="1"/>
  <c r="K271" i="1"/>
  <c r="L271" i="1"/>
  <c r="N271" i="1"/>
  <c r="O271" i="1"/>
  <c r="P271" i="1"/>
  <c r="A317" i="1"/>
  <c r="B317" i="1"/>
  <c r="Q317" i="1"/>
  <c r="K317" i="1"/>
  <c r="L317" i="1"/>
  <c r="M317" i="1"/>
  <c r="O317" i="1"/>
  <c r="P317" i="1"/>
  <c r="N317" i="1"/>
  <c r="R317" i="1"/>
  <c r="J317" i="1"/>
  <c r="A987" i="1"/>
  <c r="B987" i="1"/>
  <c r="P987" i="1"/>
  <c r="Q987" i="1"/>
  <c r="J987" i="1"/>
  <c r="R987" i="1"/>
  <c r="K987" i="1"/>
  <c r="L987" i="1"/>
  <c r="M987" i="1"/>
  <c r="N987" i="1"/>
  <c r="O987" i="1"/>
  <c r="A995" i="1"/>
  <c r="B995" i="1"/>
  <c r="P995" i="1"/>
  <c r="Q995" i="1"/>
  <c r="J995" i="1"/>
  <c r="R995" i="1"/>
  <c r="K995" i="1"/>
  <c r="L995" i="1"/>
  <c r="M995" i="1"/>
  <c r="N995" i="1"/>
  <c r="O995" i="1"/>
  <c r="A919" i="1"/>
  <c r="B919" i="1"/>
  <c r="L919" i="1"/>
  <c r="M919" i="1"/>
  <c r="N919" i="1"/>
  <c r="O919" i="1"/>
  <c r="P919" i="1"/>
  <c r="Q919" i="1"/>
  <c r="J919" i="1"/>
  <c r="R919" i="1"/>
  <c r="K919" i="1"/>
  <c r="A333" i="1"/>
  <c r="B333" i="1"/>
  <c r="K333" i="1"/>
  <c r="L333" i="1"/>
  <c r="O333" i="1"/>
  <c r="P333" i="1"/>
  <c r="Q333" i="1"/>
  <c r="R333" i="1"/>
  <c r="J333" i="1"/>
  <c r="M333" i="1"/>
  <c r="N333" i="1"/>
  <c r="A208" i="1"/>
  <c r="B208" i="1"/>
  <c r="M208" i="1"/>
  <c r="N208" i="1"/>
  <c r="O208" i="1"/>
  <c r="P208" i="1"/>
  <c r="Q208" i="1"/>
  <c r="J208" i="1"/>
  <c r="R208" i="1"/>
  <c r="K208" i="1"/>
  <c r="L208" i="1"/>
  <c r="A216" i="1"/>
  <c r="B216" i="1"/>
  <c r="M216" i="1"/>
  <c r="N216" i="1"/>
  <c r="O216" i="1"/>
  <c r="P216" i="1"/>
  <c r="Q216" i="1"/>
  <c r="J216" i="1"/>
  <c r="R216" i="1"/>
  <c r="K216" i="1"/>
  <c r="L216" i="1"/>
  <c r="A1123" i="1"/>
  <c r="B1123" i="1"/>
  <c r="K1123" i="1"/>
  <c r="M1123" i="1"/>
  <c r="N1123" i="1"/>
  <c r="O1123" i="1"/>
  <c r="L1123" i="1"/>
  <c r="P1123" i="1"/>
  <c r="Q1123" i="1"/>
  <c r="J1123" i="1"/>
  <c r="R1123" i="1"/>
  <c r="A341" i="1"/>
  <c r="B341" i="1"/>
  <c r="L341" i="1"/>
  <c r="K341" i="1"/>
  <c r="M341" i="1"/>
  <c r="N341" i="1"/>
  <c r="O341" i="1"/>
  <c r="P341" i="1"/>
  <c r="Q341" i="1"/>
  <c r="J341" i="1"/>
  <c r="R341" i="1"/>
  <c r="A1004" i="1"/>
  <c r="B1004" i="1"/>
  <c r="O1004" i="1"/>
  <c r="P1004" i="1"/>
  <c r="Q1004" i="1"/>
  <c r="J1004" i="1"/>
  <c r="R1004" i="1"/>
  <c r="K1004" i="1"/>
  <c r="L1004" i="1"/>
  <c r="M1004" i="1"/>
  <c r="N1004" i="1"/>
  <c r="A142" i="1"/>
  <c r="B142" i="1"/>
  <c r="M142" i="1"/>
  <c r="N142" i="1"/>
  <c r="Q142" i="1"/>
  <c r="J142" i="1"/>
  <c r="R142" i="1"/>
  <c r="K142" i="1"/>
  <c r="L142" i="1"/>
  <c r="O142" i="1"/>
  <c r="P142" i="1"/>
  <c r="A171" i="1"/>
  <c r="B171" i="1"/>
  <c r="J171" i="1"/>
  <c r="R171" i="1"/>
  <c r="K171" i="1"/>
  <c r="L171" i="1"/>
  <c r="M171" i="1"/>
  <c r="N171" i="1"/>
  <c r="O171" i="1"/>
  <c r="P171" i="1"/>
  <c r="Q171" i="1"/>
  <c r="A228" i="1"/>
  <c r="B228" i="1"/>
  <c r="Q228" i="1"/>
  <c r="J228" i="1"/>
  <c r="R228" i="1"/>
  <c r="K228" i="1"/>
  <c r="L228" i="1"/>
  <c r="O228" i="1"/>
  <c r="P228" i="1"/>
  <c r="N228" i="1"/>
  <c r="M228" i="1"/>
  <c r="A411" i="1"/>
  <c r="B411" i="1"/>
  <c r="K411" i="1"/>
  <c r="N411" i="1"/>
  <c r="O411" i="1"/>
  <c r="J411" i="1"/>
  <c r="R411" i="1"/>
  <c r="L411" i="1"/>
  <c r="M411" i="1"/>
  <c r="P411" i="1"/>
  <c r="Q411" i="1"/>
  <c r="A954" i="1"/>
  <c r="B954" i="1"/>
  <c r="Q954" i="1"/>
  <c r="J954" i="1"/>
  <c r="R954" i="1"/>
  <c r="K954" i="1"/>
  <c r="L954" i="1"/>
  <c r="M954" i="1"/>
  <c r="N954" i="1"/>
  <c r="O954" i="1"/>
  <c r="P954" i="1"/>
  <c r="A1022" i="1"/>
  <c r="B1022" i="1"/>
  <c r="M1022" i="1"/>
  <c r="N1022" i="1"/>
  <c r="O1022" i="1"/>
  <c r="P1022" i="1"/>
  <c r="Q1022" i="1"/>
  <c r="J1022" i="1"/>
  <c r="R1022" i="1"/>
  <c r="K1022" i="1"/>
  <c r="L1022" i="1"/>
  <c r="B1028" i="1"/>
  <c r="A1028" i="1"/>
  <c r="L1028" i="1"/>
  <c r="J1028" i="1"/>
  <c r="K1028" i="1"/>
  <c r="M1028" i="1"/>
  <c r="N1028" i="1"/>
  <c r="O1028" i="1"/>
  <c r="P1028" i="1"/>
  <c r="Q1028" i="1"/>
  <c r="R1028" i="1"/>
  <c r="A1041" i="1"/>
  <c r="B1041" i="1"/>
  <c r="M1041" i="1"/>
  <c r="N1041" i="1"/>
  <c r="O1041" i="1"/>
  <c r="P1041" i="1"/>
  <c r="Q1041" i="1"/>
  <c r="J1041" i="1"/>
  <c r="R1041" i="1"/>
  <c r="K1041" i="1"/>
  <c r="L1041" i="1"/>
  <c r="A1062" i="1"/>
  <c r="B1062" i="1"/>
  <c r="P1062" i="1"/>
  <c r="Q1062" i="1"/>
  <c r="J1062" i="1"/>
  <c r="R1062" i="1"/>
  <c r="K1062" i="1"/>
  <c r="L1062" i="1"/>
  <c r="M1062" i="1"/>
  <c r="N1062" i="1"/>
  <c r="O1062" i="1"/>
  <c r="B1080" i="1"/>
  <c r="A1080" i="1"/>
  <c r="N1080" i="1"/>
  <c r="P1080" i="1"/>
  <c r="Q1080" i="1"/>
  <c r="J1080" i="1"/>
  <c r="R1080" i="1"/>
  <c r="K1080" i="1"/>
  <c r="L1080" i="1"/>
  <c r="O1080" i="1"/>
  <c r="M1080" i="1"/>
  <c r="B1092" i="1"/>
  <c r="A1092" i="1"/>
  <c r="J1092" i="1"/>
  <c r="R1092" i="1"/>
  <c r="K1092" i="1"/>
  <c r="L1092" i="1"/>
  <c r="M1092" i="1"/>
  <c r="N1092" i="1"/>
  <c r="O1092" i="1"/>
  <c r="P1092" i="1"/>
  <c r="Q1092" i="1"/>
  <c r="A158" i="1"/>
  <c r="B158" i="1"/>
  <c r="M158" i="1"/>
  <c r="N158" i="1"/>
  <c r="Q158" i="1"/>
  <c r="J158" i="1"/>
  <c r="R158" i="1"/>
  <c r="K158" i="1"/>
  <c r="L158" i="1"/>
  <c r="O158" i="1"/>
  <c r="P158" i="1"/>
  <c r="A150" i="1"/>
  <c r="B150" i="1"/>
  <c r="M150" i="1"/>
  <c r="N150" i="1"/>
  <c r="Q150" i="1"/>
  <c r="J150" i="1"/>
  <c r="R150" i="1"/>
  <c r="K150" i="1"/>
  <c r="L150" i="1"/>
  <c r="O150" i="1"/>
  <c r="P150" i="1"/>
  <c r="A182" i="1"/>
  <c r="B182" i="1"/>
  <c r="O182" i="1"/>
  <c r="P182" i="1"/>
  <c r="Q182" i="1"/>
  <c r="J182" i="1"/>
  <c r="R182" i="1"/>
  <c r="K182" i="1"/>
  <c r="L182" i="1"/>
  <c r="M182" i="1"/>
  <c r="N182" i="1"/>
  <c r="A946" i="1"/>
  <c r="B946" i="1"/>
  <c r="Q946" i="1"/>
  <c r="J946" i="1"/>
  <c r="R946" i="1"/>
  <c r="K946" i="1"/>
  <c r="L946" i="1"/>
  <c r="M946" i="1"/>
  <c r="N946" i="1"/>
  <c r="O946" i="1"/>
  <c r="P946" i="1"/>
  <c r="A280" i="1"/>
  <c r="B280" i="1"/>
  <c r="P280" i="1"/>
  <c r="R280" i="1"/>
  <c r="K280" i="1"/>
  <c r="L280" i="1"/>
  <c r="M280" i="1"/>
  <c r="O280" i="1"/>
  <c r="Q280" i="1"/>
  <c r="J280" i="1"/>
  <c r="N280" i="1"/>
  <c r="A288" i="1"/>
  <c r="B288" i="1"/>
  <c r="N288" i="1"/>
  <c r="P288" i="1"/>
  <c r="Q288" i="1"/>
  <c r="J288" i="1"/>
  <c r="R288" i="1"/>
  <c r="L288" i="1"/>
  <c r="M288" i="1"/>
  <c r="K288" i="1"/>
  <c r="O288" i="1"/>
  <c r="A296" i="1"/>
  <c r="B296" i="1"/>
  <c r="N296" i="1"/>
  <c r="P296" i="1"/>
  <c r="Q296" i="1"/>
  <c r="J296" i="1"/>
  <c r="R296" i="1"/>
  <c r="L296" i="1"/>
  <c r="M296" i="1"/>
  <c r="K296" i="1"/>
  <c r="O296" i="1"/>
  <c r="A304" i="1"/>
  <c r="B304" i="1"/>
  <c r="N304" i="1"/>
  <c r="P304" i="1"/>
  <c r="Q304" i="1"/>
  <c r="J304" i="1"/>
  <c r="R304" i="1"/>
  <c r="L304" i="1"/>
  <c r="M304" i="1"/>
  <c r="K304" i="1"/>
  <c r="O304" i="1"/>
  <c r="A962" i="1"/>
  <c r="B962" i="1"/>
  <c r="Q962" i="1"/>
  <c r="J962" i="1"/>
  <c r="R962" i="1"/>
  <c r="K962" i="1"/>
  <c r="L962" i="1"/>
  <c r="M962" i="1"/>
  <c r="N962" i="1"/>
  <c r="O962" i="1"/>
  <c r="P962" i="1"/>
  <c r="A346" i="1"/>
  <c r="B346" i="1"/>
  <c r="L346" i="1"/>
  <c r="M346" i="1"/>
  <c r="N346" i="1"/>
  <c r="O346" i="1"/>
  <c r="P346" i="1"/>
  <c r="Q346" i="1"/>
  <c r="K346" i="1"/>
  <c r="J346" i="1"/>
  <c r="R346" i="1"/>
  <c r="A347" i="1"/>
  <c r="B347" i="1"/>
  <c r="K347" i="1"/>
  <c r="L347" i="1"/>
  <c r="M347" i="1"/>
  <c r="N347" i="1"/>
  <c r="O347" i="1"/>
  <c r="P347" i="1"/>
  <c r="J347" i="1"/>
  <c r="R347" i="1"/>
  <c r="Q347" i="1"/>
  <c r="A84" i="1"/>
  <c r="B84" i="1"/>
  <c r="O84" i="1"/>
  <c r="R84" i="1"/>
  <c r="J84" i="1"/>
  <c r="K84" i="1"/>
  <c r="L84" i="1"/>
  <c r="M84" i="1"/>
  <c r="N84" i="1"/>
  <c r="P84" i="1"/>
  <c r="Q84" i="1"/>
  <c r="A72" i="1"/>
  <c r="B72" i="1"/>
  <c r="K72" i="1"/>
  <c r="L72" i="1"/>
  <c r="M72" i="1"/>
  <c r="N72" i="1"/>
  <c r="O72" i="1"/>
  <c r="P72" i="1"/>
  <c r="Q72" i="1"/>
  <c r="R72" i="1"/>
  <c r="J72" i="1"/>
  <c r="A97" i="1"/>
  <c r="B97" i="1"/>
  <c r="P97" i="1"/>
  <c r="Q97" i="1"/>
  <c r="J97" i="1"/>
  <c r="R97" i="1"/>
  <c r="K97" i="1"/>
  <c r="L97" i="1"/>
  <c r="M97" i="1"/>
  <c r="N97" i="1"/>
  <c r="O97" i="1"/>
  <c r="A1083" i="1"/>
  <c r="B1083" i="1"/>
  <c r="K1083" i="1"/>
  <c r="M1083" i="1"/>
  <c r="N1083" i="1"/>
  <c r="O1083" i="1"/>
  <c r="P1083" i="1"/>
  <c r="Q1083" i="1"/>
  <c r="J1083" i="1"/>
  <c r="R1083" i="1"/>
  <c r="L1083" i="1"/>
  <c r="A232" i="1"/>
  <c r="B232" i="1"/>
  <c r="M232" i="1"/>
  <c r="O232" i="1"/>
  <c r="P232" i="1"/>
  <c r="K232" i="1"/>
  <c r="L232" i="1"/>
  <c r="J232" i="1"/>
  <c r="N232" i="1"/>
  <c r="Q232" i="1"/>
  <c r="R232" i="1"/>
  <c r="A266" i="1"/>
  <c r="B266" i="1"/>
  <c r="N266" i="1"/>
  <c r="J266" i="1"/>
  <c r="R266" i="1"/>
  <c r="K266" i="1"/>
  <c r="L266" i="1"/>
  <c r="M266" i="1"/>
  <c r="O266" i="1"/>
  <c r="P266" i="1"/>
  <c r="Q266" i="1"/>
  <c r="A14" i="1"/>
  <c r="B14" i="1"/>
  <c r="K14" i="1"/>
  <c r="L14" i="1"/>
  <c r="M14" i="1"/>
  <c r="N14" i="1"/>
  <c r="Q14" i="1"/>
  <c r="J14" i="1"/>
  <c r="R14" i="1"/>
  <c r="P14" i="1"/>
  <c r="O14" i="1"/>
  <c r="A22" i="1"/>
  <c r="B22" i="1"/>
  <c r="K22" i="1"/>
  <c r="L22" i="1"/>
  <c r="M22" i="1"/>
  <c r="N22" i="1"/>
  <c r="Q22" i="1"/>
  <c r="J22" i="1"/>
  <c r="R22" i="1"/>
  <c r="O22" i="1"/>
  <c r="P22" i="1"/>
  <c r="A30" i="1"/>
  <c r="B30" i="1"/>
  <c r="K30" i="1"/>
  <c r="L30" i="1"/>
  <c r="M30" i="1"/>
  <c r="N30" i="1"/>
  <c r="Q30" i="1"/>
  <c r="J30" i="1"/>
  <c r="R30" i="1"/>
  <c r="O30" i="1"/>
  <c r="P30" i="1"/>
  <c r="A38" i="1"/>
  <c r="B38" i="1"/>
  <c r="K38" i="1"/>
  <c r="L38" i="1"/>
  <c r="M38" i="1"/>
  <c r="N38" i="1"/>
  <c r="Q38" i="1"/>
  <c r="J38" i="1"/>
  <c r="R38" i="1"/>
  <c r="O38" i="1"/>
  <c r="P38" i="1"/>
  <c r="A46" i="1"/>
  <c r="B46" i="1"/>
  <c r="K46" i="1"/>
  <c r="L46" i="1"/>
  <c r="M46" i="1"/>
  <c r="N46" i="1"/>
  <c r="Q46" i="1"/>
  <c r="J46" i="1"/>
  <c r="R46" i="1"/>
  <c r="P46" i="1"/>
  <c r="O46" i="1"/>
  <c r="A54" i="1"/>
  <c r="B54" i="1"/>
  <c r="M54" i="1"/>
  <c r="N54" i="1"/>
  <c r="Q54" i="1"/>
  <c r="J54" i="1"/>
  <c r="R54" i="1"/>
  <c r="K54" i="1"/>
  <c r="L54" i="1"/>
  <c r="O54" i="1"/>
  <c r="P54" i="1"/>
  <c r="A910" i="1"/>
  <c r="B910" i="1"/>
  <c r="M910" i="1"/>
  <c r="N910" i="1"/>
  <c r="O910" i="1"/>
  <c r="P910" i="1"/>
  <c r="Q910" i="1"/>
  <c r="J910" i="1"/>
  <c r="R910" i="1"/>
  <c r="K910" i="1"/>
  <c r="L910" i="1"/>
  <c r="A133" i="1"/>
  <c r="B133" i="1"/>
  <c r="N133" i="1"/>
  <c r="O133" i="1"/>
  <c r="Q133" i="1"/>
  <c r="J133" i="1"/>
  <c r="R133" i="1"/>
  <c r="K133" i="1"/>
  <c r="P133" i="1"/>
  <c r="L133" i="1"/>
  <c r="M133" i="1"/>
  <c r="A1016" i="1"/>
  <c r="B1016" i="1"/>
  <c r="K1016" i="1"/>
  <c r="L1016" i="1"/>
  <c r="M1016" i="1"/>
  <c r="N1016" i="1"/>
  <c r="O1016" i="1"/>
  <c r="P1016" i="1"/>
  <c r="Q1016" i="1"/>
  <c r="J1016" i="1"/>
  <c r="R1016" i="1"/>
  <c r="A964" i="1"/>
  <c r="B964" i="1"/>
  <c r="O964" i="1"/>
  <c r="P964" i="1"/>
  <c r="Q964" i="1"/>
  <c r="J964" i="1"/>
  <c r="R964" i="1"/>
  <c r="K964" i="1"/>
  <c r="L964" i="1"/>
  <c r="M964" i="1"/>
  <c r="N964" i="1"/>
  <c r="A927" i="1"/>
  <c r="B927" i="1"/>
  <c r="L927" i="1"/>
  <c r="M927" i="1"/>
  <c r="N927" i="1"/>
  <c r="O927" i="1"/>
  <c r="P927" i="1"/>
  <c r="Q927" i="1"/>
  <c r="J927" i="1"/>
  <c r="R927" i="1"/>
  <c r="K927" i="1"/>
  <c r="A108" i="1"/>
  <c r="B108" i="1"/>
  <c r="M108" i="1"/>
  <c r="N108" i="1"/>
  <c r="O108" i="1"/>
  <c r="P108" i="1"/>
  <c r="Q108" i="1"/>
  <c r="J108" i="1"/>
  <c r="R108" i="1"/>
  <c r="K108" i="1"/>
  <c r="L108" i="1"/>
  <c r="A664" i="1"/>
  <c r="B664" i="1"/>
  <c r="J664" i="1"/>
  <c r="R664" i="1"/>
  <c r="K664" i="1"/>
  <c r="L664" i="1"/>
  <c r="M664" i="1"/>
  <c r="N664" i="1"/>
  <c r="O664" i="1"/>
  <c r="P664" i="1"/>
  <c r="Q664" i="1"/>
  <c r="A727" i="1"/>
  <c r="B727" i="1"/>
  <c r="L727" i="1"/>
  <c r="M727" i="1"/>
  <c r="N727" i="1"/>
  <c r="O727" i="1"/>
  <c r="P727" i="1"/>
  <c r="Q727" i="1"/>
  <c r="J727" i="1"/>
  <c r="R727" i="1"/>
  <c r="K727" i="1"/>
  <c r="A719" i="1"/>
  <c r="B719" i="1"/>
  <c r="L719" i="1"/>
  <c r="M719" i="1"/>
  <c r="N719" i="1"/>
  <c r="O719" i="1"/>
  <c r="P719" i="1"/>
  <c r="Q719" i="1"/>
  <c r="J719" i="1"/>
  <c r="R719" i="1"/>
  <c r="K719" i="1"/>
  <c r="A711" i="1"/>
  <c r="B711" i="1"/>
  <c r="L711" i="1"/>
  <c r="M711" i="1"/>
  <c r="N711" i="1"/>
  <c r="O711" i="1"/>
  <c r="P711" i="1"/>
  <c r="Q711" i="1"/>
  <c r="J711" i="1"/>
  <c r="R711" i="1"/>
  <c r="K711" i="1"/>
  <c r="A703" i="1"/>
  <c r="B703" i="1"/>
  <c r="L703" i="1"/>
  <c r="M703" i="1"/>
  <c r="N703" i="1"/>
  <c r="O703" i="1"/>
  <c r="P703" i="1"/>
  <c r="Q703" i="1"/>
  <c r="J703" i="1"/>
  <c r="R703" i="1"/>
  <c r="K703" i="1"/>
  <c r="A695" i="1"/>
  <c r="B695" i="1"/>
  <c r="K695" i="1"/>
  <c r="L695" i="1"/>
  <c r="M695" i="1"/>
  <c r="N695" i="1"/>
  <c r="O695" i="1"/>
  <c r="P695" i="1"/>
  <c r="Q695" i="1"/>
  <c r="R695" i="1"/>
  <c r="J695" i="1"/>
  <c r="A687" i="1"/>
  <c r="B687" i="1"/>
  <c r="K687" i="1"/>
  <c r="L687" i="1"/>
  <c r="M687" i="1"/>
  <c r="N687" i="1"/>
  <c r="O687" i="1"/>
  <c r="P687" i="1"/>
  <c r="J687" i="1"/>
  <c r="Q687" i="1"/>
  <c r="R687" i="1"/>
  <c r="A679" i="1"/>
  <c r="B679" i="1"/>
  <c r="K679" i="1"/>
  <c r="L679" i="1"/>
  <c r="M679" i="1"/>
  <c r="N679" i="1"/>
  <c r="O679" i="1"/>
  <c r="P679" i="1"/>
  <c r="Q679" i="1"/>
  <c r="J679" i="1"/>
  <c r="R679" i="1"/>
  <c r="A671" i="1"/>
  <c r="B671" i="1"/>
  <c r="K671" i="1"/>
  <c r="L671" i="1"/>
  <c r="M671" i="1"/>
  <c r="N671" i="1"/>
  <c r="O671" i="1"/>
  <c r="P671" i="1"/>
  <c r="Q671" i="1"/>
  <c r="J671" i="1"/>
  <c r="R671" i="1"/>
  <c r="B972" i="1"/>
  <c r="A972" i="1"/>
  <c r="O972" i="1"/>
  <c r="P972" i="1"/>
  <c r="Q972" i="1"/>
  <c r="J972" i="1"/>
  <c r="R972" i="1"/>
  <c r="K972" i="1"/>
  <c r="L972" i="1"/>
  <c r="M972" i="1"/>
  <c r="N972" i="1"/>
  <c r="A272" i="1"/>
  <c r="B272" i="1"/>
  <c r="P272" i="1"/>
  <c r="L272" i="1"/>
  <c r="J272" i="1"/>
  <c r="K272" i="1"/>
  <c r="M272" i="1"/>
  <c r="N272" i="1"/>
  <c r="O272" i="1"/>
  <c r="Q272" i="1"/>
  <c r="R272" i="1"/>
  <c r="A318" i="1"/>
  <c r="B318" i="1"/>
  <c r="P318" i="1"/>
  <c r="J318" i="1"/>
  <c r="R318" i="1"/>
  <c r="K318" i="1"/>
  <c r="L318" i="1"/>
  <c r="N318" i="1"/>
  <c r="O318" i="1"/>
  <c r="M318" i="1"/>
  <c r="Q318" i="1"/>
  <c r="A988" i="1"/>
  <c r="B988" i="1"/>
  <c r="O988" i="1"/>
  <c r="P988" i="1"/>
  <c r="Q988" i="1"/>
  <c r="J988" i="1"/>
  <c r="R988" i="1"/>
  <c r="K988" i="1"/>
  <c r="L988" i="1"/>
  <c r="M988" i="1"/>
  <c r="N988" i="1"/>
  <c r="A996" i="1"/>
  <c r="B996" i="1"/>
  <c r="O996" i="1"/>
  <c r="P996" i="1"/>
  <c r="Q996" i="1"/>
  <c r="J996" i="1"/>
  <c r="R996" i="1"/>
  <c r="K996" i="1"/>
  <c r="L996" i="1"/>
  <c r="M996" i="1"/>
  <c r="N996" i="1"/>
  <c r="A326" i="1"/>
  <c r="B326" i="1"/>
  <c r="J326" i="1"/>
  <c r="R326" i="1"/>
  <c r="K326" i="1"/>
  <c r="L326" i="1"/>
  <c r="N326" i="1"/>
  <c r="O326" i="1"/>
  <c r="P326" i="1"/>
  <c r="Q326" i="1"/>
  <c r="M326" i="1"/>
  <c r="A334" i="1"/>
  <c r="B334" i="1"/>
  <c r="J334" i="1"/>
  <c r="R334" i="1"/>
  <c r="K334" i="1"/>
  <c r="P334" i="1"/>
  <c r="Q334" i="1"/>
  <c r="L334" i="1"/>
  <c r="M334" i="1"/>
  <c r="N334" i="1"/>
  <c r="O334" i="1"/>
  <c r="A209" i="1"/>
  <c r="B209" i="1"/>
  <c r="L209" i="1"/>
  <c r="M209" i="1"/>
  <c r="N209" i="1"/>
  <c r="O209" i="1"/>
  <c r="P209" i="1"/>
  <c r="Q209" i="1"/>
  <c r="J209" i="1"/>
  <c r="R209" i="1"/>
  <c r="K209" i="1"/>
  <c r="A217" i="1"/>
  <c r="B217" i="1"/>
  <c r="L217" i="1"/>
  <c r="M217" i="1"/>
  <c r="N217" i="1"/>
  <c r="O217" i="1"/>
  <c r="P217" i="1"/>
  <c r="Q217" i="1"/>
  <c r="J217" i="1"/>
  <c r="R217" i="1"/>
  <c r="K217" i="1"/>
  <c r="A1122" i="1"/>
  <c r="B1122" i="1"/>
  <c r="L1122" i="1"/>
  <c r="M1122" i="1"/>
  <c r="N1122" i="1"/>
  <c r="O1122" i="1"/>
  <c r="P1122" i="1"/>
  <c r="Q1122" i="1"/>
  <c r="J1122" i="1"/>
  <c r="R1122" i="1"/>
  <c r="K1122" i="1"/>
  <c r="A1162" i="1"/>
  <c r="B1162" i="1"/>
  <c r="L1162" i="1"/>
  <c r="M1162" i="1"/>
  <c r="N1162" i="1"/>
  <c r="O1162" i="1"/>
  <c r="Q1162" i="1"/>
  <c r="P1162" i="1"/>
  <c r="J1162" i="1"/>
  <c r="R1162" i="1"/>
  <c r="K1162" i="1"/>
  <c r="A1153" i="1"/>
  <c r="B1153" i="1"/>
  <c r="M1153" i="1"/>
  <c r="O1153" i="1"/>
  <c r="P1153" i="1"/>
  <c r="N1153" i="1"/>
  <c r="Q1153" i="1"/>
  <c r="J1153" i="1"/>
  <c r="R1153" i="1"/>
  <c r="K1153" i="1"/>
  <c r="L1153" i="1"/>
  <c r="B1143" i="1"/>
  <c r="A1143" i="1"/>
  <c r="O1143" i="1"/>
  <c r="Q1143" i="1"/>
  <c r="J1143" i="1"/>
  <c r="R1143" i="1"/>
  <c r="K1143" i="1"/>
  <c r="L1143" i="1"/>
  <c r="M1143" i="1"/>
  <c r="N1143" i="1"/>
  <c r="P1143" i="1"/>
  <c r="A1133" i="1"/>
  <c r="B1133" i="1"/>
  <c r="Q1133" i="1"/>
  <c r="K1133" i="1"/>
  <c r="L1133" i="1"/>
  <c r="M1133" i="1"/>
  <c r="J1133" i="1"/>
  <c r="R1133" i="1"/>
  <c r="N1133" i="1"/>
  <c r="O1133" i="1"/>
  <c r="P1133" i="1"/>
  <c r="A957" i="1"/>
  <c r="B957" i="1"/>
  <c r="N957" i="1"/>
  <c r="O957" i="1"/>
  <c r="P957" i="1"/>
  <c r="Q957" i="1"/>
  <c r="J957" i="1"/>
  <c r="R957" i="1"/>
  <c r="K957" i="1"/>
  <c r="L957" i="1"/>
  <c r="M957" i="1"/>
  <c r="A1115" i="1"/>
  <c r="B1115" i="1"/>
  <c r="K1115" i="1"/>
  <c r="M1115" i="1"/>
  <c r="N1115" i="1"/>
  <c r="O1115" i="1"/>
  <c r="P1115" i="1"/>
  <c r="Q1115" i="1"/>
  <c r="L1115" i="1"/>
  <c r="J1115" i="1"/>
  <c r="R1115" i="1"/>
  <c r="A961" i="1"/>
  <c r="B961" i="1"/>
  <c r="J961" i="1"/>
  <c r="R961" i="1"/>
  <c r="K961" i="1"/>
  <c r="L961" i="1"/>
  <c r="M961" i="1"/>
  <c r="N961" i="1"/>
  <c r="O961" i="1"/>
  <c r="P961" i="1"/>
  <c r="Q961" i="1"/>
  <c r="A706" i="1"/>
  <c r="B706" i="1"/>
  <c r="Q706" i="1"/>
  <c r="J706" i="1"/>
  <c r="R706" i="1"/>
  <c r="K706" i="1"/>
  <c r="L706" i="1"/>
  <c r="M706" i="1"/>
  <c r="N706" i="1"/>
  <c r="O706" i="1"/>
  <c r="P706" i="1"/>
  <c r="B1152" i="1"/>
  <c r="A1152" i="1"/>
  <c r="N1152" i="1"/>
  <c r="P1152" i="1"/>
  <c r="Q1152" i="1"/>
  <c r="J1152" i="1"/>
  <c r="R1152" i="1"/>
  <c r="O1152" i="1"/>
  <c r="K1152" i="1"/>
  <c r="L1152" i="1"/>
  <c r="M1152" i="1"/>
  <c r="B1132" i="1"/>
  <c r="A1132" i="1"/>
  <c r="J1132" i="1"/>
  <c r="R1132" i="1"/>
  <c r="L1132" i="1"/>
  <c r="M1132" i="1"/>
  <c r="N1132" i="1"/>
  <c r="K1132" i="1"/>
  <c r="O1132" i="1"/>
  <c r="P1132" i="1"/>
  <c r="Q1132" i="1"/>
  <c r="B1006" i="1"/>
  <c r="A1006" i="1"/>
  <c r="M1006" i="1"/>
  <c r="N1006" i="1"/>
  <c r="O1006" i="1"/>
  <c r="P1006" i="1"/>
  <c r="Q1006" i="1"/>
  <c r="J1006" i="1"/>
  <c r="R1006" i="1"/>
  <c r="K1006" i="1"/>
  <c r="L1006" i="1"/>
  <c r="A169" i="1"/>
  <c r="B169" i="1"/>
  <c r="L169" i="1"/>
  <c r="M169" i="1"/>
  <c r="N169" i="1"/>
  <c r="O169" i="1"/>
  <c r="P169" i="1"/>
  <c r="Q169" i="1"/>
  <c r="J169" i="1"/>
  <c r="R169" i="1"/>
  <c r="K169" i="1"/>
  <c r="B948" i="1"/>
  <c r="A948" i="1"/>
  <c r="O948" i="1"/>
  <c r="P948" i="1"/>
  <c r="Q948" i="1"/>
  <c r="J948" i="1"/>
  <c r="R948" i="1"/>
  <c r="K948" i="1"/>
  <c r="L948" i="1"/>
  <c r="M948" i="1"/>
  <c r="N948" i="1"/>
  <c r="B1020" i="1"/>
  <c r="A1020" i="1"/>
  <c r="O1020" i="1"/>
  <c r="P1020" i="1"/>
  <c r="Q1020" i="1"/>
  <c r="J1020" i="1"/>
  <c r="R1020" i="1"/>
  <c r="K1020" i="1"/>
  <c r="L1020" i="1"/>
  <c r="M1020" i="1"/>
  <c r="N1020" i="1"/>
  <c r="A1069" i="1"/>
  <c r="B1069" i="1"/>
  <c r="Q1069" i="1"/>
  <c r="J1069" i="1"/>
  <c r="R1069" i="1"/>
  <c r="K1069" i="1"/>
  <c r="L1069" i="1"/>
  <c r="M1069" i="1"/>
  <c r="N1069" i="1"/>
  <c r="O1069" i="1"/>
  <c r="P1069" i="1"/>
  <c r="A156" i="1"/>
  <c r="B156" i="1"/>
  <c r="O156" i="1"/>
  <c r="P156" i="1"/>
  <c r="K156" i="1"/>
  <c r="L156" i="1"/>
  <c r="M156" i="1"/>
  <c r="N156" i="1"/>
  <c r="Q156" i="1"/>
  <c r="R156" i="1"/>
  <c r="J156" i="1"/>
  <c r="A183" i="1"/>
  <c r="B183" i="1"/>
  <c r="N183" i="1"/>
  <c r="O183" i="1"/>
  <c r="P183" i="1"/>
  <c r="Q183" i="1"/>
  <c r="J183" i="1"/>
  <c r="R183" i="1"/>
  <c r="K183" i="1"/>
  <c r="L183" i="1"/>
  <c r="M183" i="1"/>
  <c r="A131" i="1"/>
  <c r="B131" i="1"/>
  <c r="P131" i="1"/>
  <c r="Q131" i="1"/>
  <c r="K131" i="1"/>
  <c r="L131" i="1"/>
  <c r="M131" i="1"/>
  <c r="N131" i="1"/>
  <c r="O131" i="1"/>
  <c r="R131" i="1"/>
  <c r="J131" i="1"/>
  <c r="B1014" i="1"/>
  <c r="A1014" i="1"/>
  <c r="M1014" i="1"/>
  <c r="N1014" i="1"/>
  <c r="O1014" i="1"/>
  <c r="P1014" i="1"/>
  <c r="Q1014" i="1"/>
  <c r="J1014" i="1"/>
  <c r="R1014" i="1"/>
  <c r="K1014" i="1"/>
  <c r="L1014" i="1"/>
  <c r="B921" i="1"/>
  <c r="A921" i="1"/>
  <c r="J921" i="1"/>
  <c r="R921" i="1"/>
  <c r="K921" i="1"/>
  <c r="L921" i="1"/>
  <c r="M921" i="1"/>
  <c r="N921" i="1"/>
  <c r="O921" i="1"/>
  <c r="P921" i="1"/>
  <c r="Q921" i="1"/>
  <c r="A102" i="1"/>
  <c r="B102" i="1"/>
  <c r="K102" i="1"/>
  <c r="L102" i="1"/>
  <c r="M102" i="1"/>
  <c r="N102" i="1"/>
  <c r="O102" i="1"/>
  <c r="P102" i="1"/>
  <c r="Q102" i="1"/>
  <c r="J102" i="1"/>
  <c r="R102" i="1"/>
  <c r="A110" i="1"/>
  <c r="B110" i="1"/>
  <c r="K110" i="1"/>
  <c r="L110" i="1"/>
  <c r="M110" i="1"/>
  <c r="N110" i="1"/>
  <c r="O110" i="1"/>
  <c r="P110" i="1"/>
  <c r="Q110" i="1"/>
  <c r="J110" i="1"/>
  <c r="R110" i="1"/>
  <c r="A733" i="1"/>
  <c r="B733" i="1"/>
  <c r="N733" i="1"/>
  <c r="O733" i="1"/>
  <c r="P733" i="1"/>
  <c r="Q733" i="1"/>
  <c r="J733" i="1"/>
  <c r="R733" i="1"/>
  <c r="K733" i="1"/>
  <c r="L733" i="1"/>
  <c r="M733" i="1"/>
  <c r="A725" i="1"/>
  <c r="B725" i="1"/>
  <c r="N725" i="1"/>
  <c r="O725" i="1"/>
  <c r="P725" i="1"/>
  <c r="Q725" i="1"/>
  <c r="J725" i="1"/>
  <c r="R725" i="1"/>
  <c r="K725" i="1"/>
  <c r="L725" i="1"/>
  <c r="M725" i="1"/>
  <c r="A717" i="1"/>
  <c r="B717" i="1"/>
  <c r="N717" i="1"/>
  <c r="O717" i="1"/>
  <c r="P717" i="1"/>
  <c r="Q717" i="1"/>
  <c r="J717" i="1"/>
  <c r="R717" i="1"/>
  <c r="K717" i="1"/>
  <c r="L717" i="1"/>
  <c r="M717" i="1"/>
  <c r="A709" i="1"/>
  <c r="B709" i="1"/>
  <c r="N709" i="1"/>
  <c r="O709" i="1"/>
  <c r="P709" i="1"/>
  <c r="Q709" i="1"/>
  <c r="J709" i="1"/>
  <c r="R709" i="1"/>
  <c r="K709" i="1"/>
  <c r="L709" i="1"/>
  <c r="M709" i="1"/>
  <c r="A701" i="1"/>
  <c r="B701" i="1"/>
  <c r="N701" i="1"/>
  <c r="M701" i="1"/>
  <c r="O701" i="1"/>
  <c r="P701" i="1"/>
  <c r="Q701" i="1"/>
  <c r="R701" i="1"/>
  <c r="J701" i="1"/>
  <c r="K701" i="1"/>
  <c r="L701" i="1"/>
  <c r="A693" i="1"/>
  <c r="B693" i="1"/>
  <c r="M693" i="1"/>
  <c r="N693" i="1"/>
  <c r="O693" i="1"/>
  <c r="P693" i="1"/>
  <c r="Q693" i="1"/>
  <c r="J693" i="1"/>
  <c r="R693" i="1"/>
  <c r="K693" i="1"/>
  <c r="L693" i="1"/>
  <c r="A685" i="1"/>
  <c r="B685" i="1"/>
  <c r="M685" i="1"/>
  <c r="N685" i="1"/>
  <c r="O685" i="1"/>
  <c r="P685" i="1"/>
  <c r="Q685" i="1"/>
  <c r="J685" i="1"/>
  <c r="R685" i="1"/>
  <c r="K685" i="1"/>
  <c r="L685" i="1"/>
  <c r="A677" i="1"/>
  <c r="B677" i="1"/>
  <c r="M677" i="1"/>
  <c r="N677" i="1"/>
  <c r="O677" i="1"/>
  <c r="P677" i="1"/>
  <c r="Q677" i="1"/>
  <c r="J677" i="1"/>
  <c r="R677" i="1"/>
  <c r="K677" i="1"/>
  <c r="L677" i="1"/>
  <c r="A669" i="1"/>
  <c r="B669" i="1"/>
  <c r="M669" i="1"/>
  <c r="N669" i="1"/>
  <c r="O669" i="1"/>
  <c r="P669" i="1"/>
  <c r="Q669" i="1"/>
  <c r="J669" i="1"/>
  <c r="R669" i="1"/>
  <c r="K669" i="1"/>
  <c r="L669" i="1"/>
  <c r="A186" i="1"/>
  <c r="B186" i="1"/>
  <c r="K186" i="1"/>
  <c r="L186" i="1"/>
  <c r="M186" i="1"/>
  <c r="N186" i="1"/>
  <c r="O186" i="1"/>
  <c r="P186" i="1"/>
  <c r="Q186" i="1"/>
  <c r="J186" i="1"/>
  <c r="R186" i="1"/>
  <c r="A312" i="1"/>
  <c r="B312" i="1"/>
  <c r="N312" i="1"/>
  <c r="P312" i="1"/>
  <c r="Q312" i="1"/>
  <c r="J312" i="1"/>
  <c r="R312" i="1"/>
  <c r="L312" i="1"/>
  <c r="M312" i="1"/>
  <c r="K312" i="1"/>
  <c r="O312" i="1"/>
  <c r="A320" i="1"/>
  <c r="B320" i="1"/>
  <c r="N320" i="1"/>
  <c r="P320" i="1"/>
  <c r="Q320" i="1"/>
  <c r="J320" i="1"/>
  <c r="R320" i="1"/>
  <c r="L320" i="1"/>
  <c r="M320" i="1"/>
  <c r="K320" i="1"/>
  <c r="O320" i="1"/>
  <c r="B990" i="1"/>
  <c r="A990" i="1"/>
  <c r="M990" i="1"/>
  <c r="N990" i="1"/>
  <c r="O990" i="1"/>
  <c r="P990" i="1"/>
  <c r="Q990" i="1"/>
  <c r="J990" i="1"/>
  <c r="R990" i="1"/>
  <c r="K990" i="1"/>
  <c r="L990" i="1"/>
  <c r="B998" i="1"/>
  <c r="A998" i="1"/>
  <c r="M998" i="1"/>
  <c r="N998" i="1"/>
  <c r="O998" i="1"/>
  <c r="P998" i="1"/>
  <c r="Q998" i="1"/>
  <c r="J998" i="1"/>
  <c r="R998" i="1"/>
  <c r="K998" i="1"/>
  <c r="L998" i="1"/>
  <c r="A328" i="1"/>
  <c r="B328" i="1"/>
  <c r="P328" i="1"/>
  <c r="Q328" i="1"/>
  <c r="R328" i="1"/>
  <c r="J328" i="1"/>
  <c r="K328" i="1"/>
  <c r="L328" i="1"/>
  <c r="M328" i="1"/>
  <c r="N328" i="1"/>
  <c r="O328" i="1"/>
  <c r="A336" i="1"/>
  <c r="B336" i="1"/>
  <c r="P336" i="1"/>
  <c r="Q336" i="1"/>
  <c r="J336" i="1"/>
  <c r="K336" i="1"/>
  <c r="L336" i="1"/>
  <c r="M336" i="1"/>
  <c r="N336" i="1"/>
  <c r="O336" i="1"/>
  <c r="R336" i="1"/>
  <c r="A211" i="1"/>
  <c r="B211" i="1"/>
  <c r="J211" i="1"/>
  <c r="R211" i="1"/>
  <c r="K211" i="1"/>
  <c r="L211" i="1"/>
  <c r="M211" i="1"/>
  <c r="N211" i="1"/>
  <c r="O211" i="1"/>
  <c r="P211" i="1"/>
  <c r="Q211" i="1"/>
  <c r="A219" i="1"/>
  <c r="B219" i="1"/>
  <c r="J219" i="1"/>
  <c r="R219" i="1"/>
  <c r="K219" i="1"/>
  <c r="L219" i="1"/>
  <c r="M219" i="1"/>
  <c r="N219" i="1"/>
  <c r="O219" i="1"/>
  <c r="P219" i="1"/>
  <c r="Q219" i="1"/>
  <c r="B1120" i="1"/>
  <c r="A1120" i="1"/>
  <c r="N1120" i="1"/>
  <c r="P1120" i="1"/>
  <c r="Q1120" i="1"/>
  <c r="J1120" i="1"/>
  <c r="R1120" i="1"/>
  <c r="O1120" i="1"/>
  <c r="K1120" i="1"/>
  <c r="L1120" i="1"/>
  <c r="M1120" i="1"/>
  <c r="B1160" i="1"/>
  <c r="A1160" i="1"/>
  <c r="N1160" i="1"/>
  <c r="Q1160" i="1"/>
  <c r="K1160" i="1"/>
  <c r="J1160" i="1"/>
  <c r="R1160" i="1"/>
  <c r="L1160" i="1"/>
  <c r="M1160" i="1"/>
  <c r="O1160" i="1"/>
  <c r="P1160" i="1"/>
  <c r="B1151" i="1"/>
  <c r="A1151" i="1"/>
  <c r="O1151" i="1"/>
  <c r="Q1151" i="1"/>
  <c r="J1151" i="1"/>
  <c r="R1151" i="1"/>
  <c r="P1151" i="1"/>
  <c r="K1151" i="1"/>
  <c r="L1151" i="1"/>
  <c r="M1151" i="1"/>
  <c r="N1151" i="1"/>
  <c r="A1141" i="1"/>
  <c r="B1141" i="1"/>
  <c r="Q1141" i="1"/>
  <c r="K1141" i="1"/>
  <c r="L1141" i="1"/>
  <c r="M1141" i="1"/>
  <c r="N1141" i="1"/>
  <c r="O1141" i="1"/>
  <c r="P1141" i="1"/>
  <c r="J1141" i="1"/>
  <c r="R1141" i="1"/>
  <c r="A1131" i="1"/>
  <c r="B1131" i="1"/>
  <c r="K1131" i="1"/>
  <c r="M1131" i="1"/>
  <c r="N1131" i="1"/>
  <c r="O1131" i="1"/>
  <c r="L1131" i="1"/>
  <c r="P1131" i="1"/>
  <c r="Q1131" i="1"/>
  <c r="J1131" i="1"/>
  <c r="R1131" i="1"/>
  <c r="A1009" i="1"/>
  <c r="B1009" i="1"/>
  <c r="J1009" i="1"/>
  <c r="R1009" i="1"/>
  <c r="K1009" i="1"/>
  <c r="L1009" i="1"/>
  <c r="M1009" i="1"/>
  <c r="N1009" i="1"/>
  <c r="O1009" i="1"/>
  <c r="P1009" i="1"/>
  <c r="Q1009" i="1"/>
  <c r="A1031" i="1"/>
  <c r="B1031" i="1"/>
  <c r="Q1031" i="1"/>
  <c r="K1031" i="1"/>
  <c r="L1031" i="1"/>
  <c r="M1031" i="1"/>
  <c r="N1031" i="1"/>
  <c r="O1031" i="1"/>
  <c r="P1031" i="1"/>
  <c r="R1031" i="1"/>
  <c r="J1031" i="1"/>
  <c r="A1089" i="1"/>
  <c r="B1089" i="1"/>
  <c r="M1089" i="1"/>
  <c r="O1089" i="1"/>
  <c r="P1089" i="1"/>
  <c r="Q1089" i="1"/>
  <c r="J1089" i="1"/>
  <c r="R1089" i="1"/>
  <c r="K1089" i="1"/>
  <c r="N1089" i="1"/>
  <c r="L1089" i="1"/>
  <c r="A234" i="1"/>
  <c r="B234" i="1"/>
  <c r="M234" i="1"/>
  <c r="N234" i="1"/>
  <c r="Q234" i="1"/>
  <c r="J234" i="1"/>
  <c r="R234" i="1"/>
  <c r="K234" i="1"/>
  <c r="L234" i="1"/>
  <c r="O234" i="1"/>
  <c r="P234" i="1"/>
  <c r="A293" i="1"/>
  <c r="B293" i="1"/>
  <c r="Q293" i="1"/>
  <c r="K293" i="1"/>
  <c r="L293" i="1"/>
  <c r="M293" i="1"/>
  <c r="O293" i="1"/>
  <c r="P293" i="1"/>
  <c r="J293" i="1"/>
  <c r="N293" i="1"/>
  <c r="R293" i="1"/>
  <c r="A308" i="1"/>
  <c r="B308" i="1"/>
  <c r="J308" i="1"/>
  <c r="R308" i="1"/>
  <c r="L308" i="1"/>
  <c r="M308" i="1"/>
  <c r="N308" i="1"/>
  <c r="P308" i="1"/>
  <c r="Q308" i="1"/>
  <c r="K308" i="1"/>
  <c r="O308" i="1"/>
  <c r="A67" i="1"/>
  <c r="B67" i="1"/>
  <c r="P67" i="1"/>
  <c r="Q67" i="1"/>
  <c r="N67" i="1"/>
  <c r="O67" i="1"/>
  <c r="R67" i="1"/>
  <c r="J67" i="1"/>
  <c r="K67" i="1"/>
  <c r="L67" i="1"/>
  <c r="M67" i="1"/>
  <c r="A658" i="1"/>
  <c r="B658" i="1"/>
  <c r="P658" i="1"/>
  <c r="Q658" i="1"/>
  <c r="J658" i="1"/>
  <c r="R658" i="1"/>
  <c r="K658" i="1"/>
  <c r="L658" i="1"/>
  <c r="M658" i="1"/>
  <c r="N658" i="1"/>
  <c r="O658" i="1"/>
  <c r="A11" i="1"/>
  <c r="B11" i="1"/>
  <c r="A27" i="1"/>
  <c r="B27" i="1"/>
  <c r="N27" i="1"/>
  <c r="O27" i="1"/>
  <c r="P27" i="1"/>
  <c r="Q27" i="1"/>
  <c r="L27" i="1"/>
  <c r="M27" i="1"/>
  <c r="J27" i="1"/>
  <c r="K27" i="1"/>
  <c r="R27" i="1"/>
  <c r="A51" i="1"/>
  <c r="B51" i="1"/>
  <c r="P51" i="1"/>
  <c r="Q51" i="1"/>
  <c r="L51" i="1"/>
  <c r="M51" i="1"/>
  <c r="J51" i="1"/>
  <c r="K51" i="1"/>
  <c r="N51" i="1"/>
  <c r="O51" i="1"/>
  <c r="R51" i="1"/>
  <c r="A137" i="1"/>
  <c r="B137" i="1"/>
  <c r="J137" i="1"/>
  <c r="R137" i="1"/>
  <c r="K137" i="1"/>
  <c r="N137" i="1"/>
  <c r="O137" i="1"/>
  <c r="Q137" i="1"/>
  <c r="L137" i="1"/>
  <c r="M137" i="1"/>
  <c r="P137" i="1"/>
  <c r="A924" i="1"/>
  <c r="B924" i="1"/>
  <c r="O924" i="1"/>
  <c r="P924" i="1"/>
  <c r="Q924" i="1"/>
  <c r="J924" i="1"/>
  <c r="R924" i="1"/>
  <c r="K924" i="1"/>
  <c r="L924" i="1"/>
  <c r="M924" i="1"/>
  <c r="N924" i="1"/>
  <c r="A661" i="1"/>
  <c r="B661" i="1"/>
  <c r="M661" i="1"/>
  <c r="N661" i="1"/>
  <c r="O661" i="1"/>
  <c r="P661" i="1"/>
  <c r="Q661" i="1"/>
  <c r="J661" i="1"/>
  <c r="R661" i="1"/>
  <c r="K661" i="1"/>
  <c r="L661" i="1"/>
  <c r="B714" i="1"/>
  <c r="A714" i="1"/>
  <c r="Q714" i="1"/>
  <c r="J714" i="1"/>
  <c r="R714" i="1"/>
  <c r="K714" i="1"/>
  <c r="L714" i="1"/>
  <c r="M714" i="1"/>
  <c r="N714" i="1"/>
  <c r="O714" i="1"/>
  <c r="P714" i="1"/>
  <c r="A682" i="1"/>
  <c r="B682" i="1"/>
  <c r="P682" i="1"/>
  <c r="Q682" i="1"/>
  <c r="J682" i="1"/>
  <c r="R682" i="1"/>
  <c r="K682" i="1"/>
  <c r="L682" i="1"/>
  <c r="M682" i="1"/>
  <c r="N682" i="1"/>
  <c r="O682" i="1"/>
  <c r="A993" i="1"/>
  <c r="B993" i="1"/>
  <c r="J993" i="1"/>
  <c r="R993" i="1"/>
  <c r="K993" i="1"/>
  <c r="L993" i="1"/>
  <c r="M993" i="1"/>
  <c r="N993" i="1"/>
  <c r="O993" i="1"/>
  <c r="P993" i="1"/>
  <c r="Q993" i="1"/>
  <c r="A342" i="1"/>
  <c r="B342" i="1"/>
  <c r="K342" i="1"/>
  <c r="L342" i="1"/>
  <c r="M342" i="1"/>
  <c r="N342" i="1"/>
  <c r="O342" i="1"/>
  <c r="P342" i="1"/>
  <c r="Q342" i="1"/>
  <c r="J342" i="1"/>
  <c r="R342" i="1"/>
  <c r="A1005" i="1"/>
  <c r="B1005" i="1"/>
  <c r="N1005" i="1"/>
  <c r="O1005" i="1"/>
  <c r="P1005" i="1"/>
  <c r="Q1005" i="1"/>
  <c r="J1005" i="1"/>
  <c r="R1005" i="1"/>
  <c r="K1005" i="1"/>
  <c r="L1005" i="1"/>
  <c r="M1005" i="1"/>
  <c r="A146" i="1"/>
  <c r="B146" i="1"/>
  <c r="Q146" i="1"/>
  <c r="J146" i="1"/>
  <c r="R146" i="1"/>
  <c r="M146" i="1"/>
  <c r="N146" i="1"/>
  <c r="K146" i="1"/>
  <c r="L146" i="1"/>
  <c r="O146" i="1"/>
  <c r="P146" i="1"/>
  <c r="A170" i="1"/>
  <c r="B170" i="1"/>
  <c r="K170" i="1"/>
  <c r="L170" i="1"/>
  <c r="M170" i="1"/>
  <c r="N170" i="1"/>
  <c r="O170" i="1"/>
  <c r="P170" i="1"/>
  <c r="Q170" i="1"/>
  <c r="J170" i="1"/>
  <c r="R170" i="1"/>
  <c r="A227" i="1"/>
  <c r="B227" i="1"/>
  <c r="J227" i="1"/>
  <c r="R227" i="1"/>
  <c r="K227" i="1"/>
  <c r="L227" i="1"/>
  <c r="M227" i="1"/>
  <c r="P227" i="1"/>
  <c r="Q227" i="1"/>
  <c r="N227" i="1"/>
  <c r="O227" i="1"/>
  <c r="A410" i="1"/>
  <c r="B410" i="1"/>
  <c r="L410" i="1"/>
  <c r="O410" i="1"/>
  <c r="P410" i="1"/>
  <c r="K410" i="1"/>
  <c r="N410" i="1"/>
  <c r="Q410" i="1"/>
  <c r="R410" i="1"/>
  <c r="J410" i="1"/>
  <c r="M410" i="1"/>
  <c r="A953" i="1"/>
  <c r="B953" i="1"/>
  <c r="J953" i="1"/>
  <c r="R953" i="1"/>
  <c r="K953" i="1"/>
  <c r="L953" i="1"/>
  <c r="M953" i="1"/>
  <c r="N953" i="1"/>
  <c r="O953" i="1"/>
  <c r="P953" i="1"/>
  <c r="Q953" i="1"/>
  <c r="A1021" i="1"/>
  <c r="B1021" i="1"/>
  <c r="N1021" i="1"/>
  <c r="O1021" i="1"/>
  <c r="P1021" i="1"/>
  <c r="Q1021" i="1"/>
  <c r="J1021" i="1"/>
  <c r="R1021" i="1"/>
  <c r="K1021" i="1"/>
  <c r="L1021" i="1"/>
  <c r="M1021" i="1"/>
  <c r="A1027" i="1"/>
  <c r="B1027" i="1"/>
  <c r="M1027" i="1"/>
  <c r="J1027" i="1"/>
  <c r="K1027" i="1"/>
  <c r="L1027" i="1"/>
  <c r="N1027" i="1"/>
  <c r="O1027" i="1"/>
  <c r="P1027" i="1"/>
  <c r="Q1027" i="1"/>
  <c r="R1027" i="1"/>
  <c r="A1042" i="1"/>
  <c r="B1042" i="1"/>
  <c r="L1042" i="1"/>
  <c r="M1042" i="1"/>
  <c r="N1042" i="1"/>
  <c r="O1042" i="1"/>
  <c r="P1042" i="1"/>
  <c r="Q1042" i="1"/>
  <c r="J1042" i="1"/>
  <c r="R1042" i="1"/>
  <c r="K1042" i="1"/>
  <c r="A1063" i="1"/>
  <c r="B1063" i="1"/>
  <c r="O1063" i="1"/>
  <c r="P1063" i="1"/>
  <c r="Q1063" i="1"/>
  <c r="J1063" i="1"/>
  <c r="R1063" i="1"/>
  <c r="K1063" i="1"/>
  <c r="L1063" i="1"/>
  <c r="M1063" i="1"/>
  <c r="N1063" i="1"/>
  <c r="A1081" i="1"/>
  <c r="B1081" i="1"/>
  <c r="M1081" i="1"/>
  <c r="N1081" i="1"/>
  <c r="O1081" i="1"/>
  <c r="P1081" i="1"/>
  <c r="Q1081" i="1"/>
  <c r="J1081" i="1"/>
  <c r="R1081" i="1"/>
  <c r="K1081" i="1"/>
  <c r="L1081" i="1"/>
  <c r="A1093" i="1"/>
  <c r="B1093" i="1"/>
  <c r="Q1093" i="1"/>
  <c r="R1093" i="1"/>
  <c r="K1093" i="1"/>
  <c r="L1093" i="1"/>
  <c r="M1093" i="1"/>
  <c r="N1093" i="1"/>
  <c r="O1093" i="1"/>
  <c r="J1093" i="1"/>
  <c r="P1093" i="1"/>
  <c r="A149" i="1"/>
  <c r="B149" i="1"/>
  <c r="N149" i="1"/>
  <c r="O149" i="1"/>
  <c r="J149" i="1"/>
  <c r="R149" i="1"/>
  <c r="K149" i="1"/>
  <c r="L149" i="1"/>
  <c r="M149" i="1"/>
  <c r="P149" i="1"/>
  <c r="Q149" i="1"/>
  <c r="A945" i="1"/>
  <c r="B945" i="1"/>
  <c r="J945" i="1"/>
  <c r="R945" i="1"/>
  <c r="K945" i="1"/>
  <c r="L945" i="1"/>
  <c r="M945" i="1"/>
  <c r="N945" i="1"/>
  <c r="O945" i="1"/>
  <c r="P945" i="1"/>
  <c r="Q945" i="1"/>
  <c r="A289" i="1"/>
  <c r="B289" i="1"/>
  <c r="M289" i="1"/>
  <c r="O289" i="1"/>
  <c r="P289" i="1"/>
  <c r="Q289" i="1"/>
  <c r="K289" i="1"/>
  <c r="L289" i="1"/>
  <c r="J289" i="1"/>
  <c r="N289" i="1"/>
  <c r="R289" i="1"/>
  <c r="A297" i="1"/>
  <c r="B297" i="1"/>
  <c r="M297" i="1"/>
  <c r="O297" i="1"/>
  <c r="P297" i="1"/>
  <c r="Q297" i="1"/>
  <c r="K297" i="1"/>
  <c r="L297" i="1"/>
  <c r="J297" i="1"/>
  <c r="N297" i="1"/>
  <c r="R297" i="1"/>
  <c r="A236" i="1"/>
  <c r="B236" i="1"/>
  <c r="K236" i="1"/>
  <c r="L236" i="1"/>
  <c r="O236" i="1"/>
  <c r="P236" i="1"/>
  <c r="R236" i="1"/>
  <c r="J236" i="1"/>
  <c r="M236" i="1"/>
  <c r="N236" i="1"/>
  <c r="Q236" i="1"/>
  <c r="A71" i="1"/>
  <c r="B71" i="1"/>
  <c r="L71" i="1"/>
  <c r="M71" i="1"/>
  <c r="J71" i="1"/>
  <c r="K71" i="1"/>
  <c r="N71" i="1"/>
  <c r="O71" i="1"/>
  <c r="P71" i="1"/>
  <c r="Q71" i="1"/>
  <c r="R71" i="1"/>
  <c r="A96" i="1"/>
  <c r="B96" i="1"/>
  <c r="Q96" i="1"/>
  <c r="J96" i="1"/>
  <c r="R96" i="1"/>
  <c r="K96" i="1"/>
  <c r="L96" i="1"/>
  <c r="M96" i="1"/>
  <c r="N96" i="1"/>
  <c r="O96" i="1"/>
  <c r="P96" i="1"/>
  <c r="A259" i="1"/>
  <c r="B259" i="1"/>
  <c r="M259" i="1"/>
  <c r="Q259" i="1"/>
  <c r="J259" i="1"/>
  <c r="K259" i="1"/>
  <c r="L259" i="1"/>
  <c r="N259" i="1"/>
  <c r="O259" i="1"/>
  <c r="P259" i="1"/>
  <c r="R259" i="1"/>
  <c r="A15" i="1"/>
  <c r="B15" i="1"/>
  <c r="J15" i="1"/>
  <c r="R15" i="1"/>
  <c r="K15" i="1"/>
  <c r="L15" i="1"/>
  <c r="M15" i="1"/>
  <c r="P15" i="1"/>
  <c r="Q15" i="1"/>
  <c r="N15" i="1"/>
  <c r="O15" i="1"/>
  <c r="A23" i="1"/>
  <c r="B23" i="1"/>
  <c r="J23" i="1"/>
  <c r="R23" i="1"/>
  <c r="K23" i="1"/>
  <c r="L23" i="1"/>
  <c r="M23" i="1"/>
  <c r="P23" i="1"/>
  <c r="Q23" i="1"/>
  <c r="N23" i="1"/>
  <c r="O23" i="1"/>
  <c r="A39" i="1"/>
  <c r="B39" i="1"/>
  <c r="J39" i="1"/>
  <c r="R39" i="1"/>
  <c r="K39" i="1"/>
  <c r="L39" i="1"/>
  <c r="M39" i="1"/>
  <c r="P39" i="1"/>
  <c r="Q39" i="1"/>
  <c r="O39" i="1"/>
  <c r="N39" i="1"/>
  <c r="A47" i="1"/>
  <c r="B47" i="1"/>
  <c r="J47" i="1"/>
  <c r="R47" i="1"/>
  <c r="K47" i="1"/>
  <c r="L47" i="1"/>
  <c r="M47" i="1"/>
  <c r="P47" i="1"/>
  <c r="Q47" i="1"/>
  <c r="N47" i="1"/>
  <c r="O47" i="1"/>
  <c r="A55" i="1"/>
  <c r="B55" i="1"/>
  <c r="L55" i="1"/>
  <c r="M55" i="1"/>
  <c r="P55" i="1"/>
  <c r="Q55" i="1"/>
  <c r="O55" i="1"/>
  <c r="R55" i="1"/>
  <c r="J55" i="1"/>
  <c r="K55" i="1"/>
  <c r="N55" i="1"/>
  <c r="A132" i="1"/>
  <c r="B132" i="1"/>
  <c r="O132" i="1"/>
  <c r="P132" i="1"/>
  <c r="J132" i="1"/>
  <c r="R132" i="1"/>
  <c r="K132" i="1"/>
  <c r="L132" i="1"/>
  <c r="M132" i="1"/>
  <c r="N132" i="1"/>
  <c r="Q132" i="1"/>
  <c r="A963" i="1"/>
  <c r="B963" i="1"/>
  <c r="P963" i="1"/>
  <c r="Q963" i="1"/>
  <c r="J963" i="1"/>
  <c r="R963" i="1"/>
  <c r="K963" i="1"/>
  <c r="L963" i="1"/>
  <c r="M963" i="1"/>
  <c r="N963" i="1"/>
  <c r="O963" i="1"/>
  <c r="A109" i="1"/>
  <c r="B109" i="1"/>
  <c r="L109" i="1"/>
  <c r="M109" i="1"/>
  <c r="N109" i="1"/>
  <c r="O109" i="1"/>
  <c r="P109" i="1"/>
  <c r="Q109" i="1"/>
  <c r="J109" i="1"/>
  <c r="R109" i="1"/>
  <c r="K109" i="1"/>
  <c r="B726" i="1"/>
  <c r="A726" i="1"/>
  <c r="M726" i="1"/>
  <c r="N726" i="1"/>
  <c r="O726" i="1"/>
  <c r="P726" i="1"/>
  <c r="Q726" i="1"/>
  <c r="J726" i="1"/>
  <c r="R726" i="1"/>
  <c r="K726" i="1"/>
  <c r="L726" i="1"/>
  <c r="B710" i="1"/>
  <c r="A710" i="1"/>
  <c r="M710" i="1"/>
  <c r="N710" i="1"/>
  <c r="O710" i="1"/>
  <c r="P710" i="1"/>
  <c r="Q710" i="1"/>
  <c r="J710" i="1"/>
  <c r="R710" i="1"/>
  <c r="K710" i="1"/>
  <c r="L710" i="1"/>
  <c r="B694" i="1"/>
  <c r="A694" i="1"/>
  <c r="L694" i="1"/>
  <c r="M694" i="1"/>
  <c r="N694" i="1"/>
  <c r="O694" i="1"/>
  <c r="P694" i="1"/>
  <c r="Q694" i="1"/>
  <c r="J694" i="1"/>
  <c r="K694" i="1"/>
  <c r="R694" i="1"/>
  <c r="B678" i="1"/>
  <c r="A678" i="1"/>
  <c r="L678" i="1"/>
  <c r="M678" i="1"/>
  <c r="N678" i="1"/>
  <c r="O678" i="1"/>
  <c r="P678" i="1"/>
  <c r="Q678" i="1"/>
  <c r="J678" i="1"/>
  <c r="R678" i="1"/>
  <c r="K678" i="1"/>
  <c r="A185" i="1"/>
  <c r="B185" i="1"/>
  <c r="L185" i="1"/>
  <c r="M185" i="1"/>
  <c r="N185" i="1"/>
  <c r="O185" i="1"/>
  <c r="P185" i="1"/>
  <c r="Q185" i="1"/>
  <c r="J185" i="1"/>
  <c r="R185" i="1"/>
  <c r="K185" i="1"/>
  <c r="A319" i="1"/>
  <c r="B319" i="1"/>
  <c r="O319" i="1"/>
  <c r="Q319" i="1"/>
  <c r="J319" i="1"/>
  <c r="R319" i="1"/>
  <c r="K319" i="1"/>
  <c r="M319" i="1"/>
  <c r="N319" i="1"/>
  <c r="L319" i="1"/>
  <c r="P319" i="1"/>
  <c r="A997" i="1"/>
  <c r="B997" i="1"/>
  <c r="N997" i="1"/>
  <c r="O997" i="1"/>
  <c r="P997" i="1"/>
  <c r="Q997" i="1"/>
  <c r="J997" i="1"/>
  <c r="R997" i="1"/>
  <c r="K997" i="1"/>
  <c r="L997" i="1"/>
  <c r="M997" i="1"/>
  <c r="A335" i="1"/>
  <c r="B335" i="1"/>
  <c r="Q335" i="1"/>
  <c r="J335" i="1"/>
  <c r="R335" i="1"/>
  <c r="K335" i="1"/>
  <c r="L335" i="1"/>
  <c r="M335" i="1"/>
  <c r="N335" i="1"/>
  <c r="O335" i="1"/>
  <c r="P335" i="1"/>
  <c r="A210" i="1"/>
  <c r="B210" i="1"/>
  <c r="K210" i="1"/>
  <c r="L210" i="1"/>
  <c r="M210" i="1"/>
  <c r="N210" i="1"/>
  <c r="O210" i="1"/>
  <c r="P210" i="1"/>
  <c r="Q210" i="1"/>
  <c r="J210" i="1"/>
  <c r="R210" i="1"/>
  <c r="A1121" i="1"/>
  <c r="B1121" i="1"/>
  <c r="M1121" i="1"/>
  <c r="N1121" i="1"/>
  <c r="O1121" i="1"/>
  <c r="P1121" i="1"/>
  <c r="Q1121" i="1"/>
  <c r="J1121" i="1"/>
  <c r="R1121" i="1"/>
  <c r="K1121" i="1"/>
  <c r="L1121" i="1"/>
  <c r="A1142" i="1"/>
  <c r="B1142" i="1"/>
  <c r="P1142" i="1"/>
  <c r="J1142" i="1"/>
  <c r="R1142" i="1"/>
  <c r="K1142" i="1"/>
  <c r="L1142" i="1"/>
  <c r="M1142" i="1"/>
  <c r="N1142" i="1"/>
  <c r="O1142" i="1"/>
  <c r="Q1142" i="1"/>
  <c r="A344" i="1"/>
  <c r="B344" i="1"/>
  <c r="Q344" i="1"/>
  <c r="L344" i="1"/>
  <c r="M344" i="1"/>
  <c r="N344" i="1"/>
  <c r="O344" i="1"/>
  <c r="P344" i="1"/>
  <c r="R344" i="1"/>
  <c r="K344" i="1"/>
  <c r="J344" i="1"/>
  <c r="A145" i="1"/>
  <c r="B145" i="1"/>
  <c r="J145" i="1"/>
  <c r="R145" i="1"/>
  <c r="K145" i="1"/>
  <c r="N145" i="1"/>
  <c r="O145" i="1"/>
  <c r="P145" i="1"/>
  <c r="Q145" i="1"/>
  <c r="L145" i="1"/>
  <c r="M145" i="1"/>
  <c r="A226" i="1"/>
  <c r="B226" i="1"/>
  <c r="K226" i="1"/>
  <c r="L226" i="1"/>
  <c r="M226" i="1"/>
  <c r="N226" i="1"/>
  <c r="Q226" i="1"/>
  <c r="J226" i="1"/>
  <c r="R226" i="1"/>
  <c r="O226" i="1"/>
  <c r="P226" i="1"/>
  <c r="B952" i="1"/>
  <c r="A952" i="1"/>
  <c r="K952" i="1"/>
  <c r="L952" i="1"/>
  <c r="M952" i="1"/>
  <c r="N952" i="1"/>
  <c r="O952" i="1"/>
  <c r="P952" i="1"/>
  <c r="Q952" i="1"/>
  <c r="J952" i="1"/>
  <c r="R952" i="1"/>
  <c r="A1026" i="1"/>
  <c r="B1026" i="1"/>
  <c r="N1026" i="1"/>
  <c r="O1026" i="1"/>
  <c r="J1026" i="1"/>
  <c r="K1026" i="1"/>
  <c r="L1026" i="1"/>
  <c r="M1026" i="1"/>
  <c r="P1026" i="1"/>
  <c r="Q1026" i="1"/>
  <c r="R1026" i="1"/>
  <c r="B1064" i="1"/>
  <c r="A1064" i="1"/>
  <c r="N1064" i="1"/>
  <c r="O1064" i="1"/>
  <c r="P1064" i="1"/>
  <c r="Q1064" i="1"/>
  <c r="J1064" i="1"/>
  <c r="R1064" i="1"/>
  <c r="K1064" i="1"/>
  <c r="L1064" i="1"/>
  <c r="M1064" i="1"/>
  <c r="A1082" i="1"/>
  <c r="B1082" i="1"/>
  <c r="L1082" i="1"/>
  <c r="N1082" i="1"/>
  <c r="O1082" i="1"/>
  <c r="P1082" i="1"/>
  <c r="Q1082" i="1"/>
  <c r="J1082" i="1"/>
  <c r="R1082" i="1"/>
  <c r="M1082" i="1"/>
  <c r="K1082" i="1"/>
  <c r="B1112" i="1"/>
  <c r="A1112" i="1"/>
  <c r="N1112" i="1"/>
  <c r="P1112" i="1"/>
  <c r="Q1112" i="1"/>
  <c r="J1112" i="1"/>
  <c r="R1112" i="1"/>
  <c r="K1112" i="1"/>
  <c r="L1112" i="1"/>
  <c r="O1112" i="1"/>
  <c r="M1112" i="1"/>
  <c r="A148" i="1"/>
  <c r="B148" i="1"/>
  <c r="O148" i="1"/>
  <c r="P148" i="1"/>
  <c r="K148" i="1"/>
  <c r="L148" i="1"/>
  <c r="J148" i="1"/>
  <c r="M148" i="1"/>
  <c r="N148" i="1"/>
  <c r="Q148" i="1"/>
  <c r="R148" i="1"/>
  <c r="A179" i="1"/>
  <c r="B179" i="1"/>
  <c r="J179" i="1"/>
  <c r="R179" i="1"/>
  <c r="K179" i="1"/>
  <c r="L179" i="1"/>
  <c r="M179" i="1"/>
  <c r="N179" i="1"/>
  <c r="O179" i="1"/>
  <c r="P179" i="1"/>
  <c r="Q179" i="1"/>
  <c r="B944" i="1"/>
  <c r="A944" i="1"/>
  <c r="K944" i="1"/>
  <c r="L944" i="1"/>
  <c r="M944" i="1"/>
  <c r="N944" i="1"/>
  <c r="O944" i="1"/>
  <c r="P944" i="1"/>
  <c r="Q944" i="1"/>
  <c r="J944" i="1"/>
  <c r="R944" i="1"/>
  <c r="A290" i="1"/>
  <c r="B290" i="1"/>
  <c r="L290" i="1"/>
  <c r="N290" i="1"/>
  <c r="O290" i="1"/>
  <c r="P290" i="1"/>
  <c r="J290" i="1"/>
  <c r="R290" i="1"/>
  <c r="K290" i="1"/>
  <c r="M290" i="1"/>
  <c r="Q290" i="1"/>
  <c r="A78" i="1"/>
  <c r="B78" i="1"/>
  <c r="M78" i="1"/>
  <c r="Q78" i="1"/>
  <c r="R78" i="1"/>
  <c r="J78" i="1"/>
  <c r="K78" i="1"/>
  <c r="L78" i="1"/>
  <c r="N78" i="1"/>
  <c r="O78" i="1"/>
  <c r="P78" i="1"/>
  <c r="A70" i="1"/>
  <c r="B70" i="1"/>
  <c r="M70" i="1"/>
  <c r="N70" i="1"/>
  <c r="J70" i="1"/>
  <c r="K70" i="1"/>
  <c r="L70" i="1"/>
  <c r="O70" i="1"/>
  <c r="P70" i="1"/>
  <c r="Q70" i="1"/>
  <c r="R70" i="1"/>
  <c r="A95" i="1"/>
  <c r="B95" i="1"/>
  <c r="J95" i="1"/>
  <c r="R95" i="1"/>
  <c r="K95" i="1"/>
  <c r="L95" i="1"/>
  <c r="M95" i="1"/>
  <c r="N95" i="1"/>
  <c r="O95" i="1"/>
  <c r="P95" i="1"/>
  <c r="Q95" i="1"/>
  <c r="A260" i="1"/>
  <c r="B260" i="1"/>
  <c r="L260" i="1"/>
  <c r="P260" i="1"/>
  <c r="J260" i="1"/>
  <c r="K260" i="1"/>
  <c r="M260" i="1"/>
  <c r="N260" i="1"/>
  <c r="O260" i="1"/>
  <c r="Q260" i="1"/>
  <c r="R260" i="1"/>
  <c r="A8" i="1"/>
  <c r="B8" i="1"/>
  <c r="A24" i="1"/>
  <c r="B24" i="1"/>
  <c r="Q24" i="1"/>
  <c r="J24" i="1"/>
  <c r="R24" i="1"/>
  <c r="K24" i="1"/>
  <c r="L24" i="1"/>
  <c r="O24" i="1"/>
  <c r="P24" i="1"/>
  <c r="M24" i="1"/>
  <c r="N24" i="1"/>
  <c r="A48" i="1"/>
  <c r="B48" i="1"/>
  <c r="Q48" i="1"/>
  <c r="J48" i="1"/>
  <c r="R48" i="1"/>
  <c r="K48" i="1"/>
  <c r="L48" i="1"/>
  <c r="O48" i="1"/>
  <c r="P48" i="1"/>
  <c r="M48" i="1"/>
  <c r="N48" i="1"/>
  <c r="A345" i="1"/>
  <c r="B345" i="1"/>
  <c r="P345" i="1"/>
  <c r="L345" i="1"/>
  <c r="M345" i="1"/>
  <c r="N345" i="1"/>
  <c r="O345" i="1"/>
  <c r="Q345" i="1"/>
  <c r="R345" i="1"/>
  <c r="K345" i="1"/>
  <c r="J345" i="1"/>
  <c r="A144" i="1"/>
  <c r="B144" i="1"/>
  <c r="K144" i="1"/>
  <c r="L144" i="1"/>
  <c r="O144" i="1"/>
  <c r="P144" i="1"/>
  <c r="J144" i="1"/>
  <c r="M144" i="1"/>
  <c r="N144" i="1"/>
  <c r="Q144" i="1"/>
  <c r="R144" i="1"/>
  <c r="A405" i="1"/>
  <c r="B405" i="1"/>
  <c r="Q405" i="1"/>
  <c r="L405" i="1"/>
  <c r="M405" i="1"/>
  <c r="P405" i="1"/>
  <c r="K405" i="1"/>
  <c r="N405" i="1"/>
  <c r="O405" i="1"/>
  <c r="R405" i="1"/>
  <c r="J405" i="1"/>
  <c r="A951" i="1"/>
  <c r="B951" i="1"/>
  <c r="L951" i="1"/>
  <c r="M951" i="1"/>
  <c r="N951" i="1"/>
  <c r="O951" i="1"/>
  <c r="P951" i="1"/>
  <c r="Q951" i="1"/>
  <c r="J951" i="1"/>
  <c r="R951" i="1"/>
  <c r="K951" i="1"/>
  <c r="B1036" i="1"/>
  <c r="A1036" i="1"/>
  <c r="J1036" i="1"/>
  <c r="R1036" i="1"/>
  <c r="K1036" i="1"/>
  <c r="L1036" i="1"/>
  <c r="M1036" i="1"/>
  <c r="N1036" i="1"/>
  <c r="O1036" i="1"/>
  <c r="P1036" i="1"/>
  <c r="Q1036" i="1"/>
  <c r="A1065" i="1"/>
  <c r="B1065" i="1"/>
  <c r="M1065" i="1"/>
  <c r="N1065" i="1"/>
  <c r="O1065" i="1"/>
  <c r="P1065" i="1"/>
  <c r="Q1065" i="1"/>
  <c r="J1065" i="1"/>
  <c r="R1065" i="1"/>
  <c r="K1065" i="1"/>
  <c r="L1065" i="1"/>
  <c r="A1113" i="1"/>
  <c r="B1113" i="1"/>
  <c r="M1113" i="1"/>
  <c r="N1113" i="1"/>
  <c r="O1113" i="1"/>
  <c r="P1113" i="1"/>
  <c r="Q1113" i="1"/>
  <c r="J1113" i="1"/>
  <c r="R1113" i="1"/>
  <c r="K1113" i="1"/>
  <c r="L1113" i="1"/>
  <c r="A147" i="1"/>
  <c r="B147" i="1"/>
  <c r="P147" i="1"/>
  <c r="Q147" i="1"/>
  <c r="L147" i="1"/>
  <c r="M147" i="1"/>
  <c r="N147" i="1"/>
  <c r="O147" i="1"/>
  <c r="R147" i="1"/>
  <c r="J147" i="1"/>
  <c r="K147" i="1"/>
  <c r="A178" i="1"/>
  <c r="B178" i="1"/>
  <c r="K178" i="1"/>
  <c r="L178" i="1"/>
  <c r="M178" i="1"/>
  <c r="N178" i="1"/>
  <c r="O178" i="1"/>
  <c r="P178" i="1"/>
  <c r="Q178" i="1"/>
  <c r="J178" i="1"/>
  <c r="R178" i="1"/>
  <c r="A283" i="1"/>
  <c r="B283" i="1"/>
  <c r="M283" i="1"/>
  <c r="R283" i="1"/>
  <c r="K283" i="1"/>
  <c r="L283" i="1"/>
  <c r="N283" i="1"/>
  <c r="P283" i="1"/>
  <c r="Q283" i="1"/>
  <c r="J283" i="1"/>
  <c r="O283" i="1"/>
  <c r="A291" i="1"/>
  <c r="B291" i="1"/>
  <c r="K291" i="1"/>
  <c r="M291" i="1"/>
  <c r="N291" i="1"/>
  <c r="O291" i="1"/>
  <c r="Q291" i="1"/>
  <c r="J291" i="1"/>
  <c r="R291" i="1"/>
  <c r="L291" i="1"/>
  <c r="P291" i="1"/>
  <c r="A299" i="1"/>
  <c r="B299" i="1"/>
  <c r="K299" i="1"/>
  <c r="M299" i="1"/>
  <c r="N299" i="1"/>
  <c r="O299" i="1"/>
  <c r="Q299" i="1"/>
  <c r="J299" i="1"/>
  <c r="R299" i="1"/>
  <c r="P299" i="1"/>
  <c r="L299" i="1"/>
  <c r="A309" i="1"/>
  <c r="B309" i="1"/>
  <c r="Q309" i="1"/>
  <c r="K309" i="1"/>
  <c r="L309" i="1"/>
  <c r="M309" i="1"/>
  <c r="O309" i="1"/>
  <c r="P309" i="1"/>
  <c r="J309" i="1"/>
  <c r="N309" i="1"/>
  <c r="R309" i="1"/>
  <c r="A79" i="1"/>
  <c r="B79" i="1"/>
  <c r="L79" i="1"/>
  <c r="Q79" i="1"/>
  <c r="R79" i="1"/>
  <c r="J79" i="1"/>
  <c r="K79" i="1"/>
  <c r="M79" i="1"/>
  <c r="N79" i="1"/>
  <c r="O79" i="1"/>
  <c r="P79" i="1"/>
  <c r="A87" i="1"/>
  <c r="B87" i="1"/>
  <c r="L87" i="1"/>
  <c r="R87" i="1"/>
  <c r="J87" i="1"/>
  <c r="K87" i="1"/>
  <c r="M87" i="1"/>
  <c r="N87" i="1"/>
  <c r="O87" i="1"/>
  <c r="P87" i="1"/>
  <c r="Q87" i="1"/>
  <c r="A69" i="1"/>
  <c r="B69" i="1"/>
  <c r="N69" i="1"/>
  <c r="O69" i="1"/>
  <c r="R69" i="1"/>
  <c r="J69" i="1"/>
  <c r="K69" i="1"/>
  <c r="L69" i="1"/>
  <c r="M69" i="1"/>
  <c r="P69" i="1"/>
  <c r="Q69" i="1"/>
  <c r="A94" i="1"/>
  <c r="B94" i="1"/>
  <c r="K94" i="1"/>
  <c r="L94" i="1"/>
  <c r="M94" i="1"/>
  <c r="N94" i="1"/>
  <c r="O94" i="1"/>
  <c r="P94" i="1"/>
  <c r="Q94" i="1"/>
  <c r="J94" i="1"/>
  <c r="R94" i="1"/>
  <c r="A656" i="1"/>
  <c r="B656" i="1"/>
  <c r="J656" i="1"/>
  <c r="R656" i="1"/>
  <c r="K656" i="1"/>
  <c r="L656" i="1"/>
  <c r="M656" i="1"/>
  <c r="N656" i="1"/>
  <c r="O656" i="1"/>
  <c r="P656" i="1"/>
  <c r="Q656" i="1"/>
  <c r="A261" i="1"/>
  <c r="B261" i="1"/>
  <c r="K261" i="1"/>
  <c r="O261" i="1"/>
  <c r="L261" i="1"/>
  <c r="M261" i="1"/>
  <c r="N261" i="1"/>
  <c r="P261" i="1"/>
  <c r="Q261" i="1"/>
  <c r="R261" i="1"/>
  <c r="J261" i="1"/>
  <c r="A269" i="1"/>
  <c r="B269" i="1"/>
  <c r="K269" i="1"/>
  <c r="O269" i="1"/>
  <c r="N269" i="1"/>
  <c r="P269" i="1"/>
  <c r="Q269" i="1"/>
  <c r="R269" i="1"/>
  <c r="J269" i="1"/>
  <c r="L269" i="1"/>
  <c r="M269" i="1"/>
  <c r="A9" i="1"/>
  <c r="B9" i="1"/>
  <c r="A17" i="1"/>
  <c r="B17" i="1"/>
  <c r="P17" i="1"/>
  <c r="Q17" i="1"/>
  <c r="J17" i="1"/>
  <c r="R17" i="1"/>
  <c r="K17" i="1"/>
  <c r="N17" i="1"/>
  <c r="O17" i="1"/>
  <c r="L17" i="1"/>
  <c r="M17" i="1"/>
  <c r="A25" i="1"/>
  <c r="B25" i="1"/>
  <c r="P25" i="1"/>
  <c r="Q25" i="1"/>
  <c r="J25" i="1"/>
  <c r="R25" i="1"/>
  <c r="K25" i="1"/>
  <c r="N25" i="1"/>
  <c r="O25" i="1"/>
  <c r="M25" i="1"/>
  <c r="L25" i="1"/>
  <c r="A33" i="1"/>
  <c r="B33" i="1"/>
  <c r="P33" i="1"/>
  <c r="Q33" i="1"/>
  <c r="J33" i="1"/>
  <c r="R33" i="1"/>
  <c r="K33" i="1"/>
  <c r="N33" i="1"/>
  <c r="O33" i="1"/>
  <c r="L33" i="1"/>
  <c r="M33" i="1"/>
  <c r="A41" i="1"/>
  <c r="B41" i="1"/>
  <c r="P41" i="1"/>
  <c r="Q41" i="1"/>
  <c r="J41" i="1"/>
  <c r="R41" i="1"/>
  <c r="K41" i="1"/>
  <c r="N41" i="1"/>
  <c r="O41" i="1"/>
  <c r="L41" i="1"/>
  <c r="M41" i="1"/>
  <c r="A57" i="1"/>
  <c r="B57" i="1"/>
  <c r="J57" i="1"/>
  <c r="R57" i="1"/>
  <c r="K57" i="1"/>
  <c r="N57" i="1"/>
  <c r="O57" i="1"/>
  <c r="M57" i="1"/>
  <c r="P57" i="1"/>
  <c r="Q57" i="1"/>
  <c r="L57" i="1"/>
  <c r="A1013" i="1"/>
  <c r="B1013" i="1"/>
  <c r="N1013" i="1"/>
  <c r="O1013" i="1"/>
  <c r="P1013" i="1"/>
  <c r="Q1013" i="1"/>
  <c r="J1013" i="1"/>
  <c r="R1013" i="1"/>
  <c r="K1013" i="1"/>
  <c r="L1013" i="1"/>
  <c r="M1013" i="1"/>
  <c r="A708" i="1"/>
  <c r="B708" i="1"/>
  <c r="O708" i="1"/>
  <c r="P708" i="1"/>
  <c r="Q708" i="1"/>
  <c r="J708" i="1"/>
  <c r="R708" i="1"/>
  <c r="K708" i="1"/>
  <c r="L708" i="1"/>
  <c r="M708" i="1"/>
  <c r="N708" i="1"/>
  <c r="A668" i="1"/>
  <c r="B668" i="1"/>
  <c r="N668" i="1"/>
  <c r="O668" i="1"/>
  <c r="P668" i="1"/>
  <c r="Q668" i="1"/>
  <c r="J668" i="1"/>
  <c r="R668" i="1"/>
  <c r="K668" i="1"/>
  <c r="L668" i="1"/>
  <c r="M668" i="1"/>
  <c r="A187" i="1"/>
  <c r="B187" i="1"/>
  <c r="J187" i="1"/>
  <c r="R187" i="1"/>
  <c r="K187" i="1"/>
  <c r="L187" i="1"/>
  <c r="M187" i="1"/>
  <c r="N187" i="1"/>
  <c r="O187" i="1"/>
  <c r="P187" i="1"/>
  <c r="Q187" i="1"/>
  <c r="A348" i="1"/>
  <c r="B348" i="1"/>
  <c r="J348" i="1"/>
  <c r="R348" i="1"/>
  <c r="K348" i="1"/>
  <c r="L348" i="1"/>
  <c r="M348" i="1"/>
  <c r="N348" i="1"/>
  <c r="O348" i="1"/>
  <c r="Q348" i="1"/>
  <c r="P348" i="1"/>
  <c r="A991" i="1"/>
  <c r="B991" i="1"/>
  <c r="L991" i="1"/>
  <c r="M991" i="1"/>
  <c r="N991" i="1"/>
  <c r="O991" i="1"/>
  <c r="P991" i="1"/>
  <c r="Q991" i="1"/>
  <c r="J991" i="1"/>
  <c r="R991" i="1"/>
  <c r="K991" i="1"/>
  <c r="A999" i="1"/>
  <c r="B999" i="1"/>
  <c r="L999" i="1"/>
  <c r="M999" i="1"/>
  <c r="N999" i="1"/>
  <c r="O999" i="1"/>
  <c r="P999" i="1"/>
  <c r="Q999" i="1"/>
  <c r="J999" i="1"/>
  <c r="R999" i="1"/>
  <c r="K999" i="1"/>
  <c r="A329" i="1"/>
  <c r="B329" i="1"/>
  <c r="O329" i="1"/>
  <c r="P329" i="1"/>
  <c r="J329" i="1"/>
  <c r="K329" i="1"/>
  <c r="L329" i="1"/>
  <c r="M329" i="1"/>
  <c r="N329" i="1"/>
  <c r="Q329" i="1"/>
  <c r="R329" i="1"/>
  <c r="A337" i="1"/>
  <c r="B337" i="1"/>
  <c r="O337" i="1"/>
  <c r="P337" i="1"/>
  <c r="K337" i="1"/>
  <c r="L337" i="1"/>
  <c r="M337" i="1"/>
  <c r="N337" i="1"/>
  <c r="Q337" i="1"/>
  <c r="R337" i="1"/>
  <c r="J337" i="1"/>
  <c r="A212" i="1"/>
  <c r="B212" i="1"/>
  <c r="Q212" i="1"/>
  <c r="J212" i="1"/>
  <c r="R212" i="1"/>
  <c r="K212" i="1"/>
  <c r="L212" i="1"/>
  <c r="M212" i="1"/>
  <c r="N212" i="1"/>
  <c r="O212" i="1"/>
  <c r="P212" i="1"/>
  <c r="A220" i="1"/>
  <c r="B220" i="1"/>
  <c r="Q220" i="1"/>
  <c r="J220" i="1"/>
  <c r="R220" i="1"/>
  <c r="K220" i="1"/>
  <c r="L220" i="1"/>
  <c r="M220" i="1"/>
  <c r="N220" i="1"/>
  <c r="O220" i="1"/>
  <c r="P220" i="1"/>
  <c r="B1155" i="1"/>
  <c r="A1155" i="1"/>
  <c r="K1155" i="1"/>
  <c r="M1155" i="1"/>
  <c r="N1155" i="1"/>
  <c r="O1155" i="1"/>
  <c r="P1155" i="1"/>
  <c r="L1155" i="1"/>
  <c r="Q1155" i="1"/>
  <c r="J1155" i="1"/>
  <c r="R1155" i="1"/>
  <c r="A1145" i="1"/>
  <c r="B1145" i="1"/>
  <c r="M1145" i="1"/>
  <c r="O1145" i="1"/>
  <c r="P1145" i="1"/>
  <c r="N1145" i="1"/>
  <c r="Q1145" i="1"/>
  <c r="J1145" i="1"/>
  <c r="R1145" i="1"/>
  <c r="K1145" i="1"/>
  <c r="L1145" i="1"/>
  <c r="A1135" i="1"/>
  <c r="B1135" i="1"/>
  <c r="O1135" i="1"/>
  <c r="P1135" i="1"/>
  <c r="Q1135" i="1"/>
  <c r="J1135" i="1"/>
  <c r="R1135" i="1"/>
  <c r="K1135" i="1"/>
  <c r="L1135" i="1"/>
  <c r="M1135" i="1"/>
  <c r="N1135" i="1"/>
  <c r="A1125" i="1"/>
  <c r="B1125" i="1"/>
  <c r="Q1125" i="1"/>
  <c r="J1125" i="1"/>
  <c r="K1125" i="1"/>
  <c r="L1125" i="1"/>
  <c r="M1125" i="1"/>
  <c r="R1125" i="1"/>
  <c r="N1125" i="1"/>
  <c r="O1125" i="1"/>
  <c r="P1125" i="1"/>
  <c r="A949" i="1"/>
  <c r="B949" i="1"/>
  <c r="N949" i="1"/>
  <c r="O949" i="1"/>
  <c r="P949" i="1"/>
  <c r="Q949" i="1"/>
  <c r="J949" i="1"/>
  <c r="R949" i="1"/>
  <c r="K949" i="1"/>
  <c r="L949" i="1"/>
  <c r="M949" i="1"/>
  <c r="A100" i="1"/>
  <c r="B100" i="1"/>
  <c r="M100" i="1"/>
  <c r="N100" i="1"/>
  <c r="O100" i="1"/>
  <c r="P100" i="1"/>
  <c r="Q100" i="1"/>
  <c r="J100" i="1"/>
  <c r="R100" i="1"/>
  <c r="K100" i="1"/>
  <c r="L100" i="1"/>
  <c r="A157" i="1"/>
  <c r="B157" i="1"/>
  <c r="N157" i="1"/>
  <c r="O157" i="1"/>
  <c r="J157" i="1"/>
  <c r="R157" i="1"/>
  <c r="K157" i="1"/>
  <c r="L157" i="1"/>
  <c r="M157" i="1"/>
  <c r="P157" i="1"/>
  <c r="Q157" i="1"/>
  <c r="A181" i="1"/>
  <c r="B181" i="1"/>
  <c r="P181" i="1"/>
  <c r="Q181" i="1"/>
  <c r="J181" i="1"/>
  <c r="R181" i="1"/>
  <c r="K181" i="1"/>
  <c r="L181" i="1"/>
  <c r="M181" i="1"/>
  <c r="N181" i="1"/>
  <c r="O181" i="1"/>
  <c r="A281" i="1"/>
  <c r="B281" i="1"/>
  <c r="O281" i="1"/>
  <c r="R281" i="1"/>
  <c r="K281" i="1"/>
  <c r="L281" i="1"/>
  <c r="M281" i="1"/>
  <c r="P281" i="1"/>
  <c r="Q281" i="1"/>
  <c r="N281" i="1"/>
  <c r="J281" i="1"/>
  <c r="A305" i="1"/>
  <c r="B305" i="1"/>
  <c r="M305" i="1"/>
  <c r="O305" i="1"/>
  <c r="P305" i="1"/>
  <c r="Q305" i="1"/>
  <c r="K305" i="1"/>
  <c r="L305" i="1"/>
  <c r="J305" i="1"/>
  <c r="N305" i="1"/>
  <c r="R305" i="1"/>
  <c r="A235" i="1"/>
  <c r="B235" i="1"/>
  <c r="L235" i="1"/>
  <c r="M235" i="1"/>
  <c r="P235" i="1"/>
  <c r="Q235" i="1"/>
  <c r="K235" i="1"/>
  <c r="N235" i="1"/>
  <c r="O235" i="1"/>
  <c r="R235" i="1"/>
  <c r="J235" i="1"/>
  <c r="A77" i="1"/>
  <c r="B77" i="1"/>
  <c r="N77" i="1"/>
  <c r="Q77" i="1"/>
  <c r="R77" i="1"/>
  <c r="J77" i="1"/>
  <c r="K77" i="1"/>
  <c r="L77" i="1"/>
  <c r="M77" i="1"/>
  <c r="O77" i="1"/>
  <c r="P77" i="1"/>
  <c r="A85" i="1"/>
  <c r="B85" i="1"/>
  <c r="N85" i="1"/>
  <c r="R85" i="1"/>
  <c r="J85" i="1"/>
  <c r="K85" i="1"/>
  <c r="L85" i="1"/>
  <c r="M85" i="1"/>
  <c r="O85" i="1"/>
  <c r="P85" i="1"/>
  <c r="Q85" i="1"/>
  <c r="A322" i="1"/>
  <c r="B322" i="1"/>
  <c r="L322" i="1"/>
  <c r="N322" i="1"/>
  <c r="O322" i="1"/>
  <c r="P322" i="1"/>
  <c r="J322" i="1"/>
  <c r="R322" i="1"/>
  <c r="K322" i="1"/>
  <c r="M322" i="1"/>
  <c r="Q322" i="1"/>
  <c r="A267" i="1"/>
  <c r="B267" i="1"/>
  <c r="M267" i="1"/>
  <c r="Q267" i="1"/>
  <c r="K267" i="1"/>
  <c r="L267" i="1"/>
  <c r="N267" i="1"/>
  <c r="O267" i="1"/>
  <c r="P267" i="1"/>
  <c r="R267" i="1"/>
  <c r="J267" i="1"/>
  <c r="A31" i="1"/>
  <c r="B31" i="1"/>
  <c r="J31" i="1"/>
  <c r="R31" i="1"/>
  <c r="K31" i="1"/>
  <c r="L31" i="1"/>
  <c r="M31" i="1"/>
  <c r="P31" i="1"/>
  <c r="Q31" i="1"/>
  <c r="N31" i="1"/>
  <c r="O31" i="1"/>
  <c r="A911" i="1"/>
  <c r="B911" i="1"/>
  <c r="L911" i="1"/>
  <c r="M911" i="1"/>
  <c r="N911" i="1"/>
  <c r="O911" i="1"/>
  <c r="P911" i="1"/>
  <c r="Q911" i="1"/>
  <c r="J911" i="1"/>
  <c r="R911" i="1"/>
  <c r="K911" i="1"/>
  <c r="A1015" i="1"/>
  <c r="B1015" i="1"/>
  <c r="L1015" i="1"/>
  <c r="M1015" i="1"/>
  <c r="N1015" i="1"/>
  <c r="O1015" i="1"/>
  <c r="P1015" i="1"/>
  <c r="Q1015" i="1"/>
  <c r="J1015" i="1"/>
  <c r="R1015" i="1"/>
  <c r="K1015" i="1"/>
  <c r="A928" i="1"/>
  <c r="B928" i="1"/>
  <c r="K928" i="1"/>
  <c r="L928" i="1"/>
  <c r="M928" i="1"/>
  <c r="N928" i="1"/>
  <c r="O928" i="1"/>
  <c r="P928" i="1"/>
  <c r="Q928" i="1"/>
  <c r="J928" i="1"/>
  <c r="R928" i="1"/>
  <c r="B734" i="1"/>
  <c r="A734" i="1"/>
  <c r="M734" i="1"/>
  <c r="N734" i="1"/>
  <c r="O734" i="1"/>
  <c r="P734" i="1"/>
  <c r="Q734" i="1"/>
  <c r="J734" i="1"/>
  <c r="R734" i="1"/>
  <c r="K734" i="1"/>
  <c r="L734" i="1"/>
  <c r="B718" i="1"/>
  <c r="A718" i="1"/>
  <c r="M718" i="1"/>
  <c r="N718" i="1"/>
  <c r="O718" i="1"/>
  <c r="P718" i="1"/>
  <c r="Q718" i="1"/>
  <c r="J718" i="1"/>
  <c r="R718" i="1"/>
  <c r="K718" i="1"/>
  <c r="L718" i="1"/>
  <c r="B702" i="1"/>
  <c r="A702" i="1"/>
  <c r="M702" i="1"/>
  <c r="N702" i="1"/>
  <c r="O702" i="1"/>
  <c r="P702" i="1"/>
  <c r="Q702" i="1"/>
  <c r="J702" i="1"/>
  <c r="R702" i="1"/>
  <c r="K702" i="1"/>
  <c r="L702" i="1"/>
  <c r="B686" i="1"/>
  <c r="A686" i="1"/>
  <c r="L686" i="1"/>
  <c r="M686" i="1"/>
  <c r="N686" i="1"/>
  <c r="O686" i="1"/>
  <c r="P686" i="1"/>
  <c r="Q686" i="1"/>
  <c r="J686" i="1"/>
  <c r="K686" i="1"/>
  <c r="R686" i="1"/>
  <c r="B670" i="1"/>
  <c r="A670" i="1"/>
  <c r="L670" i="1"/>
  <c r="M670" i="1"/>
  <c r="N670" i="1"/>
  <c r="O670" i="1"/>
  <c r="P670" i="1"/>
  <c r="Q670" i="1"/>
  <c r="J670" i="1"/>
  <c r="R670" i="1"/>
  <c r="K670" i="1"/>
  <c r="A273" i="1"/>
  <c r="B273" i="1"/>
  <c r="O273" i="1"/>
  <c r="K273" i="1"/>
  <c r="J273" i="1"/>
  <c r="L273" i="1"/>
  <c r="M273" i="1"/>
  <c r="N273" i="1"/>
  <c r="P273" i="1"/>
  <c r="Q273" i="1"/>
  <c r="R273" i="1"/>
  <c r="A989" i="1"/>
  <c r="B989" i="1"/>
  <c r="N989" i="1"/>
  <c r="O989" i="1"/>
  <c r="P989" i="1"/>
  <c r="Q989" i="1"/>
  <c r="J989" i="1"/>
  <c r="R989" i="1"/>
  <c r="K989" i="1"/>
  <c r="L989" i="1"/>
  <c r="M989" i="1"/>
  <c r="A327" i="1"/>
  <c r="B327" i="1"/>
  <c r="Q327" i="1"/>
  <c r="J327" i="1"/>
  <c r="R327" i="1"/>
  <c r="O327" i="1"/>
  <c r="P327" i="1"/>
  <c r="K327" i="1"/>
  <c r="L327" i="1"/>
  <c r="M327" i="1"/>
  <c r="N327" i="1"/>
  <c r="A218" i="1"/>
  <c r="B218" i="1"/>
  <c r="K218" i="1"/>
  <c r="L218" i="1"/>
  <c r="M218" i="1"/>
  <c r="N218" i="1"/>
  <c r="O218" i="1"/>
  <c r="P218" i="1"/>
  <c r="Q218" i="1"/>
  <c r="J218" i="1"/>
  <c r="R218" i="1"/>
  <c r="A1161" i="1"/>
  <c r="B1161" i="1"/>
  <c r="M1161" i="1"/>
  <c r="P1161" i="1"/>
  <c r="J1161" i="1"/>
  <c r="R1161" i="1"/>
  <c r="Q1161" i="1"/>
  <c r="K1161" i="1"/>
  <c r="L1161" i="1"/>
  <c r="N1161" i="1"/>
  <c r="O1161" i="1"/>
  <c r="A282" i="1"/>
  <c r="B282" i="1"/>
  <c r="N282" i="1"/>
  <c r="R282" i="1"/>
  <c r="K282" i="1"/>
  <c r="L282" i="1"/>
  <c r="M282" i="1"/>
  <c r="P282" i="1"/>
  <c r="Q282" i="1"/>
  <c r="J282" i="1"/>
  <c r="O282" i="1"/>
  <c r="A298" i="1"/>
  <c r="B298" i="1"/>
  <c r="L298" i="1"/>
  <c r="N298" i="1"/>
  <c r="O298" i="1"/>
  <c r="P298" i="1"/>
  <c r="J298" i="1"/>
  <c r="R298" i="1"/>
  <c r="K298" i="1"/>
  <c r="M298" i="1"/>
  <c r="Q298" i="1"/>
  <c r="A184" i="1"/>
  <c r="B184" i="1"/>
  <c r="M184" i="1"/>
  <c r="N184" i="1"/>
  <c r="O184" i="1"/>
  <c r="P184" i="1"/>
  <c r="Q184" i="1"/>
  <c r="J184" i="1"/>
  <c r="R184" i="1"/>
  <c r="K184" i="1"/>
  <c r="L184" i="1"/>
  <c r="A86" i="1"/>
  <c r="B86" i="1"/>
  <c r="M86" i="1"/>
  <c r="R86" i="1"/>
  <c r="J86" i="1"/>
  <c r="K86" i="1"/>
  <c r="L86" i="1"/>
  <c r="N86" i="1"/>
  <c r="O86" i="1"/>
  <c r="P86" i="1"/>
  <c r="Q86" i="1"/>
  <c r="A323" i="1"/>
  <c r="B323" i="1"/>
  <c r="K323" i="1"/>
  <c r="M323" i="1"/>
  <c r="N323" i="1"/>
  <c r="O323" i="1"/>
  <c r="Q323" i="1"/>
  <c r="J323" i="1"/>
  <c r="R323" i="1"/>
  <c r="L323" i="1"/>
  <c r="P323" i="1"/>
  <c r="A268" i="1"/>
  <c r="B268" i="1"/>
  <c r="L268" i="1"/>
  <c r="P268" i="1"/>
  <c r="M268" i="1"/>
  <c r="N268" i="1"/>
  <c r="O268" i="1"/>
  <c r="Q268" i="1"/>
  <c r="R268" i="1"/>
  <c r="J268" i="1"/>
  <c r="K268" i="1"/>
  <c r="A16" i="1"/>
  <c r="B16" i="1"/>
  <c r="Q16" i="1"/>
  <c r="J16" i="1"/>
  <c r="R16" i="1"/>
  <c r="K16" i="1"/>
  <c r="L16" i="1"/>
  <c r="O16" i="1"/>
  <c r="P16" i="1"/>
  <c r="M16" i="1"/>
  <c r="N16" i="1"/>
  <c r="A32" i="1"/>
  <c r="B32" i="1"/>
  <c r="Q32" i="1"/>
  <c r="J32" i="1"/>
  <c r="R32" i="1"/>
  <c r="K32" i="1"/>
  <c r="L32" i="1"/>
  <c r="O32" i="1"/>
  <c r="P32" i="1"/>
  <c r="N32" i="1"/>
  <c r="M32" i="1"/>
  <c r="A40" i="1"/>
  <c r="B40" i="1"/>
  <c r="Q40" i="1"/>
  <c r="J40" i="1"/>
  <c r="R40" i="1"/>
  <c r="K40" i="1"/>
  <c r="L40" i="1"/>
  <c r="O40" i="1"/>
  <c r="P40" i="1"/>
  <c r="M40" i="1"/>
  <c r="N40" i="1"/>
  <c r="A56" i="1"/>
  <c r="B56" i="1"/>
  <c r="K56" i="1"/>
  <c r="L56" i="1"/>
  <c r="O56" i="1"/>
  <c r="P56" i="1"/>
  <c r="J56" i="1"/>
  <c r="M56" i="1"/>
  <c r="N56" i="1"/>
  <c r="Q56" i="1"/>
  <c r="R56" i="1"/>
  <c r="A1007" i="1"/>
  <c r="B1007" i="1"/>
  <c r="L1007" i="1"/>
  <c r="M1007" i="1"/>
  <c r="N1007" i="1"/>
  <c r="O1007" i="1"/>
  <c r="P1007" i="1"/>
  <c r="Q1007" i="1"/>
  <c r="J1007" i="1"/>
  <c r="R1007" i="1"/>
  <c r="K1007" i="1"/>
  <c r="A168" i="1"/>
  <c r="B168" i="1"/>
  <c r="M168" i="1"/>
  <c r="N168" i="1"/>
  <c r="O168" i="1"/>
  <c r="P168" i="1"/>
  <c r="Q168" i="1"/>
  <c r="J168" i="1"/>
  <c r="R168" i="1"/>
  <c r="K168" i="1"/>
  <c r="L168" i="1"/>
  <c r="A959" i="1"/>
  <c r="B959" i="1"/>
  <c r="L959" i="1"/>
  <c r="M959" i="1"/>
  <c r="N959" i="1"/>
  <c r="O959" i="1"/>
  <c r="P959" i="1"/>
  <c r="Q959" i="1"/>
  <c r="J959" i="1"/>
  <c r="R959" i="1"/>
  <c r="K959" i="1"/>
  <c r="A1019" i="1"/>
  <c r="B1019" i="1"/>
  <c r="P1019" i="1"/>
  <c r="Q1019" i="1"/>
  <c r="J1019" i="1"/>
  <c r="R1019" i="1"/>
  <c r="K1019" i="1"/>
  <c r="L1019" i="1"/>
  <c r="M1019" i="1"/>
  <c r="N1019" i="1"/>
  <c r="O1019" i="1"/>
  <c r="A1070" i="1"/>
  <c r="B1070" i="1"/>
  <c r="P1070" i="1"/>
  <c r="Q1070" i="1"/>
  <c r="J1070" i="1"/>
  <c r="R1070" i="1"/>
  <c r="K1070" i="1"/>
  <c r="L1070" i="1"/>
  <c r="M1070" i="1"/>
  <c r="N1070" i="1"/>
  <c r="O1070" i="1"/>
  <c r="A1087" i="1"/>
  <c r="B1087" i="1"/>
  <c r="O1087" i="1"/>
  <c r="P1087" i="1"/>
  <c r="Q1087" i="1"/>
  <c r="J1087" i="1"/>
  <c r="R1087" i="1"/>
  <c r="K1087" i="1"/>
  <c r="L1087" i="1"/>
  <c r="M1087" i="1"/>
  <c r="N1087" i="1"/>
  <c r="A155" i="1"/>
  <c r="B155" i="1"/>
  <c r="P155" i="1"/>
  <c r="Q155" i="1"/>
  <c r="L155" i="1"/>
  <c r="M155" i="1"/>
  <c r="J155" i="1"/>
  <c r="K155" i="1"/>
  <c r="N155" i="1"/>
  <c r="O155" i="1"/>
  <c r="R155" i="1"/>
  <c r="A943" i="1"/>
  <c r="B943" i="1"/>
  <c r="L943" i="1"/>
  <c r="M943" i="1"/>
  <c r="N943" i="1"/>
  <c r="O943" i="1"/>
  <c r="P943" i="1"/>
  <c r="Q943" i="1"/>
  <c r="J943" i="1"/>
  <c r="R943" i="1"/>
  <c r="K943" i="1"/>
  <c r="A306" i="1"/>
  <c r="B306" i="1"/>
  <c r="L306" i="1"/>
  <c r="N306" i="1"/>
  <c r="O306" i="1"/>
  <c r="P306" i="1"/>
  <c r="J306" i="1"/>
  <c r="R306" i="1"/>
  <c r="K306" i="1"/>
  <c r="Q306" i="1"/>
  <c r="M306" i="1"/>
  <c r="A49" i="1"/>
  <c r="B49" i="1"/>
  <c r="Q49" i="1"/>
  <c r="J49" i="1"/>
  <c r="R49" i="1"/>
  <c r="K49" i="1"/>
  <c r="N49" i="1"/>
  <c r="O49" i="1"/>
  <c r="L49" i="1"/>
  <c r="M49" i="1"/>
  <c r="P49" i="1"/>
  <c r="A139" i="1"/>
  <c r="B139" i="1"/>
  <c r="P139" i="1"/>
  <c r="Q139" i="1"/>
  <c r="L139" i="1"/>
  <c r="M139" i="1"/>
  <c r="O139" i="1"/>
  <c r="R139" i="1"/>
  <c r="J139" i="1"/>
  <c r="K139" i="1"/>
  <c r="N139" i="1"/>
  <c r="A129" i="1"/>
  <c r="B129" i="1"/>
  <c r="J129" i="1"/>
  <c r="R129" i="1"/>
  <c r="K129" i="1"/>
  <c r="M129" i="1"/>
  <c r="N129" i="1"/>
  <c r="O129" i="1"/>
  <c r="L129" i="1"/>
  <c r="P129" i="1"/>
  <c r="Q129" i="1"/>
  <c r="A922" i="1"/>
  <c r="B922" i="1"/>
  <c r="Q922" i="1"/>
  <c r="J922" i="1"/>
  <c r="R922" i="1"/>
  <c r="K922" i="1"/>
  <c r="L922" i="1"/>
  <c r="M922" i="1"/>
  <c r="N922" i="1"/>
  <c r="O922" i="1"/>
  <c r="P922" i="1"/>
  <c r="A103" i="1"/>
  <c r="B103" i="1"/>
  <c r="J103" i="1"/>
  <c r="R103" i="1"/>
  <c r="K103" i="1"/>
  <c r="L103" i="1"/>
  <c r="M103" i="1"/>
  <c r="N103" i="1"/>
  <c r="O103" i="1"/>
  <c r="P103" i="1"/>
  <c r="Q103" i="1"/>
  <c r="A111" i="1"/>
  <c r="B111" i="1"/>
  <c r="J111" i="1"/>
  <c r="R111" i="1"/>
  <c r="K111" i="1"/>
  <c r="L111" i="1"/>
  <c r="M111" i="1"/>
  <c r="N111" i="1"/>
  <c r="O111" i="1"/>
  <c r="P111" i="1"/>
  <c r="Q111" i="1"/>
  <c r="B732" i="1"/>
  <c r="A732" i="1"/>
  <c r="O732" i="1"/>
  <c r="P732" i="1"/>
  <c r="Q732" i="1"/>
  <c r="J732" i="1"/>
  <c r="R732" i="1"/>
  <c r="K732" i="1"/>
  <c r="L732" i="1"/>
  <c r="M732" i="1"/>
  <c r="N732" i="1"/>
  <c r="B724" i="1"/>
  <c r="A724" i="1"/>
  <c r="O724" i="1"/>
  <c r="P724" i="1"/>
  <c r="Q724" i="1"/>
  <c r="J724" i="1"/>
  <c r="R724" i="1"/>
  <c r="K724" i="1"/>
  <c r="L724" i="1"/>
  <c r="M724" i="1"/>
  <c r="N724" i="1"/>
  <c r="B716" i="1"/>
  <c r="A716" i="1"/>
  <c r="O716" i="1"/>
  <c r="P716" i="1"/>
  <c r="Q716" i="1"/>
  <c r="J716" i="1"/>
  <c r="R716" i="1"/>
  <c r="K716" i="1"/>
  <c r="L716" i="1"/>
  <c r="M716" i="1"/>
  <c r="N716" i="1"/>
  <c r="A700" i="1"/>
  <c r="B700" i="1"/>
  <c r="N700" i="1"/>
  <c r="O700" i="1"/>
  <c r="P700" i="1"/>
  <c r="J700" i="1"/>
  <c r="R700" i="1"/>
  <c r="K700" i="1"/>
  <c r="L700" i="1"/>
  <c r="M700" i="1"/>
  <c r="Q700" i="1"/>
  <c r="A692" i="1"/>
  <c r="B692" i="1"/>
  <c r="N692" i="1"/>
  <c r="O692" i="1"/>
  <c r="P692" i="1"/>
  <c r="Q692" i="1"/>
  <c r="J692" i="1"/>
  <c r="R692" i="1"/>
  <c r="K692" i="1"/>
  <c r="L692" i="1"/>
  <c r="M692" i="1"/>
  <c r="A684" i="1"/>
  <c r="B684" i="1"/>
  <c r="N684" i="1"/>
  <c r="O684" i="1"/>
  <c r="P684" i="1"/>
  <c r="Q684" i="1"/>
  <c r="J684" i="1"/>
  <c r="R684" i="1"/>
  <c r="K684" i="1"/>
  <c r="L684" i="1"/>
  <c r="M684" i="1"/>
  <c r="A676" i="1"/>
  <c r="B676" i="1"/>
  <c r="N676" i="1"/>
  <c r="O676" i="1"/>
  <c r="P676" i="1"/>
  <c r="Q676" i="1"/>
  <c r="J676" i="1"/>
  <c r="R676" i="1"/>
  <c r="K676" i="1"/>
  <c r="L676" i="1"/>
  <c r="M676" i="1"/>
  <c r="A313" i="1"/>
  <c r="B313" i="1"/>
  <c r="M313" i="1"/>
  <c r="O313" i="1"/>
  <c r="P313" i="1"/>
  <c r="Q313" i="1"/>
  <c r="K313" i="1"/>
  <c r="L313" i="1"/>
  <c r="R313" i="1"/>
  <c r="J313" i="1"/>
  <c r="N313" i="1"/>
  <c r="A343" i="1"/>
  <c r="B343" i="1"/>
  <c r="J343" i="1"/>
  <c r="R343" i="1"/>
  <c r="L343" i="1"/>
  <c r="M343" i="1"/>
  <c r="N343" i="1"/>
  <c r="O343" i="1"/>
  <c r="P343" i="1"/>
  <c r="Q343" i="1"/>
  <c r="K343" i="1"/>
  <c r="A1008" i="1"/>
  <c r="B1008" i="1"/>
  <c r="K1008" i="1"/>
  <c r="L1008" i="1"/>
  <c r="M1008" i="1"/>
  <c r="N1008" i="1"/>
  <c r="O1008" i="1"/>
  <c r="P1008" i="1"/>
  <c r="Q1008" i="1"/>
  <c r="J1008" i="1"/>
  <c r="R1008" i="1"/>
  <c r="A143" i="1"/>
  <c r="B143" i="1"/>
  <c r="L143" i="1"/>
  <c r="M143" i="1"/>
  <c r="P143" i="1"/>
  <c r="Q143" i="1"/>
  <c r="R143" i="1"/>
  <c r="J143" i="1"/>
  <c r="K143" i="1"/>
  <c r="N143" i="1"/>
  <c r="O143" i="1"/>
  <c r="A225" i="1"/>
  <c r="B225" i="1"/>
  <c r="L225" i="1"/>
  <c r="M225" i="1"/>
  <c r="N225" i="1"/>
  <c r="O225" i="1"/>
  <c r="J225" i="1"/>
  <c r="R225" i="1"/>
  <c r="K225" i="1"/>
  <c r="P225" i="1"/>
  <c r="Q225" i="1"/>
  <c r="A406" i="1"/>
  <c r="B406" i="1"/>
  <c r="P406" i="1"/>
  <c r="K406" i="1"/>
  <c r="L406" i="1"/>
  <c r="O406" i="1"/>
  <c r="R406" i="1"/>
  <c r="J406" i="1"/>
  <c r="M406" i="1"/>
  <c r="N406" i="1"/>
  <c r="Q406" i="1"/>
  <c r="A958" i="1"/>
  <c r="B958" i="1"/>
  <c r="M958" i="1"/>
  <c r="N958" i="1"/>
  <c r="O958" i="1"/>
  <c r="P958" i="1"/>
  <c r="Q958" i="1"/>
  <c r="J958" i="1"/>
  <c r="R958" i="1"/>
  <c r="K958" i="1"/>
  <c r="L958" i="1"/>
  <c r="A950" i="1"/>
  <c r="B950" i="1"/>
  <c r="M950" i="1"/>
  <c r="N950" i="1"/>
  <c r="O950" i="1"/>
  <c r="P950" i="1"/>
  <c r="Q950" i="1"/>
  <c r="J950" i="1"/>
  <c r="R950" i="1"/>
  <c r="K950" i="1"/>
  <c r="L950" i="1"/>
  <c r="A1025" i="1"/>
  <c r="B1025" i="1"/>
  <c r="O1025" i="1"/>
  <c r="P1025" i="1"/>
  <c r="R1025" i="1"/>
  <c r="J1025" i="1"/>
  <c r="K1025" i="1"/>
  <c r="L1025" i="1"/>
  <c r="M1025" i="1"/>
  <c r="N1025" i="1"/>
  <c r="Q1025" i="1"/>
  <c r="A1037" i="1"/>
  <c r="B1037" i="1"/>
  <c r="Q1037" i="1"/>
  <c r="J1037" i="1"/>
  <c r="R1037" i="1"/>
  <c r="K1037" i="1"/>
  <c r="L1037" i="1"/>
  <c r="M1037" i="1"/>
  <c r="N1037" i="1"/>
  <c r="O1037" i="1"/>
  <c r="P1037" i="1"/>
  <c r="A1071" i="1"/>
  <c r="B1071" i="1"/>
  <c r="O1071" i="1"/>
  <c r="P1071" i="1"/>
  <c r="Q1071" i="1"/>
  <c r="J1071" i="1"/>
  <c r="R1071" i="1"/>
  <c r="K1071" i="1"/>
  <c r="L1071" i="1"/>
  <c r="M1071" i="1"/>
  <c r="N1071" i="1"/>
  <c r="B1076" i="1"/>
  <c r="A1076" i="1"/>
  <c r="J1076" i="1"/>
  <c r="R1076" i="1"/>
  <c r="K1076" i="1"/>
  <c r="L1076" i="1"/>
  <c r="M1076" i="1"/>
  <c r="N1076" i="1"/>
  <c r="O1076" i="1"/>
  <c r="P1076" i="1"/>
  <c r="Q1076" i="1"/>
  <c r="B1088" i="1"/>
  <c r="A1088" i="1"/>
  <c r="N1088" i="1"/>
  <c r="O1088" i="1"/>
  <c r="P1088" i="1"/>
  <c r="Q1088" i="1"/>
  <c r="J1088" i="1"/>
  <c r="R1088" i="1"/>
  <c r="K1088" i="1"/>
  <c r="L1088" i="1"/>
  <c r="M1088" i="1"/>
  <c r="A1114" i="1"/>
  <c r="B1114" i="1"/>
  <c r="L1114" i="1"/>
  <c r="M1114" i="1"/>
  <c r="N1114" i="1"/>
  <c r="O1114" i="1"/>
  <c r="P1114" i="1"/>
  <c r="Q1114" i="1"/>
  <c r="J1114" i="1"/>
  <c r="R1114" i="1"/>
  <c r="K1114" i="1"/>
  <c r="A154" i="1"/>
  <c r="B154" i="1"/>
  <c r="Q154" i="1"/>
  <c r="J154" i="1"/>
  <c r="R154" i="1"/>
  <c r="M154" i="1"/>
  <c r="N154" i="1"/>
  <c r="O154" i="1"/>
  <c r="P154" i="1"/>
  <c r="K154" i="1"/>
  <c r="L154" i="1"/>
  <c r="A127" i="1"/>
  <c r="B127" i="1"/>
  <c r="L127" i="1"/>
  <c r="M127" i="1"/>
  <c r="O127" i="1"/>
  <c r="P127" i="1"/>
  <c r="Q127" i="1"/>
  <c r="J127" i="1"/>
  <c r="K127" i="1"/>
  <c r="N127" i="1"/>
  <c r="R127" i="1"/>
  <c r="A177" i="1"/>
  <c r="B177" i="1"/>
  <c r="L177" i="1"/>
  <c r="M177" i="1"/>
  <c r="N177" i="1"/>
  <c r="O177" i="1"/>
  <c r="P177" i="1"/>
  <c r="Q177" i="1"/>
  <c r="J177" i="1"/>
  <c r="R177" i="1"/>
  <c r="K177" i="1"/>
  <c r="A942" i="1"/>
  <c r="B942" i="1"/>
  <c r="M942" i="1"/>
  <c r="N942" i="1"/>
  <c r="O942" i="1"/>
  <c r="P942" i="1"/>
  <c r="Q942" i="1"/>
  <c r="J942" i="1"/>
  <c r="R942" i="1"/>
  <c r="K942" i="1"/>
  <c r="L942" i="1"/>
  <c r="A284" i="1"/>
  <c r="B284" i="1"/>
  <c r="L284" i="1"/>
  <c r="R284" i="1"/>
  <c r="K284" i="1"/>
  <c r="M284" i="1"/>
  <c r="N284" i="1"/>
  <c r="P284" i="1"/>
  <c r="Q284" i="1"/>
  <c r="J284" i="1"/>
  <c r="O284" i="1"/>
  <c r="A292" i="1"/>
  <c r="B292" i="1"/>
  <c r="J292" i="1"/>
  <c r="R292" i="1"/>
  <c r="L292" i="1"/>
  <c r="M292" i="1"/>
  <c r="N292" i="1"/>
  <c r="P292" i="1"/>
  <c r="Q292" i="1"/>
  <c r="O292" i="1"/>
  <c r="K292" i="1"/>
  <c r="A300" i="1"/>
  <c r="B300" i="1"/>
  <c r="J300" i="1"/>
  <c r="R300" i="1"/>
  <c r="L300" i="1"/>
  <c r="M300" i="1"/>
  <c r="N300" i="1"/>
  <c r="P300" i="1"/>
  <c r="Q300" i="1"/>
  <c r="K300" i="1"/>
  <c r="O300" i="1"/>
  <c r="A307" i="1"/>
  <c r="B307" i="1"/>
  <c r="K307" i="1"/>
  <c r="M307" i="1"/>
  <c r="N307" i="1"/>
  <c r="O307" i="1"/>
  <c r="Q307" i="1"/>
  <c r="J307" i="1"/>
  <c r="R307" i="1"/>
  <c r="L307" i="1"/>
  <c r="P307" i="1"/>
  <c r="A310" i="1"/>
  <c r="B310" i="1"/>
  <c r="P310" i="1"/>
  <c r="J310" i="1"/>
  <c r="R310" i="1"/>
  <c r="K310" i="1"/>
  <c r="L310" i="1"/>
  <c r="N310" i="1"/>
  <c r="O310" i="1"/>
  <c r="M310" i="1"/>
  <c r="Q310" i="1"/>
  <c r="A80" i="1"/>
  <c r="B80" i="1"/>
  <c r="K80" i="1"/>
  <c r="Q80" i="1"/>
  <c r="R80" i="1"/>
  <c r="J80" i="1"/>
  <c r="L80" i="1"/>
  <c r="M80" i="1"/>
  <c r="N80" i="1"/>
  <c r="O80" i="1"/>
  <c r="P80" i="1"/>
  <c r="A65" i="1"/>
  <c r="B65" i="1"/>
  <c r="J65" i="1"/>
  <c r="R65" i="1"/>
  <c r="K65" i="1"/>
  <c r="L65" i="1"/>
  <c r="M65" i="1"/>
  <c r="N65" i="1"/>
  <c r="O65" i="1"/>
  <c r="P65" i="1"/>
  <c r="Q65" i="1"/>
  <c r="A68" i="1"/>
  <c r="B68" i="1"/>
  <c r="O68" i="1"/>
  <c r="P68" i="1"/>
  <c r="Q68" i="1"/>
  <c r="R68" i="1"/>
  <c r="J68" i="1"/>
  <c r="K68" i="1"/>
  <c r="L68" i="1"/>
  <c r="M68" i="1"/>
  <c r="N68" i="1"/>
  <c r="A90" i="1"/>
  <c r="B90" i="1"/>
  <c r="O90" i="1"/>
  <c r="P90" i="1"/>
  <c r="Q90" i="1"/>
  <c r="J90" i="1"/>
  <c r="R90" i="1"/>
  <c r="K90" i="1"/>
  <c r="L90" i="1"/>
  <c r="M90" i="1"/>
  <c r="N90" i="1"/>
  <c r="A93" i="1"/>
  <c r="B93" i="1"/>
  <c r="L93" i="1"/>
  <c r="M93" i="1"/>
  <c r="N93" i="1"/>
  <c r="O93" i="1"/>
  <c r="P93" i="1"/>
  <c r="Q93" i="1"/>
  <c r="J93" i="1"/>
  <c r="R93" i="1"/>
  <c r="K93" i="1"/>
  <c r="A657" i="1"/>
  <c r="B657" i="1"/>
  <c r="Q657" i="1"/>
  <c r="J657" i="1"/>
  <c r="R657" i="1"/>
  <c r="K657" i="1"/>
  <c r="L657" i="1"/>
  <c r="M657" i="1"/>
  <c r="N657" i="1"/>
  <c r="O657" i="1"/>
  <c r="P657" i="1"/>
  <c r="A262" i="1"/>
  <c r="B262" i="1"/>
  <c r="J262" i="1"/>
  <c r="R262" i="1"/>
  <c r="N262" i="1"/>
  <c r="M262" i="1"/>
  <c r="O262" i="1"/>
  <c r="P262" i="1"/>
  <c r="Q262" i="1"/>
  <c r="K262" i="1"/>
  <c r="L262" i="1"/>
  <c r="A270" i="1"/>
  <c r="B270" i="1"/>
  <c r="J270" i="1"/>
  <c r="R270" i="1"/>
  <c r="N270" i="1"/>
  <c r="P270" i="1"/>
  <c r="Q270" i="1"/>
  <c r="K270" i="1"/>
  <c r="L270" i="1"/>
  <c r="M270" i="1"/>
  <c r="O270" i="1"/>
  <c r="A10" i="1"/>
  <c r="B10" i="1"/>
  <c r="A18" i="1"/>
  <c r="B18" i="1"/>
  <c r="O18" i="1"/>
  <c r="P18" i="1"/>
  <c r="Q18" i="1"/>
  <c r="J18" i="1"/>
  <c r="R18" i="1"/>
  <c r="M18" i="1"/>
  <c r="N18" i="1"/>
  <c r="L18" i="1"/>
  <c r="K18" i="1"/>
  <c r="A26" i="1"/>
  <c r="B26" i="1"/>
  <c r="O26" i="1"/>
  <c r="P26" i="1"/>
  <c r="Q26" i="1"/>
  <c r="J26" i="1"/>
  <c r="R26" i="1"/>
  <c r="M26" i="1"/>
  <c r="N26" i="1"/>
  <c r="K26" i="1"/>
  <c r="L26" i="1"/>
  <c r="A34" i="1"/>
  <c r="B34" i="1"/>
  <c r="O34" i="1"/>
  <c r="P34" i="1"/>
  <c r="Q34" i="1"/>
  <c r="J34" i="1"/>
  <c r="R34" i="1"/>
  <c r="M34" i="1"/>
  <c r="N34" i="1"/>
  <c r="K34" i="1"/>
  <c r="L34" i="1"/>
  <c r="A42" i="1"/>
  <c r="B42" i="1"/>
  <c r="O42" i="1"/>
  <c r="P42" i="1"/>
  <c r="Q42" i="1"/>
  <c r="J42" i="1"/>
  <c r="R42" i="1"/>
  <c r="M42" i="1"/>
  <c r="N42" i="1"/>
  <c r="K42" i="1"/>
  <c r="L42" i="1"/>
  <c r="A50" i="1"/>
  <c r="B50" i="1"/>
  <c r="P50" i="1"/>
  <c r="Q50" i="1"/>
  <c r="J50" i="1"/>
  <c r="R50" i="1"/>
  <c r="M50" i="1"/>
  <c r="N50" i="1"/>
  <c r="K50" i="1"/>
  <c r="L50" i="1"/>
  <c r="O50" i="1"/>
  <c r="A58" i="1"/>
  <c r="B58" i="1"/>
  <c r="Q58" i="1"/>
  <c r="J58" i="1"/>
  <c r="R58" i="1"/>
  <c r="M58" i="1"/>
  <c r="N58" i="1"/>
  <c r="K58" i="1"/>
  <c r="L58" i="1"/>
  <c r="O58" i="1"/>
  <c r="P58" i="1"/>
  <c r="A138" i="1"/>
  <c r="B138" i="1"/>
  <c r="Q138" i="1"/>
  <c r="J138" i="1"/>
  <c r="R138" i="1"/>
  <c r="M138" i="1"/>
  <c r="N138" i="1"/>
  <c r="K138" i="1"/>
  <c r="L138" i="1"/>
  <c r="O138" i="1"/>
  <c r="P138" i="1"/>
  <c r="A128" i="1"/>
  <c r="B128" i="1"/>
  <c r="K128" i="1"/>
  <c r="L128" i="1"/>
  <c r="N128" i="1"/>
  <c r="O128" i="1"/>
  <c r="P128" i="1"/>
  <c r="R128" i="1"/>
  <c r="J128" i="1"/>
  <c r="M128" i="1"/>
  <c r="Q128" i="1"/>
  <c r="A1012" i="1"/>
  <c r="B1012" i="1"/>
  <c r="O1012" i="1"/>
  <c r="P1012" i="1"/>
  <c r="Q1012" i="1"/>
  <c r="J1012" i="1"/>
  <c r="R1012" i="1"/>
  <c r="K1012" i="1"/>
  <c r="L1012" i="1"/>
  <c r="M1012" i="1"/>
  <c r="N1012" i="1"/>
  <c r="A923" i="1"/>
  <c r="B923" i="1"/>
  <c r="P923" i="1"/>
  <c r="Q923" i="1"/>
  <c r="J923" i="1"/>
  <c r="R923" i="1"/>
  <c r="K923" i="1"/>
  <c r="L923" i="1"/>
  <c r="M923" i="1"/>
  <c r="N923" i="1"/>
  <c r="O923" i="1"/>
  <c r="A104" i="1"/>
  <c r="B104" i="1"/>
  <c r="Q104" i="1"/>
  <c r="J104" i="1"/>
  <c r="R104" i="1"/>
  <c r="K104" i="1"/>
  <c r="L104" i="1"/>
  <c r="M104" i="1"/>
  <c r="N104" i="1"/>
  <c r="O104" i="1"/>
  <c r="P104" i="1"/>
  <c r="A112" i="1"/>
  <c r="B112" i="1"/>
  <c r="Q112" i="1"/>
  <c r="J112" i="1"/>
  <c r="R112" i="1"/>
  <c r="K112" i="1"/>
  <c r="L112" i="1"/>
  <c r="M112" i="1"/>
  <c r="N112" i="1"/>
  <c r="O112" i="1"/>
  <c r="P112" i="1"/>
  <c r="A731" i="1"/>
  <c r="B731" i="1"/>
  <c r="P731" i="1"/>
  <c r="Q731" i="1"/>
  <c r="J731" i="1"/>
  <c r="R731" i="1"/>
  <c r="K731" i="1"/>
  <c r="L731" i="1"/>
  <c r="M731" i="1"/>
  <c r="N731" i="1"/>
  <c r="O731" i="1"/>
  <c r="A723" i="1"/>
  <c r="B723" i="1"/>
  <c r="P723" i="1"/>
  <c r="Q723" i="1"/>
  <c r="J723" i="1"/>
  <c r="R723" i="1"/>
  <c r="K723" i="1"/>
  <c r="L723" i="1"/>
  <c r="M723" i="1"/>
  <c r="N723" i="1"/>
  <c r="O723" i="1"/>
  <c r="A715" i="1"/>
  <c r="B715" i="1"/>
  <c r="P715" i="1"/>
  <c r="Q715" i="1"/>
  <c r="J715" i="1"/>
  <c r="R715" i="1"/>
  <c r="K715" i="1"/>
  <c r="L715" i="1"/>
  <c r="M715" i="1"/>
  <c r="N715" i="1"/>
  <c r="O715" i="1"/>
  <c r="A707" i="1"/>
  <c r="B707" i="1"/>
  <c r="P707" i="1"/>
  <c r="Q707" i="1"/>
  <c r="J707" i="1"/>
  <c r="R707" i="1"/>
  <c r="K707" i="1"/>
  <c r="L707" i="1"/>
  <c r="M707" i="1"/>
  <c r="N707" i="1"/>
  <c r="O707" i="1"/>
  <c r="A699" i="1"/>
  <c r="B699" i="1"/>
  <c r="O699" i="1"/>
  <c r="P699" i="1"/>
  <c r="Q699" i="1"/>
  <c r="J699" i="1"/>
  <c r="R699" i="1"/>
  <c r="K699" i="1"/>
  <c r="L699" i="1"/>
  <c r="M699" i="1"/>
  <c r="N699" i="1"/>
  <c r="A691" i="1"/>
  <c r="B691" i="1"/>
  <c r="O691" i="1"/>
  <c r="P691" i="1"/>
  <c r="Q691" i="1"/>
  <c r="J691" i="1"/>
  <c r="R691" i="1"/>
  <c r="K691" i="1"/>
  <c r="L691" i="1"/>
  <c r="M691" i="1"/>
  <c r="N691" i="1"/>
  <c r="A683" i="1"/>
  <c r="B683" i="1"/>
  <c r="O683" i="1"/>
  <c r="P683" i="1"/>
  <c r="Q683" i="1"/>
  <c r="J683" i="1"/>
  <c r="R683" i="1"/>
  <c r="K683" i="1"/>
  <c r="L683" i="1"/>
  <c r="M683" i="1"/>
  <c r="N683" i="1"/>
  <c r="A675" i="1"/>
  <c r="B675" i="1"/>
  <c r="O675" i="1"/>
  <c r="P675" i="1"/>
  <c r="Q675" i="1"/>
  <c r="J675" i="1"/>
  <c r="R675" i="1"/>
  <c r="K675" i="1"/>
  <c r="L675" i="1"/>
  <c r="M675" i="1"/>
  <c r="N675" i="1"/>
  <c r="A667" i="1"/>
  <c r="B667" i="1"/>
  <c r="O667" i="1"/>
  <c r="P667" i="1"/>
  <c r="Q667" i="1"/>
  <c r="J667" i="1"/>
  <c r="R667" i="1"/>
  <c r="K667" i="1"/>
  <c r="L667" i="1"/>
  <c r="M667" i="1"/>
  <c r="N667" i="1"/>
  <c r="A237" i="1"/>
  <c r="B237" i="1"/>
  <c r="J237" i="1"/>
  <c r="R237" i="1"/>
  <c r="K237" i="1"/>
  <c r="N237" i="1"/>
  <c r="O237" i="1"/>
  <c r="L237" i="1"/>
  <c r="M237" i="1"/>
  <c r="P237" i="1"/>
  <c r="Q237" i="1"/>
  <c r="A314" i="1"/>
  <c r="B314" i="1"/>
  <c r="L314" i="1"/>
  <c r="N314" i="1"/>
  <c r="O314" i="1"/>
  <c r="P314" i="1"/>
  <c r="J314" i="1"/>
  <c r="R314" i="1"/>
  <c r="K314" i="1"/>
  <c r="M314" i="1"/>
  <c r="Q314" i="1"/>
  <c r="A349" i="1"/>
  <c r="B349" i="1"/>
  <c r="Q349" i="1"/>
  <c r="J349" i="1"/>
  <c r="R349" i="1"/>
  <c r="K349" i="1"/>
  <c r="L349" i="1"/>
  <c r="M349" i="1"/>
  <c r="N349" i="1"/>
  <c r="P349" i="1"/>
  <c r="O349" i="1"/>
  <c r="A992" i="1"/>
  <c r="B992" i="1"/>
  <c r="K992" i="1"/>
  <c r="L992" i="1"/>
  <c r="M992" i="1"/>
  <c r="N992" i="1"/>
  <c r="O992" i="1"/>
  <c r="P992" i="1"/>
  <c r="Q992" i="1"/>
  <c r="J992" i="1"/>
  <c r="R992" i="1"/>
  <c r="A915" i="1"/>
  <c r="B915" i="1"/>
  <c r="P915" i="1"/>
  <c r="Q915" i="1"/>
  <c r="J915" i="1"/>
  <c r="R915" i="1"/>
  <c r="K915" i="1"/>
  <c r="L915" i="1"/>
  <c r="M915" i="1"/>
  <c r="N915" i="1"/>
  <c r="O915" i="1"/>
  <c r="A330" i="1"/>
  <c r="B330" i="1"/>
  <c r="N330" i="1"/>
  <c r="O330" i="1"/>
  <c r="J330" i="1"/>
  <c r="K330" i="1"/>
  <c r="L330" i="1"/>
  <c r="M330" i="1"/>
  <c r="P330" i="1"/>
  <c r="Q330" i="1"/>
  <c r="R330" i="1"/>
  <c r="A1066" i="1"/>
  <c r="B1066" i="1"/>
  <c r="L1066" i="1"/>
  <c r="M1066" i="1"/>
  <c r="N1066" i="1"/>
  <c r="O1066" i="1"/>
  <c r="P1066" i="1"/>
  <c r="Q1066" i="1"/>
  <c r="J1066" i="1"/>
  <c r="R1066" i="1"/>
  <c r="K1066" i="1"/>
  <c r="A213" i="1"/>
  <c r="B213" i="1"/>
  <c r="P213" i="1"/>
  <c r="Q213" i="1"/>
  <c r="J213" i="1"/>
  <c r="R213" i="1"/>
  <c r="K213" i="1"/>
  <c r="L213" i="1"/>
  <c r="M213" i="1"/>
  <c r="N213" i="1"/>
  <c r="O213" i="1"/>
  <c r="A221" i="1"/>
  <c r="B221" i="1"/>
  <c r="P221" i="1"/>
  <c r="Q221" i="1"/>
  <c r="J221" i="1"/>
  <c r="R221" i="1"/>
  <c r="K221" i="1"/>
  <c r="L221" i="1"/>
  <c r="M221" i="1"/>
  <c r="N221" i="1"/>
  <c r="O221" i="1"/>
  <c r="A1158" i="1"/>
  <c r="B1158" i="1"/>
  <c r="P1158" i="1"/>
  <c r="J1158" i="1"/>
  <c r="R1158" i="1"/>
  <c r="K1158" i="1"/>
  <c r="L1158" i="1"/>
  <c r="M1158" i="1"/>
  <c r="Q1158" i="1"/>
  <c r="N1158" i="1"/>
  <c r="O1158" i="1"/>
  <c r="B1148" i="1"/>
  <c r="A1148" i="1"/>
  <c r="J1148" i="1"/>
  <c r="R1148" i="1"/>
  <c r="L1148" i="1"/>
  <c r="M1148" i="1"/>
  <c r="K1148" i="1"/>
  <c r="N1148" i="1"/>
  <c r="O1148" i="1"/>
  <c r="P1148" i="1"/>
  <c r="Q1148" i="1"/>
  <c r="A1138" i="1"/>
  <c r="B1138" i="1"/>
  <c r="L1138" i="1"/>
  <c r="M1138" i="1"/>
  <c r="N1138" i="1"/>
  <c r="O1138" i="1"/>
  <c r="P1138" i="1"/>
  <c r="Q1138" i="1"/>
  <c r="J1138" i="1"/>
  <c r="R1138" i="1"/>
  <c r="K1138" i="1"/>
  <c r="B1128" i="1"/>
  <c r="A1128" i="1"/>
  <c r="N1128" i="1"/>
  <c r="P1128" i="1"/>
  <c r="Q1128" i="1"/>
  <c r="J1128" i="1"/>
  <c r="R1128" i="1"/>
  <c r="O1128" i="1"/>
  <c r="K1128" i="1"/>
  <c r="L1128" i="1"/>
  <c r="M1128" i="1"/>
  <c r="K4" i="1"/>
  <c r="L4" i="1"/>
  <c r="M4" i="1"/>
  <c r="N4" i="1"/>
  <c r="O4" i="1"/>
  <c r="P4" i="1"/>
  <c r="J4" i="1"/>
  <c r="Q4" i="1"/>
  <c r="R4" i="1"/>
  <c r="A4" i="1"/>
  <c r="B4" i="1"/>
  <c r="K12" i="1"/>
  <c r="L12" i="1"/>
  <c r="M12" i="1"/>
  <c r="N12" i="1"/>
  <c r="O12" i="1"/>
  <c r="P12" i="1"/>
  <c r="J12" i="1"/>
  <c r="Q12" i="1"/>
  <c r="R12" i="1"/>
  <c r="L11" i="1"/>
  <c r="M11" i="1"/>
  <c r="N11" i="1"/>
  <c r="O11" i="1"/>
  <c r="P11" i="1"/>
  <c r="Q11" i="1"/>
  <c r="J11" i="1"/>
  <c r="K11" i="1"/>
  <c r="R11" i="1"/>
  <c r="J5" i="1"/>
  <c r="R5" i="1"/>
  <c r="K5" i="1"/>
  <c r="L5" i="1"/>
  <c r="M5" i="1"/>
  <c r="N5" i="1"/>
  <c r="O5" i="1"/>
  <c r="P5" i="1"/>
  <c r="Q5" i="1"/>
  <c r="A5" i="1"/>
  <c r="B5" i="1"/>
  <c r="J13" i="1"/>
  <c r="R13" i="1"/>
  <c r="K13" i="1"/>
  <c r="L13" i="1"/>
  <c r="M13" i="1"/>
  <c r="N13" i="1"/>
  <c r="O13" i="1"/>
  <c r="Q13" i="1"/>
  <c r="P13" i="1"/>
  <c r="Q6" i="1"/>
  <c r="J6" i="1"/>
  <c r="R6" i="1"/>
  <c r="K6" i="1"/>
  <c r="L6" i="1"/>
  <c r="M6" i="1"/>
  <c r="N6" i="1"/>
  <c r="P6" i="1"/>
  <c r="O6" i="1"/>
  <c r="B6" i="1"/>
  <c r="A6" i="1"/>
  <c r="P7" i="1"/>
  <c r="Q7" i="1"/>
  <c r="J7" i="1"/>
  <c r="R7" i="1"/>
  <c r="K7" i="1"/>
  <c r="L7" i="1"/>
  <c r="M7" i="1"/>
  <c r="N7" i="1"/>
  <c r="O7" i="1"/>
  <c r="A7" i="1"/>
  <c r="B7" i="1"/>
  <c r="J3" i="1"/>
  <c r="K3" i="1"/>
  <c r="L3" i="1"/>
  <c r="M3" i="1"/>
  <c r="N3" i="1"/>
  <c r="O3" i="1"/>
  <c r="P3" i="1"/>
  <c r="Q3" i="1"/>
  <c r="R3" i="1"/>
  <c r="A3" i="1"/>
  <c r="B3" i="1"/>
  <c r="N9" i="1"/>
  <c r="O9" i="1"/>
  <c r="P9" i="1"/>
  <c r="Q9" i="1"/>
  <c r="J9" i="1"/>
  <c r="R9" i="1"/>
  <c r="K9" i="1"/>
  <c r="L9" i="1"/>
  <c r="M9" i="1"/>
  <c r="O8" i="1"/>
  <c r="P8" i="1"/>
  <c r="Q8" i="1"/>
  <c r="J8" i="1"/>
  <c r="R8" i="1"/>
  <c r="K8" i="1"/>
  <c r="L8" i="1"/>
  <c r="M8" i="1"/>
  <c r="N8" i="1"/>
  <c r="M10" i="1"/>
  <c r="N10" i="1"/>
  <c r="O10" i="1"/>
  <c r="P10" i="1"/>
  <c r="Q10" i="1"/>
  <c r="J10" i="1"/>
  <c r="R10" i="1"/>
  <c r="L10" i="1"/>
  <c r="K10" i="1"/>
  <c r="C676" i="15"/>
  <c r="C685" i="15" s="1"/>
  <c r="F131" i="8"/>
  <c r="B703" i="15"/>
  <c r="F66" i="8"/>
  <c r="F130" i="8"/>
  <c r="F133" i="8"/>
  <c r="F84" i="8"/>
  <c r="F57" i="8"/>
  <c r="F61" i="8"/>
  <c r="F69" i="8"/>
  <c r="H676" i="15"/>
  <c r="G676" i="15"/>
  <c r="G685" i="15" s="1"/>
  <c r="D676" i="15"/>
  <c r="D685" i="15" s="1"/>
  <c r="B702" i="15"/>
  <c r="B701" i="15"/>
  <c r="E676" i="15"/>
  <c r="E685" i="15" s="1"/>
  <c r="B698" i="15"/>
  <c r="B676" i="15"/>
  <c r="B685" i="15" s="1"/>
  <c r="B682" i="15"/>
  <c r="I685" i="15" s="1"/>
  <c r="I689" i="15" s="1"/>
  <c r="B700" i="15" s="1"/>
  <c r="F54" i="8"/>
  <c r="F41" i="8"/>
  <c r="F65" i="8"/>
  <c r="F2" i="8"/>
  <c r="B159" i="13"/>
  <c r="F51" i="8"/>
  <c r="F60" i="8"/>
  <c r="F32" i="8"/>
  <c r="F113" i="8"/>
  <c r="F102" i="8"/>
  <c r="F77" i="8"/>
  <c r="F98" i="8"/>
  <c r="F27" i="8"/>
  <c r="F139" i="8"/>
  <c r="F128" i="8"/>
  <c r="F138" i="8"/>
  <c r="F153" i="8"/>
  <c r="F104" i="8"/>
  <c r="F45" i="8"/>
  <c r="F46" i="8"/>
  <c r="F18" i="8"/>
  <c r="F99" i="8"/>
  <c r="F116" i="8"/>
  <c r="F89" i="8"/>
  <c r="F105" i="8"/>
  <c r="F140" i="8"/>
  <c r="B188" i="13"/>
  <c r="B189" i="13" s="1"/>
  <c r="F154" i="8"/>
  <c r="F79" i="8"/>
  <c r="F13" i="8"/>
  <c r="F97" i="8"/>
  <c r="F135" i="8"/>
  <c r="F26" i="8"/>
  <c r="F47" i="8"/>
  <c r="F91" i="8"/>
  <c r="F21" i="8"/>
  <c r="B19" i="10" a="1"/>
  <c r="B19" i="10" s="1"/>
  <c r="B160" i="13"/>
  <c r="F78" i="8"/>
  <c r="F126" i="8"/>
  <c r="F95" i="8"/>
  <c r="F148" i="8"/>
  <c r="F81" i="8"/>
  <c r="A131" i="13"/>
  <c r="F85" i="8"/>
  <c r="F58" i="8"/>
  <c r="F94" i="8"/>
  <c r="F83" i="8"/>
  <c r="F96" i="8"/>
  <c r="A118" i="13"/>
  <c r="A120" i="13"/>
  <c r="A121" i="13" s="1"/>
  <c r="F63" i="8"/>
  <c r="F62" i="8"/>
  <c r="F137" i="8"/>
  <c r="F144" i="8"/>
  <c r="F132" i="8"/>
  <c r="F16" i="8"/>
  <c r="F106" i="8"/>
  <c r="F120" i="8"/>
  <c r="F119" i="8"/>
  <c r="F17" i="8"/>
  <c r="F59" i="8"/>
  <c r="F6" i="8"/>
  <c r="F25" i="8"/>
  <c r="F129" i="8"/>
  <c r="F48" i="8"/>
  <c r="F53" i="8"/>
  <c r="F136" i="8"/>
  <c r="F141" i="8"/>
  <c r="F37" i="8"/>
  <c r="F90" i="8"/>
  <c r="F12" i="8"/>
  <c r="F19" i="8"/>
  <c r="F42" i="8"/>
  <c r="F123" i="8"/>
  <c r="F43" i="8"/>
  <c r="B163" i="13"/>
  <c r="F142" i="8"/>
  <c r="F23" i="8"/>
  <c r="A103" i="13"/>
  <c r="A105" i="13"/>
  <c r="A106" i="13" s="1"/>
  <c r="F74" i="8"/>
  <c r="F115" i="8"/>
  <c r="F14" i="8"/>
  <c r="F114" i="8"/>
  <c r="F9" i="8"/>
  <c r="F103" i="8"/>
  <c r="F28" i="8"/>
  <c r="F36" i="8"/>
  <c r="F109" i="8"/>
  <c r="F33" i="8"/>
  <c r="F3" i="8"/>
  <c r="F108" i="8"/>
  <c r="F11" i="8"/>
  <c r="F22" i="8"/>
  <c r="F75" i="8"/>
  <c r="F56" i="8"/>
  <c r="F107" i="8"/>
  <c r="F35" i="8"/>
  <c r="F10" i="8"/>
  <c r="F110" i="8"/>
  <c r="F34" i="8"/>
  <c r="F4" i="8"/>
  <c r="F111" i="8"/>
  <c r="F70" i="8"/>
  <c r="F76" i="8"/>
  <c r="F30" i="8"/>
  <c r="F5" i="8"/>
  <c r="F29" i="8"/>
  <c r="F8" i="8"/>
  <c r="F15" i="8"/>
  <c r="F20" i="8"/>
  <c r="F24" i="8"/>
  <c r="F72" i="8"/>
  <c r="F71" i="8"/>
  <c r="F49" i="8"/>
  <c r="B695" i="15" l="1"/>
  <c r="A122" i="13"/>
  <c r="A111" i="13" s="1"/>
  <c r="A107" i="1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tc={19777683-0E7F-4DAF-955F-A7EBAC7AAEEA}</author>
    <author>tc={A2328F4B-C3F9-4761-BF76-1D4F4D6A14B6}</author>
    <author>tc={3224698C-8114-49BB-A425-26AE0DED31AE}</author>
    <author>tc={E2106FC3-386C-4714-B306-9BA0FD425274}</author>
    <author>tc={E8911680-E731-4D67-9690-17976D3FED66}</author>
    <author>tc={C12E46EA-3F96-434D-AD07-C9DAE30A70F4}</author>
    <author>tc={A29A373E-8B2B-4B45-BF1E-AC6A2B5F3C17}</author>
    <author>tc={C6EC601F-FF77-423D-9BE3-C8F28EB3F9D6}</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s>
  <commentList>
    <comment ref="D3" authorId="0" shapeId="0" xr:uid="{00000000-0006-0000-0100-000001000000}">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E32" authorId="1" shapeId="0" xr:uid="{00000000-0006-0000-0100-00000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3" authorId="2" shapeId="0" xr:uid="{00000000-0006-0000-0100-00000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5" authorId="3" shapeId="0" xr:uid="{00000000-0006-0000-0100-00000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0" authorId="4" shapeId="0" xr:uid="{00000000-0006-0000-0100-000005000000}">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0" authorId="5" shapeId="0" xr:uid="{00000000-0006-0000-0100-000006000000}">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B77" authorId="6" shapeId="0" xr:uid="{00000000-0006-0000-0100-000007000000}">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83" authorId="7" shapeId="0" xr:uid="{00000000-0006-0000-0100-000008000000}">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88" authorId="8" shapeId="0" xr:uid="{00000000-0006-0000-0100-00000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9" authorId="9" shapeId="0" xr:uid="{00000000-0006-0000-0100-00000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0" authorId="10" shapeId="0" xr:uid="{00000000-0006-0000-0100-00000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1" authorId="11" shapeId="0" xr:uid="{00000000-0006-0000-0100-00000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2" authorId="12" shapeId="0" xr:uid="{00000000-0006-0000-0100-00000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3" authorId="13" shapeId="0" xr:uid="{00000000-0006-0000-0100-00000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4" authorId="14" shapeId="0" xr:uid="{00000000-0006-0000-0100-00000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5" authorId="15" shapeId="0" xr:uid="{00000000-0006-0000-0100-00001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6" authorId="16" shapeId="0" xr:uid="{00000000-0006-0000-0100-00001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7" authorId="17" shapeId="0" xr:uid="{00000000-0006-0000-0100-00001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266" authorId="0" shapeId="0" xr:uid="{00000000-0006-0000-0700-000001000000}">
      <text>
        <r>
          <rPr>
            <sz val="11"/>
            <rFont val="Calibri"/>
            <family val="2"/>
            <scheme val="minor"/>
          </rPr>
          <t xml:space="preserve">Evaporative Emissions are accounted for in on-road transportation emissions
</t>
        </r>
      </text>
    </comment>
    <comment ref="G266" authorId="0" shapeId="0" xr:uid="{00000000-0006-0000-0700-000002000000}">
      <text>
        <r>
          <rPr>
            <sz val="11"/>
            <rFont val="Calibri"/>
            <family val="2"/>
            <scheme val="minor"/>
          </rPr>
          <t xml:space="preserve">Evaporative Emissions are accounted for in on-road transportation emissions
</t>
        </r>
      </text>
    </comment>
    <comment ref="B267" authorId="0" shapeId="0" xr:uid="{00000000-0006-0000-0700-000003000000}">
      <text>
        <r>
          <rPr>
            <sz val="11"/>
            <rFont val="Calibri"/>
            <family val="2"/>
            <scheme val="minor"/>
          </rPr>
          <t xml:space="preserve">Evaporative Emissions are accounted for in on-road transportation emissions
</t>
        </r>
      </text>
    </comment>
    <comment ref="G267" authorId="0" shapeId="0" xr:uid="{00000000-0006-0000-0700-000004000000}">
      <text>
        <r>
          <rPr>
            <sz val="11"/>
            <rFont val="Calibri"/>
            <family val="2"/>
            <scheme val="minor"/>
          </rPr>
          <t xml:space="preserve">Evaporative Emissions are accounted for in on-road transportation emissions
</t>
        </r>
      </text>
    </comment>
    <comment ref="B268" authorId="0" shapeId="0" xr:uid="{00000000-0006-0000-0700-000005000000}">
      <text>
        <r>
          <rPr>
            <sz val="11"/>
            <rFont val="Calibri"/>
            <family val="2"/>
            <scheme val="minor"/>
          </rPr>
          <t xml:space="preserve">Evaporative Emissions are accounted for in on-road transportation emissions
</t>
        </r>
      </text>
    </comment>
    <comment ref="G268" authorId="0" shapeId="0" xr:uid="{00000000-0006-0000-0700-000006000000}">
      <text>
        <r>
          <rPr>
            <sz val="11"/>
            <rFont val="Calibri"/>
            <family val="2"/>
            <scheme val="minor"/>
          </rPr>
          <t xml:space="preserve">Evaporative Emissions are accounted for in on-road transportation emissions
</t>
        </r>
      </text>
    </comment>
    <comment ref="B269" authorId="0" shapeId="0" xr:uid="{00000000-0006-0000-0700-000007000000}">
      <text>
        <r>
          <rPr>
            <sz val="11"/>
            <rFont val="Calibri"/>
            <family val="2"/>
            <scheme val="minor"/>
          </rPr>
          <t xml:space="preserve">Evaporative Emissions are accounted for in on-road transportation emissions
</t>
        </r>
      </text>
    </comment>
    <comment ref="G269" authorId="0" shapeId="0" xr:uid="{00000000-0006-0000-0700-000008000000}">
      <text>
        <r>
          <rPr>
            <sz val="11"/>
            <rFont val="Calibri"/>
            <family val="2"/>
            <scheme val="minor"/>
          </rPr>
          <t xml:space="preserve">Evaporative Emissions are accounted for in on-road transportation emissions
</t>
        </r>
      </text>
    </comment>
    <comment ref="B270" authorId="0" shapeId="0" xr:uid="{00000000-0006-0000-0700-000009000000}">
      <text>
        <r>
          <rPr>
            <sz val="11"/>
            <rFont val="Calibri"/>
            <family val="2"/>
            <scheme val="minor"/>
          </rPr>
          <t xml:space="preserve">Evaporative Emissions are accounted for in on-road transportation emissions
</t>
        </r>
      </text>
    </comment>
    <comment ref="G270" authorId="0" shapeId="0" xr:uid="{00000000-0006-0000-0700-00000A000000}">
      <text>
        <r>
          <rPr>
            <sz val="11"/>
            <rFont val="Calibri"/>
            <family val="2"/>
            <scheme val="minor"/>
          </rPr>
          <t xml:space="preserve">Evaporative Emissions are accounted for in on-road transportation emissions
</t>
        </r>
      </text>
    </comment>
    <comment ref="B271" authorId="0" shapeId="0" xr:uid="{00000000-0006-0000-0700-00000B000000}">
      <text>
        <r>
          <rPr>
            <sz val="11"/>
            <rFont val="Calibri"/>
            <family val="2"/>
            <scheme val="minor"/>
          </rPr>
          <t xml:space="preserve">Evaporative Emissions are accounted for in on-road transportation emissions
</t>
        </r>
      </text>
    </comment>
    <comment ref="G271" authorId="0" shapeId="0" xr:uid="{00000000-0006-0000-0700-00000C000000}">
      <text>
        <r>
          <rPr>
            <sz val="11"/>
            <rFont val="Calibri"/>
            <family val="2"/>
            <scheme val="minor"/>
          </rPr>
          <t xml:space="preserve">Evaporative Emissions are accounted for in on-road transportation emissions
</t>
        </r>
      </text>
    </comment>
    <comment ref="B272" authorId="0" shapeId="0" xr:uid="{00000000-0006-0000-0700-00000D000000}">
      <text>
        <r>
          <rPr>
            <sz val="11"/>
            <rFont val="Calibri"/>
            <family val="2"/>
            <scheme val="minor"/>
          </rPr>
          <t xml:space="preserve">Evaporative Emissions are accounted for in on-road transportation emissions
</t>
        </r>
      </text>
    </comment>
    <comment ref="G272" authorId="0" shapeId="0" xr:uid="{00000000-0006-0000-0700-00000E000000}">
      <text>
        <r>
          <rPr>
            <sz val="11"/>
            <rFont val="Calibri"/>
            <family val="2"/>
            <scheme val="minor"/>
          </rPr>
          <t xml:space="preserve">Evaporative Emissions are accounted for in on-road transportation emissions
</t>
        </r>
      </text>
    </comment>
    <comment ref="H272" authorId="0" shapeId="0" xr:uid="{00000000-0006-0000-0700-00000F000000}">
      <text>
        <r>
          <rPr>
            <sz val="11"/>
            <rFont val="Calibri"/>
            <family val="2"/>
            <scheme val="minor"/>
          </rPr>
          <t xml:space="preserve">Evaporative Emissions are accounted for in on-road transportation emissions
</t>
        </r>
      </text>
    </comment>
    <comment ref="I272" authorId="0" shapeId="0" xr:uid="{00000000-0006-0000-0700-000010000000}">
      <text>
        <r>
          <rPr>
            <sz val="11"/>
            <rFont val="Calibri"/>
            <family val="2"/>
            <scheme val="minor"/>
          </rPr>
          <t xml:space="preserve">Evaporative Emissions are accounted for in on-road transportation emissions
</t>
        </r>
      </text>
    </comment>
    <comment ref="E590" authorId="0" shapeId="0" xr:uid="{00000000-0006-0000-0700-000011000000}">
      <text>
        <r>
          <rPr>
            <sz val="11"/>
            <rFont val="Calibri"/>
            <family val="2"/>
            <scheme val="minor"/>
          </rPr>
          <t>Reported under Grassland Remaining Grassland in the LULUCF Sector</t>
        </r>
      </text>
    </comment>
    <comment ref="F590" authorId="0" shapeId="0" xr:uid="{00000000-0006-0000-0700-000012000000}">
      <text>
        <r>
          <rPr>
            <sz val="11"/>
            <rFont val="Calibri"/>
            <family val="2"/>
            <scheme val="minor"/>
          </rPr>
          <t>Reported under Grassland Remaining Grassland in the LULUCF Sector.</t>
        </r>
      </text>
    </comment>
    <comment ref="G608" authorId="0" shapeId="0" xr:uid="{00000000-0006-0000-0700-000013000000}">
      <text>
        <r>
          <rPr>
            <sz val="11"/>
            <rFont val="Calibri"/>
            <family val="2"/>
            <scheme val="minor"/>
          </rPr>
          <t>VOCs are not estimated in the forest land category.</t>
        </r>
      </text>
    </comment>
    <comment ref="E620" authorId="0" shapeId="0" xr:uid="{00000000-0006-0000-0700-000014000000}">
      <text>
        <r>
          <rPr>
            <sz val="11"/>
            <rFont val="Calibri"/>
            <family val="2"/>
            <scheme val="minor"/>
          </rPr>
          <t>Activity data not available on biomass burning in settlements.</t>
        </r>
      </text>
    </comment>
    <comment ref="F620" authorId="0" shapeId="0" xr:uid="{00000000-0006-0000-0700-000015000000}">
      <text>
        <r>
          <rPr>
            <sz val="11"/>
            <rFont val="Calibri"/>
            <family val="2"/>
            <scheme val="minor"/>
          </rPr>
          <t>Activity data not available on biomass burning in settlements.</t>
        </r>
      </text>
    </comment>
    <comment ref="E621" authorId="0" shapeId="0" xr:uid="{00000000-0006-0000-0700-000016000000}">
      <text>
        <r>
          <rPr>
            <sz val="11"/>
            <rFont val="Calibri"/>
            <family val="2"/>
            <scheme val="minor"/>
          </rPr>
          <t>Activity data not available.</t>
        </r>
      </text>
    </comment>
    <comment ref="F621" authorId="0" shapeId="0" xr:uid="{00000000-0006-0000-0700-000017000000}">
      <text>
        <r>
          <rPr>
            <sz val="1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sharedStrings.xml><?xml version="1.0" encoding="utf-8"?>
<sst xmlns="http://schemas.openxmlformats.org/spreadsheetml/2006/main" count="14537" uniqueCount="3505">
  <si>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</si>
  <si>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</si>
  <si>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</si>
  <si>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</si>
  <si>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</si>
  <si>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</si>
  <si>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</si>
  <si>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</si>
  <si>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</si>
  <si>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</si>
  <si>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</si>
  <si>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</si>
  <si>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</si>
  <si>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</si>
  <si>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</si>
  <si>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</si>
  <si>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</si>
  <si>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</si>
  <si>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</si>
  <si>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</si>
  <si>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</si>
  <si>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</si>
  <si>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</si>
  <si>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</si>
  <si>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</si>
  <si>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</si>
  <si>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</si>
  <si>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</si>
  <si>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</si>
  <si>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</si>
  <si>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</si>
  <si>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</si>
  <si>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</si>
  <si>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</si>
  <si>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</si>
  <si>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</si>
  <si>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</si>
  <si>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</si>
  <si>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</si>
  <si>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</si>
  <si>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</si>
  <si>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</si>
  <si>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</si>
  <si>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</si>
  <si>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</si>
  <si>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</si>
  <si>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</si>
  <si>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</si>
  <si>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</si>
  <si>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</si>
  <si>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</si>
  <si>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</si>
  <si>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</si>
  <si>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</si>
  <si>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</si>
  <si>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</si>
  <si>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</si>
  <si>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</si>
  <si>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</si>
  <si>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</si>
  <si>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</si>
  <si>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</si>
  <si>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</si>
  <si>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</si>
  <si>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</si>
  <si>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</si>
  <si>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</si>
  <si>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</si>
  <si>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</si>
  <si>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</si>
  <si>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</si>
  <si>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</si>
  <si>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</si>
  <si>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</si>
  <si>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</si>
  <si>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</si>
  <si>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</si>
  <si>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</si>
  <si>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</si>
  <si>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</si>
  <si>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</si>
  <si>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</si>
  <si>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</si>
  <si>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</si>
  <si>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</si>
  <si>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</si>
  <si>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</si>
  <si>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</si>
  <si>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</si>
  <si>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</si>
  <si>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</si>
  <si>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</si>
  <si>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</si>
  <si>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</si>
  <si>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</si>
  <si>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</si>
  <si>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</si>
  <si>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</si>
  <si>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</si>
  <si>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</si>
  <si>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</si>
  <si>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</si>
  <si>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</si>
  <si>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</si>
  <si>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</si>
  <si>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</si>
  <si>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</si>
  <si>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</si>
  <si>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</si>
  <si>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</si>
  <si>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</si>
  <si>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</si>
  <si>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</si>
  <si>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</si>
  <si>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</si>
  <si>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</si>
  <si>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</si>
  <si>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</si>
  <si>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</si>
  <si>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</si>
  <si>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</si>
  <si>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</si>
  <si>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</si>
  <si>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</si>
  <si>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</si>
  <si>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</si>
  <si>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</si>
  <si>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</si>
  <si>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</si>
  <si>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</si>
  <si>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</si>
  <si>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</si>
  <si>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</si>
  <si>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</si>
  <si>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</si>
  <si>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</si>
  <si>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</si>
  <si>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</si>
  <si>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</si>
  <si>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</si>
  <si>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</si>
  <si>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</si>
  <si>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</si>
  <si>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</si>
  <si>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</si>
  <si>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</si>
  <si>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</si>
  <si>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</si>
  <si>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</si>
  <si>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</si>
  <si>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</si>
  <si>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</si>
  <si>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</si>
  <si>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</si>
  <si>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</si>
  <si>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</si>
  <si>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</si>
  <si>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U.S. Energy Information Administration, 2014, "Almost all U.S. nuclear plants require life extension past 60 years to operate beyond 2050", http://www.eia.gov/todayinenergy/detail.cfm?id=19091.</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</si>
  <si>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</si>
  <si>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</si>
  <si>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</si>
  <si>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</si>
  <si>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</si>
  <si>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</si>
  <si>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</si>
  <si>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</si>
  <si>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</si>
  <si>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</si>
  <si>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</si>
  <si>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</si>
  <si>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</si>
  <si>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</si>
  <si>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</si>
  <si>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</si>
  <si>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</si>
  <si>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</si>
  <si>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</si>
  <si>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</si>
  <si>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</si>
  <si>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</si>
  <si>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</si>
  <si>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</si>
  <si>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</si>
  <si>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</si>
  <si>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</si>
  <si>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</si>
  <si>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</si>
  <si>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</si>
  <si>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</si>
  <si>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</si>
  <si>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</si>
  <si>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</si>
  <si>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</si>
  <si>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</si>
  <si>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</si>
  <si>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</si>
  <si>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</si>
  <si>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</si>
  <si>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</si>
  <si>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</si>
  <si>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</si>
  <si>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</si>
  <si>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</si>
  <si>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</si>
  <si>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</si>
  <si>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</si>
  <si>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</si>
  <si>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</si>
  <si>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</si>
  <si>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</si>
  <si>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</si>
  <si>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</si>
  <si>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</si>
  <si>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</si>
  <si>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</si>
  <si>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</si>
  <si>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</si>
  <si>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</si>
  <si>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</si>
  <si>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</si>
  <si>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</si>
  <si>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</si>
  <si>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</si>
  <si>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</si>
  <si>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</si>
  <si>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</si>
  <si>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</si>
  <si>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</si>
  <si>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</si>
  <si>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</si>
  <si>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</si>
  <si>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</si>
  <si>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</si>
  <si>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</si>
  <si>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</si>
  <si>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</si>
  <si>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</si>
  <si>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</si>
  <si>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</si>
  <si>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</si>
  <si>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</si>
  <si>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</si>
  <si>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</si>
  <si>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</si>
  <si>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</si>
  <si>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</si>
  <si>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</si>
  <si>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</si>
  <si>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</si>
  <si>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</si>
  <si>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</si>
  <si>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</si>
  <si>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</si>
  <si>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</si>
  <si>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</si>
  <si>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</si>
  <si>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</si>
  <si>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</si>
  <si>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</si>
  <si>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</si>
  <si>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</si>
  <si>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</si>
  <si>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</si>
  <si>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</si>
  <si>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</si>
  <si>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</si>
  <si>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</si>
  <si>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</si>
  <si>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</si>
  <si>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</si>
  <si>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</si>
  <si>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</si>
  <si>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</si>
  <si>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</si>
  <si>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</si>
  <si>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</si>
  <si>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</si>
  <si>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</si>
  <si>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</si>
  <si>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</si>
  <si>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</si>
  <si>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</si>
  <si>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</si>
  <si>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</si>
  <si>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</si>
  <si>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</si>
  <si>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</si>
  <si>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</si>
  <si>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</si>
  <si>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</si>
  <si>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</si>
  <si>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</si>
  <si>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</si>
  <si>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</si>
  <si>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</si>
  <si>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</si>
  <si>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</si>
  <si>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</si>
  <si>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</si>
  <si>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</si>
  <si>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</si>
  <si>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</si>
  <si>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</si>
  <si>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</si>
  <si>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</si>
  <si>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</si>
  <si>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</si>
  <si>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</si>
  <si>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</si>
  <si>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</si>
  <si>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</si>
  <si>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</si>
  <si>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</si>
  <si>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</si>
  <si>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</si>
  <si>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</si>
  <si>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</si>
  <si>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</si>
  <si>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</si>
  <si>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</si>
  <si>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</si>
  <si>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</si>
  <si>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</si>
  <si>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</si>
  <si>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</si>
  <si>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</si>
  <si>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</si>
  <si>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</si>
  <si>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</si>
  <si>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</si>
  <si>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New</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</si>
  <si>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</si>
  <si>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</si>
  <si>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</si>
  <si>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</si>
  <si>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</si>
  <si>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</si>
  <si>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</si>
  <si>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</si>
  <si>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</si>
  <si>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</si>
  <si>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</si>
  <si>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</si>
  <si>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</si>
  <si>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</si>
  <si>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</si>
  <si>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</si>
  <si>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</si>
  <si>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</si>
  <si>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</si>
  <si>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</si>
  <si>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</si>
  <si>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</si>
  <si>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</si>
  <si>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</si>
  <si>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</si>
  <si>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</si>
  <si>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</si>
  <si>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</si>
  <si>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</si>
  <si>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</si>
  <si>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</si>
  <si>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</si>
  <si>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</si>
  <si>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</si>
  <si>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</si>
  <si>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</si>
  <si>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</si>
  <si>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</si>
  <si>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</si>
  <si>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</si>
  <si>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</si>
  <si>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</si>
  <si>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</si>
  <si>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</si>
  <si>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</si>
  <si>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</si>
  <si>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</si>
  <si>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</si>
  <si>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</si>
  <si>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</si>
  <si>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</si>
  <si>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</si>
  <si>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</si>
  <si>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</si>
  <si>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</si>
  <si>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</si>
  <si>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</si>
  <si>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</si>
  <si>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</si>
  <si>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</si>
  <si>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</si>
  <si>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</si>
  <si>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</si>
  <si>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</si>
  <si>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</si>
  <si>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</si>
  <si>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</si>
  <si>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</si>
  <si>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</si>
  <si>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</si>
  <si>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</si>
  <si>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</si>
  <si>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</si>
  <si>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</si>
  <si>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</si>
  <si>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</si>
  <si>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</si>
  <si>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</si>
  <si>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</si>
  <si>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</si>
  <si>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</si>
  <si>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</si>
  <si>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</si>
  <si>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</si>
  <si>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</si>
  <si>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</si>
  <si>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</si>
  <si>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</si>
  <si>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</si>
  <si>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</si>
  <si>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</si>
  <si>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</si>
  <si>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</si>
  <si>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</si>
  <si>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</si>
  <si>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</si>
  <si>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</si>
  <si>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</si>
  <si>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</si>
  <si>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</si>
  <si>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</si>
  <si>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</si>
  <si>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</si>
  <si>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</si>
  <si>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</si>
  <si>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</si>
  <si>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</si>
  <si>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</si>
  <si>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</si>
  <si>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</si>
  <si>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</si>
  <si>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</si>
  <si>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</si>
  <si>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</si>
  <si>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</si>
  <si>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</si>
  <si>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</si>
  <si>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</si>
  <si>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</si>
  <si>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</si>
  <si>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</si>
  <si>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</si>
  <si>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</si>
  <si>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</si>
  <si>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</si>
  <si>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</si>
  <si>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</si>
  <si>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</si>
  <si>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</si>
  <si>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</si>
  <si>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</si>
  <si>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</si>
  <si>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</si>
  <si>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</si>
  <si>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</si>
  <si>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</si>
  <si>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</si>
  <si>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</si>
  <si>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</si>
  <si>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</si>
  <si>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</si>
  <si>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</si>
  <si>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</si>
  <si>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</si>
  <si>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</si>
  <si>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</si>
  <si>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</si>
  <si>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</si>
  <si>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</si>
  <si>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</si>
  <si>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</si>
  <si>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</si>
  <si>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</si>
  <si>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Electric Vehicle Subsidy</t>
  </si>
  <si>
    <t>Additional Minimum Required EV Sales Percentage</t>
  </si>
  <si>
    <t>% of new vehicles sold</t>
  </si>
  <si>
    <t>transportation-sector-main.html#ev-mandate</t>
  </si>
  <si>
    <t>ev-mandate.html</t>
  </si>
  <si>
    <t>Low Carbon Fuel Standard</t>
  </si>
  <si>
    <t>Additional LCFS Percentage</t>
  </si>
  <si>
    <t>% reduction in carbon emissions</t>
  </si>
  <si>
    <t>transportation-sector-main.html#lcfs</t>
  </si>
  <si>
    <t>low-carbon-fuel-standard.html</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</si>
  <si>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</si>
  <si>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</si>
  <si>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</si>
  <si>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</si>
  <si>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</si>
  <si>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</si>
  <si>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</si>
  <si>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</si>
  <si>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</si>
  <si>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</si>
  <si>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</si>
  <si>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</si>
  <si>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</si>
  <si>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</si>
  <si>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</si>
  <si>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</si>
  <si>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</si>
  <si>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</si>
  <si>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</si>
  <si>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</si>
  <si>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</si>
  <si>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</si>
  <si>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</si>
  <si>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</si>
  <si>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</si>
  <si>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</si>
  <si>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</si>
  <si>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</si>
  <si>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</si>
  <si>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</si>
  <si>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</si>
  <si>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</si>
  <si>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</si>
  <si>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</si>
  <si>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</si>
  <si>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</si>
  <si>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</si>
  <si>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</si>
  <si>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</si>
  <si>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</si>
  <si>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</si>
  <si>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</si>
  <si>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</si>
  <si>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a.  Stationary</t>
  </si>
  <si>
    <t>b.  Mobile</t>
  </si>
  <si>
    <t>B. Fugitive emissions from fuels</t>
  </si>
  <si>
    <t>NE,NA</t>
  </si>
  <si>
    <t>1. Solid fuels</t>
  </si>
  <si>
    <t>NO,NE,NA</t>
  </si>
  <si>
    <t>a.  Coal mining and handling</t>
  </si>
  <si>
    <t>NE</t>
  </si>
  <si>
    <t>b.  Solid fuel transformation</t>
  </si>
  <si>
    <t>NO</t>
  </si>
  <si>
    <t>2. Oil and natural gas and other emissions from energy production</t>
  </si>
  <si>
    <t>a.  Oil</t>
  </si>
  <si>
    <t>b.  Natural gas</t>
  </si>
  <si>
    <t>c.  Venting and flaring</t>
  </si>
  <si>
    <t>IE,NA</t>
  </si>
  <si>
    <t>2.  Injection and storage</t>
  </si>
  <si>
    <t>3.  Other</t>
  </si>
  <si>
    <t>International bunkers</t>
  </si>
  <si>
    <t>Aviation</t>
  </si>
  <si>
    <t>Navigation</t>
  </si>
  <si>
    <t>Multilateral operations</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</si>
  <si>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</si>
  <si>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</si>
  <si>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</si>
  <si>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</si>
  <si>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</si>
  <si>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</si>
  <si>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</si>
  <si>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</si>
  <si>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</si>
  <si>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</si>
  <si>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</si>
  <si>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</si>
  <si>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</si>
  <si>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</si>
  <si>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</si>
  <si>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</si>
  <si>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</si>
  <si>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</si>
  <si>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</si>
  <si>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</si>
  <si>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</si>
  <si>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r>
      <t>Other fossil fuels</t>
    </r>
    <r>
      <rPr>
        <vertAlign val="superscript"/>
        <sz val="9"/>
        <rFont val="Times New Roman"/>
        <family val="1"/>
      </rPr>
      <t>(4)</t>
    </r>
  </si>
  <si>
    <r>
      <t>Peat</t>
    </r>
    <r>
      <rPr>
        <vertAlign val="superscript"/>
        <sz val="9"/>
        <rFont val="Times New Roman"/>
        <family val="1"/>
      </rPr>
      <t>(5)</t>
    </r>
  </si>
  <si>
    <t>NO,NA</t>
  </si>
  <si>
    <r>
      <t>Biomass</t>
    </r>
    <r>
      <rPr>
        <vertAlign val="superscript"/>
        <sz val="9"/>
        <rFont val="Times New Roman"/>
        <family val="1"/>
      </rPr>
      <t>(6)</t>
    </r>
  </si>
  <si>
    <t>1.A.1. Energy industries</t>
  </si>
  <si>
    <r>
      <t>a.  Public electricity and heat production</t>
    </r>
    <r>
      <rPr>
        <vertAlign val="superscript"/>
        <sz val="9"/>
        <rFont val="Times New Roman"/>
        <family val="1"/>
      </rPr>
      <t>(7)</t>
    </r>
  </si>
  <si>
    <t>1.A.1.a.i  Electricity Generation</t>
  </si>
  <si>
    <t>Liquid Fuels</t>
  </si>
  <si>
    <t>Solid Fuels</t>
  </si>
  <si>
    <t>Gaseous Fuels</t>
  </si>
  <si>
    <t>Other Fossil Fuels</t>
  </si>
  <si>
    <t>Peat</t>
  </si>
  <si>
    <t>1.A.1.a.ii  Combined heat and power generation</t>
  </si>
  <si>
    <t>1.A.1.a.iii  Heat plants</t>
  </si>
  <si>
    <r>
      <t>c.  Manufacture of solid fuels and other energy industries</t>
    </r>
    <r>
      <rPr>
        <vertAlign val="superscript"/>
        <sz val="9"/>
        <rFont val="Times New Roman"/>
        <family val="1"/>
      </rPr>
      <t>(8)</t>
    </r>
  </si>
  <si>
    <t>1.A.1.c.i  Manufacture of solid fuels</t>
  </si>
  <si>
    <t>1.A.1.c.ii  Oil and gas extraction</t>
  </si>
  <si>
    <t>NO,IE</t>
  </si>
  <si>
    <t>1.A.1.c.iii  Other energy industries</t>
  </si>
  <si>
    <t>1.A.2 Manufacturing industries and construction</t>
  </si>
  <si>
    <r>
      <t>Other fossil fuels</t>
    </r>
    <r>
      <rPr>
        <vertAlign val="superscript"/>
        <sz val="9"/>
        <color indexed="8"/>
        <rFont val="Times New Roman"/>
        <family val="1"/>
      </rPr>
      <t>(4)</t>
    </r>
  </si>
  <si>
    <r>
      <t>Peat</t>
    </r>
    <r>
      <rPr>
        <vertAlign val="superscript"/>
        <sz val="9"/>
        <color indexed="8"/>
        <rFont val="Times New Roman"/>
        <family val="1"/>
      </rPr>
      <t>(5)</t>
    </r>
  </si>
  <si>
    <r>
      <t>Biomass</t>
    </r>
    <r>
      <rPr>
        <vertAlign val="superscript"/>
        <sz val="9"/>
        <color indexed="8"/>
        <rFont val="Times New Roman"/>
        <family val="1"/>
      </rPr>
      <t>(6)</t>
    </r>
  </si>
  <si>
    <r>
      <t>g. Other (</t>
    </r>
    <r>
      <rPr>
        <i/>
        <sz val="9"/>
        <color indexed="8"/>
        <rFont val="Times New Roman"/>
        <family val="1"/>
      </rPr>
      <t>please specify</t>
    </r>
    <r>
      <rPr>
        <sz val="9"/>
        <color indexed="8"/>
        <rFont val="Times New Roman"/>
        <family val="1"/>
      </rPr>
      <t>)</t>
    </r>
    <r>
      <rPr>
        <vertAlign val="superscript"/>
        <sz val="9"/>
        <color indexed="8"/>
        <rFont val="Times New Roman"/>
        <family val="1"/>
      </rPr>
      <t>(9)</t>
    </r>
  </si>
  <si>
    <t>1.A.2.g.viii  Other (please specify)</t>
  </si>
  <si>
    <t>Other non-specified</t>
  </si>
  <si>
    <t>1.A.3  Transport</t>
  </si>
  <si>
    <r>
      <t>a.  Domestic aviation</t>
    </r>
    <r>
      <rPr>
        <vertAlign val="superscript"/>
        <sz val="9"/>
        <rFont val="Times New Roman"/>
        <family val="1"/>
      </rPr>
      <t>(10)</t>
    </r>
  </si>
  <si>
    <t>Aviation gasoline</t>
  </si>
  <si>
    <t>Jet kerosene</t>
  </si>
  <si>
    <r>
      <t>b.  Road transportation</t>
    </r>
    <r>
      <rPr>
        <vertAlign val="superscript"/>
        <sz val="9"/>
        <rFont val="Times New Roman"/>
        <family val="1"/>
      </rPr>
      <t>(11)</t>
    </r>
  </si>
  <si>
    <t>Gasoline</t>
  </si>
  <si>
    <t>Diesel oil</t>
  </si>
  <si>
    <t>Liquefied petroleum gases (LPG)</t>
  </si>
  <si>
    <r>
      <t>Other liquid fuels (</t>
    </r>
    <r>
      <rPr>
        <i/>
        <sz val="9"/>
        <rFont val="Times New Roman"/>
        <family val="1"/>
      </rPr>
      <t>please specify</t>
    </r>
    <r>
      <rPr>
        <sz val="9"/>
        <rFont val="Times New Roman"/>
        <family val="1"/>
      </rPr>
      <t>)</t>
    </r>
  </si>
  <si>
    <r>
      <t xml:space="preserve">Other fossil fuels </t>
    </r>
    <r>
      <rPr>
        <i/>
        <sz val="9"/>
        <rFont val="Times New Roman"/>
        <family val="1"/>
      </rPr>
      <t>(please specify)</t>
    </r>
    <r>
      <rPr>
        <vertAlign val="superscript"/>
        <sz val="9"/>
        <rFont val="Times New Roman"/>
        <family val="1"/>
      </rPr>
      <t>(4)</t>
    </r>
  </si>
  <si>
    <t>i.  Cars</t>
  </si>
  <si>
    <t>LNG</t>
  </si>
  <si>
    <t>ii.  Light duty trucks</t>
  </si>
  <si>
    <t>iii.  Heavy duty trucks and buses</t>
  </si>
  <si>
    <r>
      <t>Other liquid fFuels (</t>
    </r>
    <r>
      <rPr>
        <i/>
        <sz val="9"/>
        <rFont val="Times New Roman"/>
        <family val="1"/>
      </rPr>
      <t>please specify</t>
    </r>
    <r>
      <rPr>
        <sz val="9"/>
        <rFont val="Times New Roman"/>
        <family val="1"/>
      </rPr>
      <t>)</t>
    </r>
  </si>
  <si>
    <t>iv.  Motorcycles</t>
  </si>
  <si>
    <t>v.  Other (please specify)</t>
  </si>
  <si>
    <t>Evaporative Emissions</t>
  </si>
  <si>
    <t>Diesel Oil</t>
  </si>
  <si>
    <t>Liquefied Petroleum Gases (LPG)</t>
  </si>
  <si>
    <t>Other Liquid Fuels (please specify)</t>
  </si>
  <si>
    <t>Other Fossil Fuels (please specify)</t>
  </si>
  <si>
    <r>
      <t>Other fossil  fuels (</t>
    </r>
    <r>
      <rPr>
        <i/>
        <sz val="9"/>
        <rFont val="Times New Roman"/>
        <family val="1"/>
      </rPr>
      <t>please specify)</t>
    </r>
  </si>
  <si>
    <r>
      <t>d.  Domestic Navigation</t>
    </r>
    <r>
      <rPr>
        <vertAlign val="superscript"/>
        <sz val="9"/>
        <rFont val="Times New Roman"/>
        <family val="1"/>
      </rPr>
      <t>(10)</t>
    </r>
    <r>
      <rPr>
        <sz val="9"/>
        <rFont val="Times New Roman"/>
        <family val="1"/>
      </rPr>
      <t xml:space="preserve"> </t>
    </r>
  </si>
  <si>
    <t>Residual fuel oil</t>
  </si>
  <si>
    <t>Gas/diesel oil</t>
  </si>
  <si>
    <r>
      <t>Other liquid fuels</t>
    </r>
    <r>
      <rPr>
        <i/>
        <sz val="9"/>
        <rFont val="Times New Roman"/>
        <family val="1"/>
      </rPr>
      <t xml:space="preserve"> (please specify)</t>
    </r>
  </si>
  <si>
    <r>
      <t>Other fossil fuels (</t>
    </r>
    <r>
      <rPr>
        <i/>
        <sz val="9"/>
        <rFont val="Times New Roman"/>
        <family val="1"/>
      </rPr>
      <t>please specify)</t>
    </r>
    <r>
      <rPr>
        <vertAlign val="superscript"/>
        <sz val="9"/>
        <rFont val="Times New Roman"/>
        <family val="1"/>
      </rPr>
      <t>(4)</t>
    </r>
  </si>
  <si>
    <r>
      <t xml:space="preserve">e.  Other transportation </t>
    </r>
    <r>
      <rPr>
        <i/>
        <sz val="9"/>
        <rFont val="Times New Roman"/>
        <family val="1"/>
      </rPr>
      <t>(please specify)</t>
    </r>
  </si>
  <si>
    <t>NE,IE</t>
  </si>
  <si>
    <t>NO,NE</t>
  </si>
  <si>
    <t>i. Pipeline transport</t>
  </si>
  <si>
    <r>
      <t>ii. Other</t>
    </r>
    <r>
      <rPr>
        <i/>
        <sz val="9"/>
        <color indexed="8"/>
        <rFont val="Times New Roman"/>
        <family val="1"/>
      </rPr>
      <t xml:space="preserve"> (please specify)</t>
    </r>
  </si>
  <si>
    <t>Non-Transportation Mobile</t>
  </si>
  <si>
    <t>1.A.4  Other sectors</t>
  </si>
  <si>
    <r>
      <t>a.  Commercial/institutional</t>
    </r>
    <r>
      <rPr>
        <vertAlign val="superscript"/>
        <sz val="9"/>
        <rFont val="Times New Roman"/>
        <family val="1"/>
      </rPr>
      <t>(12)</t>
    </r>
  </si>
  <si>
    <t>1.A.4.a.i  Stationary combustion</t>
  </si>
  <si>
    <r>
      <t>b.  Residential</t>
    </r>
    <r>
      <rPr>
        <vertAlign val="superscript"/>
        <sz val="9"/>
        <rFont val="Times New Roman"/>
        <family val="1"/>
      </rPr>
      <t>(13)</t>
    </r>
  </si>
  <si>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</si>
  <si>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</si>
  <si>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</si>
  <si>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</si>
  <si>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</si>
  <si>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</si>
  <si>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</si>
  <si>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</si>
  <si>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</si>
  <si>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</si>
  <si>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</si>
  <si>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</si>
  <si>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</si>
  <si>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</si>
  <si>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r>
      <t>Fossil fuels</t>
    </r>
    <r>
      <rPr>
        <vertAlign val="superscript"/>
        <sz val="9"/>
        <rFont val="Times New Roman"/>
        <family val="1"/>
      </rPr>
      <t>(4)</t>
    </r>
  </si>
  <si>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</si>
  <si>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</si>
  <si>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</si>
  <si>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</si>
  <si>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</si>
  <si>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</si>
  <si>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</si>
  <si>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</si>
  <si>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</si>
  <si>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</si>
  <si>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</si>
  <si>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</si>
  <si>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</si>
  <si>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</si>
  <si>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</si>
  <si>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</si>
  <si>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</si>
  <si>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</si>
  <si>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</si>
  <si>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</si>
  <si>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</si>
  <si>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</si>
  <si>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</si>
  <si>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</si>
  <si>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</si>
  <si>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</si>
  <si>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r>
      <t xml:space="preserve">10.  Other </t>
    </r>
    <r>
      <rPr>
        <i/>
        <sz val="9"/>
        <rFont val="Times New Roman"/>
        <family val="1"/>
      </rPr>
      <t>(as specified in table 2(I).A-H)</t>
    </r>
  </si>
  <si>
    <t>C.  Metal industry</t>
  </si>
  <si>
    <t>1.  Iron and steel production</t>
  </si>
  <si>
    <t>2.  Ferroalloys production</t>
  </si>
  <si>
    <t>3.  Aluminium production</t>
  </si>
  <si>
    <t>4.  Magnesium production</t>
  </si>
  <si>
    <t>5. Lead production</t>
  </si>
  <si>
    <t>6. Zinc production</t>
  </si>
  <si>
    <r>
      <t xml:space="preserve">7.  Other </t>
    </r>
    <r>
      <rPr>
        <i/>
        <sz val="9"/>
        <rFont val="Times New Roman"/>
        <family val="1"/>
      </rPr>
      <t>(as specified in table 2(I).A-H)</t>
    </r>
  </si>
  <si>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</si>
  <si>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</si>
  <si>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</si>
  <si>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</si>
  <si>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</si>
  <si>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</si>
  <si>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</si>
  <si>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</si>
  <si>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</si>
  <si>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 xml:space="preserve">5.  Other </t>
    </r>
    <r>
      <rPr>
        <i/>
        <sz val="9"/>
        <rFont val="Times New Roman"/>
        <family val="1"/>
      </rPr>
      <t>(as specified in table 2(II))</t>
    </r>
  </si>
  <si>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</si>
  <si>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</si>
  <si>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</si>
  <si>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</si>
  <si>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</si>
  <si>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</si>
  <si>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</si>
  <si>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</si>
  <si>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</si>
  <si>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r>
      <t>2.  SF</t>
    </r>
    <r>
      <rPr>
        <vertAlign val="subscript"/>
        <sz val="9"/>
        <rFont val="Times New Roman"/>
        <family val="1"/>
      </rPr>
      <t>6</t>
    </r>
    <r>
      <rPr>
        <sz val="9"/>
        <rFont val="Times New Roman"/>
        <family val="1"/>
      </rPr>
      <t xml:space="preserve"> and PFCs from other product use</t>
    </r>
  </si>
  <si>
    <r>
      <t>3.  N</t>
    </r>
    <r>
      <rPr>
        <vertAlign val="subscript"/>
        <sz val="9"/>
        <rFont val="Times New Roman"/>
        <family val="1"/>
      </rPr>
      <t>2</t>
    </r>
    <r>
      <rPr>
        <sz val="9"/>
        <rFont val="Times New Roman"/>
        <family val="1"/>
      </rPr>
      <t>O from product uses</t>
    </r>
  </si>
  <si>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</si>
  <si>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</si>
  <si>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</si>
  <si>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</si>
  <si>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</si>
  <si>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</si>
  <si>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</si>
  <si>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</si>
  <si>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</si>
  <si>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</si>
  <si>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</si>
  <si>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</si>
  <si>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</si>
  <si>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</si>
  <si>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</si>
  <si>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</si>
  <si>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</si>
  <si>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</si>
  <si>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</si>
  <si>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</si>
  <si>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</si>
  <si>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</si>
  <si>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</si>
  <si>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</si>
  <si>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</si>
  <si>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</si>
  <si>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</si>
  <si>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</si>
  <si>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</si>
  <si>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</si>
  <si>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</si>
  <si>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</si>
  <si>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</si>
  <si>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</si>
  <si>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</si>
  <si>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</si>
  <si>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</si>
  <si>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</si>
  <si>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</si>
  <si>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</si>
  <si>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</si>
  <si>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</si>
  <si>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</si>
  <si>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</si>
  <si>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</si>
  <si>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</si>
  <si>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</si>
  <si>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</si>
  <si>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</si>
  <si>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</si>
  <si>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</si>
  <si>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</si>
  <si>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</si>
  <si>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</si>
  <si>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</si>
  <si>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</si>
  <si>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r>
      <t>F.     Product uses as substitutes for ODS</t>
    </r>
    <r>
      <rPr>
        <b/>
        <sz val="9"/>
        <rFont val="Times New Roman"/>
        <family val="1"/>
      </rPr>
      <t/>
    </r>
  </si>
  <si>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</si>
  <si>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</si>
  <si>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</si>
  <si>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</si>
  <si>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</si>
  <si>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</si>
  <si>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</si>
  <si>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</si>
  <si>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</si>
  <si>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</si>
  <si>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r>
      <t>1.   Cattle</t>
    </r>
    <r>
      <rPr>
        <vertAlign val="superscript"/>
        <sz val="9"/>
        <rFont val="Times New Roman"/>
        <family val="1"/>
      </rPr>
      <t>(1)</t>
    </r>
  </si>
  <si>
    <t>Option A:</t>
  </si>
  <si>
    <t>Dairy cattle</t>
  </si>
  <si>
    <t>Non-dairy cattle</t>
  </si>
  <si>
    <t>Option B:</t>
  </si>
  <si>
    <t>Mature dairy cattle</t>
  </si>
  <si>
    <t>Other mature cattle</t>
  </si>
  <si>
    <t>Growing cattle</t>
  </si>
  <si>
    <t>Option C (country-specific):</t>
  </si>
  <si>
    <r>
      <t xml:space="preserve">Other </t>
    </r>
    <r>
      <rPr>
        <i/>
        <sz val="9"/>
        <rFont val="Times New Roman"/>
        <family val="1"/>
      </rPr>
      <t>(as specified in table 3(I).A)</t>
    </r>
  </si>
  <si>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</si>
  <si>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</si>
  <si>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</si>
  <si>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</si>
  <si>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</si>
  <si>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</si>
  <si>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</si>
  <si>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</si>
  <si>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</si>
  <si>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</si>
  <si>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</si>
  <si>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</si>
  <si>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</si>
  <si>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</si>
  <si>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</si>
  <si>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</si>
  <si>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</si>
  <si>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</si>
  <si>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</si>
  <si>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</si>
  <si>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</si>
  <si>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</si>
  <si>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</si>
  <si>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</si>
  <si>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</si>
  <si>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</si>
  <si>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</si>
  <si>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</si>
  <si>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</si>
  <si>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</si>
  <si>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</si>
  <si>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</si>
  <si>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</si>
  <si>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</si>
  <si>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</si>
  <si>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</si>
  <si>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</si>
  <si>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</si>
  <si>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</si>
  <si>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</si>
  <si>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</si>
  <si>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</si>
  <si>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</si>
  <si>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</si>
  <si>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</si>
  <si>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</si>
  <si>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</si>
  <si>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</si>
  <si>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</si>
  <si>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</si>
  <si>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</si>
  <si>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</si>
  <si>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</si>
  <si>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</si>
  <si>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</si>
  <si>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</si>
  <si>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</si>
  <si>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</si>
  <si>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</si>
  <si>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</si>
  <si>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</si>
  <si>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</si>
  <si>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</si>
  <si>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</si>
  <si>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</si>
  <si>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</si>
  <si>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</si>
  <si>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</si>
  <si>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</si>
  <si>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</si>
  <si>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</si>
  <si>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</si>
  <si>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</si>
  <si>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</si>
  <si>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</si>
  <si>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</si>
  <si>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</si>
  <si>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</si>
  <si>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</si>
  <si>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E.  Other</t>
    </r>
    <r>
      <rPr>
        <b/>
        <i/>
        <sz val="9"/>
        <rFont val="Times New Roman"/>
        <family val="1"/>
      </rPr>
      <t xml:space="preserve"> </t>
    </r>
    <r>
      <rPr>
        <i/>
        <sz val="9"/>
        <rFont val="Times New Roman"/>
        <family val="1"/>
      </rPr>
      <t>(please specify)</t>
    </r>
  </si>
  <si>
    <r>
      <t>Memo item:</t>
    </r>
    <r>
      <rPr>
        <b/>
        <vertAlign val="superscript"/>
        <sz val="9"/>
        <rFont val="Times New Roman"/>
        <family val="1"/>
      </rPr>
      <t>(2)</t>
    </r>
  </si>
  <si>
    <t>Long-term storage of C in waste disposal sites</t>
  </si>
  <si>
    <t xml:space="preserve">Annual change in total long-term C storage </t>
  </si>
  <si>
    <r>
      <t>Annual change in total long-term C storage in HWP waste</t>
    </r>
    <r>
      <rPr>
        <vertAlign val="superscript"/>
        <sz val="9"/>
        <rFont val="Times New Roman"/>
        <family val="1"/>
      </rPr>
      <t>(3)</t>
    </r>
  </si>
  <si>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</si>
  <si>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</si>
  <si>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</si>
  <si>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</si>
  <si>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</si>
  <si>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</si>
  <si>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</si>
  <si>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</si>
  <si>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</si>
  <si>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</si>
  <si>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</si>
  <si>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</si>
  <si>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</si>
  <si>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</si>
  <si>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</si>
  <si>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</si>
  <si>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</si>
  <si>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</si>
  <si>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</si>
  <si>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</si>
  <si>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</si>
  <si>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</si>
  <si>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</si>
  <si>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</si>
  <si>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</si>
  <si>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</si>
  <si>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</si>
  <si>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</si>
  <si>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</si>
  <si>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</si>
  <si>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</si>
  <si>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Subtotals, CO2e (MMT)</t>
  </si>
  <si>
    <t>F-gases</t>
  </si>
  <si>
    <t>Total Emissions</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</si>
  <si>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</si>
  <si>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</si>
  <si>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</si>
  <si>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</si>
  <si>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</si>
  <si>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</si>
  <si>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</si>
  <si>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</si>
  <si>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</si>
  <si>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</si>
  <si>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</si>
  <si>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</si>
  <si>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</si>
  <si>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</si>
  <si>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</si>
  <si>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</si>
  <si>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</si>
  <si>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</si>
  <si>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</si>
  <si>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</si>
  <si>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</si>
  <si>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</si>
  <si>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</si>
  <si>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</si>
  <si>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</si>
  <si>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</si>
  <si>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</si>
  <si>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</si>
  <si>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</si>
  <si>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</si>
  <si>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</si>
  <si>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</si>
  <si>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</si>
  <si>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</si>
  <si>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</si>
  <si>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</si>
  <si>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</si>
  <si>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</si>
  <si>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</si>
  <si>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</si>
  <si>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</si>
  <si>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</si>
  <si>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</si>
  <si>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</si>
  <si>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</si>
  <si>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</si>
  <si>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</si>
  <si>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</si>
  <si>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</si>
  <si>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</si>
  <si>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</si>
  <si>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</si>
  <si>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</si>
  <si>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</si>
  <si>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</si>
  <si>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</si>
  <si>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</si>
  <si>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</si>
  <si>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</si>
  <si>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</si>
  <si>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</si>
  <si>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</si>
  <si>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</si>
  <si>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</si>
  <si>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</si>
  <si>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</si>
  <si>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</si>
  <si>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</si>
  <si>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</si>
  <si>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</si>
  <si>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</si>
  <si>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</si>
  <si>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</si>
  <si>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</si>
  <si>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</si>
  <si>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</si>
  <si>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</si>
  <si>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</si>
  <si>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</si>
  <si>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</si>
  <si>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</si>
  <si>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</si>
  <si>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</si>
  <si>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</si>
  <si>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</si>
  <si>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</si>
  <si>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</si>
  <si>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</si>
  <si>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</si>
  <si>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</si>
  <si>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</si>
  <si>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</si>
  <si>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</si>
  <si>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</si>
  <si>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</si>
  <si>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</si>
  <si>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</si>
  <si>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</si>
  <si>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</si>
  <si>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</si>
  <si>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</si>
  <si>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</si>
  <si>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</si>
  <si>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</si>
  <si>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</si>
  <si>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</si>
  <si>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</si>
  <si>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</si>
  <si>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</si>
  <si>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</si>
  <si>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</si>
  <si>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</si>
  <si>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</si>
  <si>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</si>
  <si>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</si>
  <si>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</si>
  <si>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</si>
  <si>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</si>
  <si>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</si>
  <si>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</si>
  <si>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</si>
  <si>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</si>
  <si>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</si>
  <si>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</si>
  <si>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</si>
  <si>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</si>
  <si>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</si>
  <si>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</si>
  <si>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</si>
  <si>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</si>
  <si>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</si>
  <si>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</si>
  <si>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</si>
  <si>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</si>
  <si>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</si>
  <si>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</si>
  <si>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</si>
  <si>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</si>
  <si>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</si>
  <si>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</si>
  <si>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</si>
  <si>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</si>
  <si>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</si>
  <si>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</si>
  <si>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</si>
  <si>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</si>
  <si>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</si>
  <si>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</si>
  <si>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</si>
  <si>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</si>
  <si>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</si>
  <si>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</si>
  <si>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</si>
  <si>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</si>
  <si>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</si>
  <si>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</si>
  <si>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</si>
  <si>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</si>
  <si>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</si>
  <si>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</si>
  <si>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</si>
  <si>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</si>
  <si>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</si>
  <si>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</si>
  <si>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</si>
  <si>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</si>
  <si>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</si>
  <si>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</si>
  <si>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</si>
  <si>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</si>
  <si>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</si>
  <si>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</si>
  <si>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</si>
  <si>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</si>
  <si>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</si>
  <si>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</si>
  <si>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</si>
  <si>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</si>
  <si>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</si>
  <si>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</si>
  <si>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</si>
  <si>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</si>
  <si>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</si>
  <si>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</si>
  <si>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</si>
  <si>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</si>
  <si>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</si>
  <si>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</si>
  <si>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</si>
  <si>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</si>
  <si>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</si>
  <si>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</si>
  <si>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</si>
  <si>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</si>
  <si>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</si>
  <si>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</si>
  <si>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</si>
  <si>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</si>
  <si>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</si>
  <si>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</si>
  <si>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</si>
  <si>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</si>
  <si>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</si>
  <si>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</si>
  <si>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</si>
  <si>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</si>
  <si>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</si>
  <si>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</si>
  <si>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</si>
  <si>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</si>
  <si>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</si>
  <si>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</si>
  <si>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</si>
  <si>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</si>
  <si>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</si>
  <si>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</si>
  <si>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</si>
  <si>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</si>
  <si>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</si>
  <si>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</si>
  <si>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</si>
  <si>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</si>
  <si>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</si>
  <si>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</si>
  <si>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</si>
  <si>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</si>
  <si>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</si>
  <si>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</si>
  <si>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</si>
  <si>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</si>
  <si>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</si>
  <si>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</si>
  <si>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</si>
  <si>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</si>
  <si>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</si>
  <si>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</si>
  <si>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</si>
  <si>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</si>
  <si>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</si>
  <si>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</si>
  <si>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</si>
  <si>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</si>
  <si>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</si>
  <si>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</si>
  <si>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</si>
  <si>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</si>
  <si>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</si>
  <si>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</si>
  <si>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</si>
  <si>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</si>
  <si>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</si>
  <si>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</si>
  <si>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</si>
  <si>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</si>
  <si>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</si>
  <si>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</si>
  <si>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</si>
  <si>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</si>
  <si>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</si>
  <si>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</si>
  <si>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</si>
  <si>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</si>
  <si>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</si>
  <si>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</si>
  <si>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</si>
  <si>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</si>
  <si>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</si>
  <si>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</si>
  <si>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</si>
  <si>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</si>
  <si>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</si>
  <si>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</si>
  <si>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</si>
  <si>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</si>
  <si>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</si>
  <si>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</si>
  <si>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</si>
  <si>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</si>
  <si>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</si>
  <si>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</si>
  <si>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</si>
  <si>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</si>
  <si>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</si>
  <si>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</si>
  <si>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</si>
  <si>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</si>
  <si>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</si>
  <si>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</si>
  <si>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</si>
  <si>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</si>
  <si>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</si>
  <si>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</si>
  <si>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</si>
  <si>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</si>
  <si>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</si>
  <si>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</si>
  <si>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</si>
  <si>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</si>
  <si>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</si>
  <si>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</si>
  <si>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</si>
  <si>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</si>
  <si>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</si>
  <si>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</si>
  <si>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</si>
  <si>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</si>
  <si>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</si>
  <si>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</si>
  <si>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</si>
  <si>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</si>
  <si>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</si>
  <si>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</si>
  <si>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</si>
  <si>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</si>
  <si>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</si>
  <si>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</si>
  <si>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</si>
  <si>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</si>
  <si>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</si>
  <si>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</si>
  <si>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</si>
  <si>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</si>
  <si>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</si>
  <si>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</si>
  <si>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</si>
  <si>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</si>
  <si>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</si>
  <si>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</si>
  <si>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</si>
  <si>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</si>
  <si>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</si>
  <si>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</si>
  <si>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</si>
  <si>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</si>
  <si>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</si>
  <si>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</si>
  <si>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</si>
  <si>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</si>
  <si>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</si>
  <si>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</si>
  <si>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</si>
  <si>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</si>
  <si>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</si>
  <si>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</si>
  <si>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</si>
  <si>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</si>
  <si>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</si>
  <si>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</si>
  <si>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</si>
  <si>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</si>
  <si>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</si>
  <si>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</si>
  <si>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</si>
  <si>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</si>
  <si>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</si>
  <si>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</si>
  <si>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</si>
  <si>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</si>
  <si>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</si>
  <si>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</si>
  <si>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</si>
  <si>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</si>
  <si>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</si>
  <si>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</si>
  <si>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</si>
  <si>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</si>
  <si>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</si>
  <si>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</si>
  <si>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</si>
  <si>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</si>
  <si>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</si>
  <si>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</si>
  <si>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</si>
  <si>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</si>
  <si>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</si>
  <si>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</si>
  <si>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</si>
  <si>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</si>
  <si>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</si>
  <si>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</si>
  <si>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</si>
  <si>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</si>
  <si>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</si>
  <si>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</si>
  <si>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</si>
  <si>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</si>
  <si>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</si>
  <si>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</si>
  <si>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</si>
  <si>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</si>
  <si>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</si>
  <si>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</si>
  <si>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</si>
  <si>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</si>
  <si>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</si>
  <si>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</si>
  <si>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</si>
  <si>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</si>
  <si>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</si>
  <si>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</si>
  <si>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</si>
  <si>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</si>
  <si>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</si>
  <si>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</si>
  <si>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</si>
  <si>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</si>
  <si>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</si>
  <si>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</si>
  <si>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</si>
  <si>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</si>
  <si>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</si>
  <si>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</si>
  <si>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</si>
  <si>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</si>
  <si>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</si>
  <si>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</si>
  <si>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</si>
  <si>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</si>
  <si>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</si>
  <si>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</si>
  <si>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</si>
  <si>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</si>
  <si>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</si>
  <si>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</si>
  <si>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</si>
  <si>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</si>
  <si>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</si>
  <si>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</si>
  <si>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</si>
  <si>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</si>
  <si>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</si>
  <si>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</si>
  <si>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</si>
  <si>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</si>
  <si>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</si>
  <si>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</si>
  <si>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</si>
  <si>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</si>
  <si>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</si>
  <si>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</si>
  <si>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</si>
  <si>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</si>
  <si>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</si>
  <si>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</si>
  <si>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</si>
  <si>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</si>
  <si>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</si>
  <si>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</si>
  <si>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</si>
  <si>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</si>
  <si>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</si>
  <si>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</si>
  <si>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</si>
  <si>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</si>
  <si>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</si>
  <si>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</si>
  <si>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</si>
  <si>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</si>
  <si>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</si>
  <si>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</si>
  <si>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</si>
  <si>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</si>
  <si>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</si>
  <si>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</si>
  <si>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</si>
  <si>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</si>
  <si>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</si>
  <si>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</si>
  <si>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</si>
  <si>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</si>
  <si>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</si>
  <si>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</si>
  <si>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</si>
  <si>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</si>
  <si>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</si>
  <si>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</si>
  <si>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</si>
  <si>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</si>
  <si>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</si>
  <si>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</si>
  <si>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</si>
  <si>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</si>
  <si>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</si>
  <si>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</si>
  <si>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</si>
  <si>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</si>
  <si>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</si>
  <si>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</si>
  <si>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</si>
  <si>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</si>
  <si>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</si>
  <si>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</si>
  <si>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</si>
  <si>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</si>
  <si>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</si>
  <si>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</si>
  <si>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</si>
  <si>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</si>
  <si>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</si>
  <si>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</si>
  <si>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</si>
  <si>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</si>
  <si>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</si>
  <si>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</si>
  <si>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</si>
  <si>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</si>
  <si>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</si>
  <si>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</si>
  <si>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</si>
  <si>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</si>
  <si>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</si>
  <si>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</si>
  <si>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</si>
  <si>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</si>
  <si>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</si>
  <si>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</si>
  <si>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</si>
  <si>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</si>
  <si>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</si>
  <si>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</si>
  <si>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</si>
  <si>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</si>
  <si>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</si>
  <si>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</si>
  <si>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</si>
  <si>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</si>
  <si>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</si>
  <si>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</si>
  <si>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</si>
  <si>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</si>
  <si>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</si>
  <si>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</si>
  <si>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</si>
  <si>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</si>
  <si>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</si>
  <si>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</si>
  <si>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</si>
  <si>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</si>
  <si>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</si>
  <si>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</si>
  <si>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</si>
  <si>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</si>
  <si>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</si>
  <si>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</si>
  <si>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</si>
  <si>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</si>
  <si>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</si>
  <si>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</si>
  <si>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</si>
  <si>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</si>
  <si>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</si>
  <si>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</si>
  <si>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</si>
  <si>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</si>
  <si>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</si>
  <si>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</si>
  <si>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</si>
  <si>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</si>
  <si>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</si>
  <si>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</si>
  <si>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</si>
  <si>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</si>
  <si>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</si>
  <si>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</si>
  <si>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</si>
  <si>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</si>
  <si>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</si>
  <si>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</si>
  <si>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</si>
  <si>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</si>
  <si>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</si>
  <si>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</si>
  <si>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</si>
  <si>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</si>
  <si>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</si>
  <si>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</si>
  <si>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</si>
  <si>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</si>
  <si>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</si>
  <si>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</si>
  <si>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</si>
  <si>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</si>
  <si>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</si>
  <si>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</si>
  <si>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</si>
  <si>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</si>
  <si>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</si>
  <si>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</si>
  <si>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</si>
  <si>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</si>
  <si>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</si>
  <si>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</si>
  <si>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</si>
  <si>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</si>
  <si>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</si>
  <si>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</si>
  <si>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</si>
  <si>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</si>
  <si>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</si>
  <si>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</si>
  <si>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</si>
  <si>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</si>
  <si>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</si>
  <si>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</si>
  <si>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</si>
  <si>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</si>
  <si>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</si>
  <si>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</si>
  <si>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</si>
  <si>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</si>
  <si>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</si>
  <si>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</si>
  <si>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</si>
  <si>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</si>
  <si>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</si>
  <si>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</si>
  <si>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</si>
  <si>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</si>
  <si>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</si>
  <si>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</si>
  <si>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</si>
  <si>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</si>
  <si>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</si>
  <si>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</si>
  <si>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</si>
  <si>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</si>
  <si>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</si>
  <si>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</si>
  <si>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</si>
  <si>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</si>
  <si>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</si>
  <si>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</si>
  <si>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</si>
  <si>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</si>
  <si>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</si>
  <si>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</si>
  <si>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</si>
  <si>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</si>
  <si>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</si>
  <si>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</si>
  <si>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</si>
  <si>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</si>
  <si>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</si>
  <si>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</si>
  <si>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</si>
  <si>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</si>
  <si>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</si>
  <si>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</si>
  <si>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</si>
  <si>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</si>
  <si>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</si>
  <si>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</si>
  <si>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</si>
  <si>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</si>
  <si>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</si>
  <si>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</si>
  <si>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</si>
  <si>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</si>
  <si>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</si>
  <si>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</si>
  <si>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</si>
  <si>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</si>
  <si>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</si>
  <si>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</si>
  <si>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</si>
  <si>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</si>
  <si>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</si>
  <si>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</si>
  <si>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</si>
  <si>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</si>
  <si>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</si>
  <si>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</si>
  <si>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</si>
  <si>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</si>
  <si>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</si>
  <si>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</si>
  <si>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</si>
  <si>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</si>
  <si>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</si>
  <si>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</si>
  <si>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</si>
  <si>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</si>
  <si>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</si>
  <si>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</si>
  <si>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</si>
  <si>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</si>
  <si>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</si>
  <si>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</si>
  <si>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</si>
  <si>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</si>
  <si>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</si>
  <si>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</si>
  <si>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</si>
  <si>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</si>
  <si>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</si>
  <si>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</si>
  <si>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</si>
  <si>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</si>
  <si>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</si>
  <si>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</si>
  <si>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</si>
  <si>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</si>
  <si>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</si>
  <si>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</si>
  <si>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</si>
  <si>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</si>
  <si>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</si>
  <si>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</si>
  <si>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</si>
  <si>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</si>
  <si>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</si>
  <si>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</si>
  <si>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</si>
  <si>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</si>
  <si>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</si>
  <si>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</si>
  <si>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</si>
  <si>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</si>
  <si>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</si>
  <si>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</si>
  <si>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</si>
  <si>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</si>
  <si>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</si>
  <si>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</si>
  <si>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</si>
  <si>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</si>
  <si>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</si>
  <si>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</si>
  <si>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</si>
  <si>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</si>
  <si>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</si>
  <si>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</si>
  <si>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</si>
  <si>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</si>
  <si>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</si>
  <si>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</si>
  <si>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</si>
  <si>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</si>
  <si>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</si>
  <si>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</si>
  <si>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</si>
  <si>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</si>
  <si>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</si>
  <si>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</si>
  <si>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</si>
  <si>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</si>
  <si>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</si>
  <si>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</si>
  <si>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</si>
  <si>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</si>
  <si>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</si>
  <si>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</si>
  <si>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</si>
  <si>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</si>
  <si>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</si>
  <si>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</si>
  <si>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</si>
  <si>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</si>
  <si>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</si>
  <si>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</si>
  <si>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</si>
  <si>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</si>
  <si>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</si>
  <si>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</si>
  <si>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</si>
  <si>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</si>
  <si>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</si>
  <si>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</si>
  <si>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</si>
  <si>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</si>
  <si>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</si>
  <si>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</si>
  <si>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</si>
  <si>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</si>
  <si>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</si>
  <si>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</si>
  <si>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</si>
  <si>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</si>
  <si>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</si>
  <si>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</si>
  <si>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</si>
  <si>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</si>
  <si>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</si>
  <si>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</si>
  <si>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</si>
  <si>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</si>
  <si>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</si>
  <si>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</si>
  <si>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</si>
  <si>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</si>
  <si>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</si>
  <si>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</si>
  <si>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</si>
  <si>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</si>
  <si>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</si>
  <si>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</si>
  <si>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</si>
  <si>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</si>
  <si>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</si>
  <si>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</si>
  <si>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</si>
  <si>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</si>
  <si>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</si>
  <si>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</si>
  <si>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</si>
  <si>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</si>
  <si>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</si>
  <si>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</si>
  <si>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</si>
  <si>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</si>
  <si>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</si>
  <si>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</si>
  <si>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</si>
  <si>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</si>
  <si>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</si>
  <si>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</si>
  <si>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</si>
  <si>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</si>
  <si>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</si>
  <si>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</si>
  <si>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</si>
  <si>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</si>
  <si>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</si>
  <si>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</si>
  <si>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</si>
  <si>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</si>
  <si>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</si>
  <si>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</si>
  <si>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</si>
  <si>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</si>
  <si>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</si>
  <si>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</si>
  <si>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</si>
  <si>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</si>
  <si>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</si>
  <si>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</si>
  <si>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</si>
  <si>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</si>
  <si>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</si>
  <si>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</si>
  <si>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</si>
  <si>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</si>
  <si>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</si>
  <si>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</si>
  <si>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</si>
  <si>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</si>
  <si>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</si>
  <si>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</si>
  <si>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</si>
  <si>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</si>
  <si>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</si>
  <si>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</si>
  <si>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</si>
  <si>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</si>
  <si>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</si>
  <si>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</si>
  <si>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</si>
  <si>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</si>
  <si>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</si>
  <si>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</si>
  <si>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</si>
  <si>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</si>
  <si>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</si>
  <si>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</si>
  <si>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</si>
  <si>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</si>
  <si>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</si>
  <si>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</si>
  <si>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</si>
  <si>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</si>
  <si>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</si>
  <si>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</si>
  <si>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</si>
  <si>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</si>
  <si>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</si>
  <si>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</si>
  <si>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</si>
  <si>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</si>
  <si>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</si>
  <si>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</si>
  <si>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</si>
  <si>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</si>
  <si>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</si>
  <si>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</si>
  <si>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</si>
  <si>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</si>
  <si>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</si>
  <si>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</si>
  <si>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</si>
  <si>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</si>
  <si>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</si>
  <si>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</si>
  <si>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</si>
  <si>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</si>
  <si>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</si>
  <si>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</si>
  <si>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</si>
  <si>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</si>
  <si>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</si>
  <si>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</si>
  <si>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</si>
  <si>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</si>
  <si>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</si>
  <si>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</si>
  <si>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</si>
  <si>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</si>
  <si>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</si>
  <si>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</si>
  <si>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</si>
  <si>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</si>
  <si>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</si>
  <si>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</si>
  <si>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</si>
  <si>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</si>
  <si>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</si>
  <si>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</si>
  <si>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</si>
  <si>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</si>
  <si>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</si>
  <si>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</si>
  <si>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</si>
  <si>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</si>
  <si>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</si>
  <si>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</si>
  <si>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</si>
  <si>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</si>
  <si>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</si>
  <si>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</si>
  <si>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</si>
  <si>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</si>
  <si>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</si>
  <si>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</si>
  <si>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</si>
  <si>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</si>
  <si>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</si>
  <si>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</si>
  <si>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</si>
  <si>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</si>
  <si>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</si>
  <si>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</si>
  <si>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</si>
  <si>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</si>
  <si>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</si>
  <si>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</si>
  <si>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</si>
  <si>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</si>
  <si>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</si>
  <si>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</si>
  <si>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</si>
  <si>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</si>
  <si>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</si>
  <si>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</si>
  <si>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</si>
  <si>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</si>
  <si>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</si>
  <si>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</si>
  <si>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</si>
  <si>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</si>
  <si>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</si>
  <si>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</si>
  <si>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</si>
  <si>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</si>
  <si>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</si>
  <si>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</si>
  <si>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</si>
  <si>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</si>
  <si>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</si>
  <si>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</si>
  <si>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</si>
  <si>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</si>
  <si>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</si>
  <si>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</si>
  <si>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</si>
  <si>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</si>
  <si>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</si>
  <si>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</si>
  <si>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</si>
  <si>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</si>
  <si>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</si>
  <si>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</si>
  <si>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</si>
  <si>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</si>
  <si>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</si>
  <si>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</si>
  <si>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</si>
  <si>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</si>
  <si>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</si>
  <si>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</si>
  <si>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</si>
  <si>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</si>
  <si>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</si>
  <si>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</si>
  <si>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</si>
  <si>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</si>
  <si>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</si>
  <si>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</si>
  <si>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</si>
  <si>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</si>
  <si>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</si>
  <si>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</si>
  <si>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</si>
  <si>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</si>
  <si>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</si>
  <si>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</si>
  <si>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</si>
  <si>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</si>
  <si>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</si>
  <si>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</si>
  <si>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</si>
  <si>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</si>
  <si>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</si>
  <si>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</si>
  <si>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</si>
  <si>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</si>
  <si>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</si>
  <si>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</si>
  <si>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</si>
  <si>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</si>
  <si>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</si>
  <si>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</si>
  <si>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</si>
  <si>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</si>
  <si>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</si>
  <si>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</si>
  <si>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</si>
  <si>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</si>
  <si>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</si>
  <si>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</si>
  <si>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</si>
  <si>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</si>
  <si>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</si>
  <si>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</si>
  <si>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</si>
  <si>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</si>
  <si>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</si>
  <si>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</si>
  <si>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</si>
  <si>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</si>
  <si>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</si>
  <si>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</si>
  <si>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</si>
  <si>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</si>
  <si>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</si>
  <si>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</si>
  <si>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</si>
  <si>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</si>
  <si>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</si>
  <si>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</si>
  <si>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</si>
  <si>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</si>
  <si>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</si>
  <si>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</si>
  <si>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</si>
  <si>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</si>
  <si>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</si>
  <si>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</si>
  <si>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</si>
  <si>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</si>
  <si>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</si>
  <si>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</si>
  <si>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</si>
  <si>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</si>
  <si>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</si>
  <si>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</si>
  <si>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</si>
  <si>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</si>
  <si>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</si>
  <si>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</si>
  <si>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</si>
  <si>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</si>
  <si>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</si>
  <si>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</si>
  <si>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</si>
  <si>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</si>
  <si>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</si>
  <si>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</si>
  <si>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</si>
  <si>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</si>
  <si>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</si>
  <si>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</si>
  <si>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</si>
  <si>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</si>
  <si>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</si>
  <si>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</si>
  <si>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</si>
  <si>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</si>
  <si>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</si>
  <si>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</si>
  <si>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</si>
  <si>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</si>
  <si>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</si>
  <si>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</si>
  <si>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</si>
  <si>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</si>
  <si>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</si>
  <si>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</si>
  <si>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</si>
  <si>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</si>
  <si>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</si>
  <si>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</si>
  <si>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</si>
  <si>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</si>
  <si>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</si>
  <si>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</si>
  <si>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</si>
  <si>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</si>
  <si>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</si>
  <si>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</si>
  <si>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</si>
  <si>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</si>
  <si>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</si>
  <si>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</si>
  <si>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</si>
  <si>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</si>
  <si>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</si>
  <si>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</si>
  <si>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</si>
  <si>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</si>
  <si>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</si>
  <si>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</si>
  <si>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</si>
  <si>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</si>
  <si>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</si>
  <si>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</si>
  <si>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</si>
  <si>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</si>
  <si>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</si>
  <si>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</si>
  <si>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</si>
  <si>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</si>
  <si>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</si>
  <si>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</si>
  <si>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</si>
  <si>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</si>
  <si>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</si>
  <si>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</si>
  <si>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</si>
  <si>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</si>
  <si>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</si>
  <si>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</si>
  <si>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</si>
  <si>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</si>
  <si>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</si>
  <si>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</si>
  <si>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</si>
  <si>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</si>
  <si>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</si>
  <si>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</si>
  <si>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</si>
  <si>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</si>
  <si>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</si>
  <si>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</si>
  <si>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</si>
  <si>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</si>
  <si>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</si>
  <si>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</si>
  <si>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</si>
  <si>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</si>
  <si>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</si>
  <si>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</si>
  <si>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</si>
  <si>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</si>
  <si>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</si>
  <si>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</si>
  <si>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</si>
  <si>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</si>
  <si>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</si>
  <si>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</si>
  <si>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</si>
  <si>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</si>
  <si>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</si>
  <si>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</si>
  <si>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</si>
  <si>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</si>
  <si>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</si>
  <si>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</si>
  <si>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</si>
  <si>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</si>
  <si>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</si>
  <si>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</si>
  <si>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</si>
  <si>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</si>
  <si>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</si>
  <si>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</si>
  <si>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</si>
  <si>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</si>
  <si>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</si>
  <si>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</si>
  <si>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</si>
  <si>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</si>
  <si>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</si>
  <si>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</si>
  <si>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</si>
  <si>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</si>
  <si>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</si>
  <si>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</si>
  <si>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</si>
  <si>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</si>
  <si>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</si>
  <si>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</si>
  <si>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</si>
  <si>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</si>
  <si>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</si>
  <si>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</si>
  <si>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</si>
  <si>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</si>
  <si>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</si>
  <si>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</si>
  <si>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</si>
  <si>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</si>
  <si>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</si>
  <si>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</si>
  <si>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</si>
  <si>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</si>
  <si>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</si>
  <si>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</si>
  <si>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</si>
  <si>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</si>
  <si>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</si>
  <si>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</si>
  <si>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</si>
  <si>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</si>
  <si>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</si>
  <si>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</si>
  <si>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</si>
  <si>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</si>
  <si>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</si>
  <si>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</si>
  <si>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</si>
  <si>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</si>
  <si>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</si>
  <si>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</si>
  <si>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</si>
  <si>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</si>
  <si>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</si>
  <si>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</si>
  <si>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</si>
  <si>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</si>
  <si>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</si>
  <si>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</si>
  <si>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</si>
  <si>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</si>
  <si>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</si>
  <si>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</si>
  <si>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</si>
  <si>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</si>
  <si>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</si>
  <si>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</si>
  <si>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</si>
  <si>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</si>
  <si>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</si>
  <si>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</si>
  <si>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</si>
  <si>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</si>
  <si>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</si>
  <si>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</si>
  <si>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</si>
  <si>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</si>
  <si>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</si>
  <si>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</si>
  <si>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</si>
  <si>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</si>
  <si>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</si>
  <si>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</si>
  <si>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</si>
  <si>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</si>
  <si>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</si>
  <si>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</si>
  <si>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</si>
  <si>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</si>
  <si>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</si>
  <si>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</si>
  <si>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</si>
  <si>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</si>
  <si>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</si>
  <si>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</si>
  <si>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</si>
  <si>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</si>
  <si>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</si>
  <si>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</si>
  <si>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</si>
  <si>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</si>
  <si>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</si>
  <si>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</si>
  <si>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</si>
  <si>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</si>
  <si>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</si>
  <si>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</si>
  <si>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</si>
  <si>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</si>
  <si>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</si>
  <si>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</si>
  <si>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</si>
  <si>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</si>
  <si>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</si>
  <si>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</si>
  <si>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</si>
  <si>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</si>
  <si>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</si>
  <si>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</si>
  <si>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</si>
  <si>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</si>
  <si>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</si>
  <si>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</si>
  <si>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</si>
  <si>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</si>
  <si>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</si>
  <si>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</si>
  <si>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</si>
  <si>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</si>
  <si>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</si>
  <si>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</si>
  <si>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</si>
  <si>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</si>
  <si>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</si>
  <si>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</si>
  <si>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</si>
  <si>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</si>
  <si>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</si>
  <si>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</si>
  <si>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</si>
  <si>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</si>
  <si>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</si>
  <si>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</si>
  <si>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</si>
  <si>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</si>
  <si>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</si>
  <si>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</si>
  <si>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</si>
  <si>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</si>
  <si>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</si>
  <si>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</si>
  <si>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</si>
  <si>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</si>
  <si>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</si>
  <si>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</si>
  <si>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</si>
  <si>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</si>
  <si>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</si>
  <si>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</si>
  <si>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</si>
  <si>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</si>
  <si>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</si>
  <si>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</si>
  <si>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</si>
  <si>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</si>
  <si>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</si>
  <si>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</si>
  <si>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</si>
  <si>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</si>
  <si>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</si>
  <si>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</si>
  <si>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</si>
  <si>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</si>
  <si>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</si>
  <si>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</si>
  <si>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</si>
  <si>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</si>
  <si>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</si>
  <si>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</si>
  <si>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</si>
  <si>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</si>
  <si>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</si>
  <si>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</si>
  <si>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</si>
  <si>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</si>
  <si>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</si>
  <si>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</si>
  <si>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</si>
  <si>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</si>
  <si>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</si>
  <si>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</si>
  <si>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</si>
  <si>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</si>
  <si>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</si>
  <si>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</si>
  <si>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</si>
  <si>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</si>
  <si>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</si>
  <si>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</si>
  <si>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</si>
  <si>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</si>
  <si>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</si>
  <si>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</si>
  <si>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</si>
  <si>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</si>
  <si>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</si>
  <si>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</si>
  <si>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</si>
  <si>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</si>
  <si>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</si>
  <si>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</si>
  <si>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</si>
  <si>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</si>
  <si>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</si>
  <si>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</si>
  <si>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</si>
  <si>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</si>
  <si>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</si>
  <si>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</si>
  <si>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</si>
  <si>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</si>
  <si>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</si>
  <si>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</si>
  <si>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</si>
  <si>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</si>
  <si>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</si>
  <si>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</si>
  <si>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</si>
  <si>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</si>
  <si>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</si>
  <si>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</si>
  <si>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</si>
  <si>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</si>
  <si>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</si>
  <si>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</si>
  <si>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</si>
  <si>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</si>
  <si>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</si>
  <si>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</si>
  <si>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</si>
  <si>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</si>
  <si>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</si>
  <si>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</si>
  <si>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</si>
  <si>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</si>
  <si>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</si>
  <si>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</si>
  <si>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</si>
  <si>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</si>
  <si>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</si>
  <si>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</si>
  <si>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</si>
  <si>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</si>
  <si>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</si>
  <si>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</si>
  <si>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</si>
  <si>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</si>
  <si>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</si>
  <si>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</si>
  <si>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</si>
  <si>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</si>
  <si>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</si>
  <si>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</si>
  <si>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</si>
  <si>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</si>
  <si>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</si>
  <si>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</si>
  <si>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</si>
  <si>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</si>
  <si>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</si>
  <si>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</si>
  <si>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</si>
  <si>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</si>
  <si>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</si>
  <si>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</si>
  <si>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</si>
  <si>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</si>
  <si>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</si>
  <si>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</si>
  <si>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</si>
  <si>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</si>
  <si>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</si>
  <si>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</si>
  <si>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</si>
  <si>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</si>
  <si>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</si>
  <si>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</si>
  <si>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</si>
  <si>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</si>
  <si>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</si>
  <si>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</si>
  <si>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</si>
  <si>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</si>
  <si>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</si>
  <si>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</si>
  <si>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</si>
  <si>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</si>
  <si>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</si>
  <si>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</si>
  <si>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</si>
  <si>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</si>
  <si>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</si>
  <si>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</si>
  <si>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</si>
  <si>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</si>
  <si>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</si>
  <si>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</si>
  <si>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</si>
  <si>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</si>
  <si>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</si>
  <si>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</si>
  <si>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</si>
  <si>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</si>
  <si>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</si>
  <si>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</si>
  <si>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</si>
  <si>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</si>
  <si>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</si>
  <si>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</si>
  <si>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</si>
  <si>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</si>
  <si>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</si>
  <si>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</si>
  <si>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</si>
  <si>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</si>
  <si>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</si>
  <si>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</si>
  <si>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</si>
  <si>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</si>
  <si>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</si>
  <si>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</si>
  <si>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</si>
  <si>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</si>
  <si>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</si>
  <si>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</si>
  <si>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</si>
  <si>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</si>
  <si>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</si>
  <si>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</si>
  <si>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</si>
  <si>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</si>
  <si>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</si>
  <si>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</si>
  <si>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</si>
  <si>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</si>
  <si>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</si>
  <si>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</si>
  <si>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</si>
  <si>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</si>
  <si>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</si>
  <si>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</si>
  <si>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</si>
  <si>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</si>
  <si>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</si>
  <si>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</si>
  <si>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</si>
  <si>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</si>
  <si>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</si>
  <si>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</si>
  <si>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</si>
  <si>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</si>
  <si>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</si>
  <si>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</si>
  <si>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</si>
  <si>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</si>
  <si>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</si>
  <si>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</si>
  <si>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</si>
  <si>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</si>
  <si>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</si>
  <si>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</si>
  <si>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</si>
  <si>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</si>
  <si>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</si>
  <si>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</si>
  <si>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</si>
  <si>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</si>
  <si>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</si>
  <si>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</si>
  <si>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</si>
  <si>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</si>
  <si>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</si>
  <si>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</si>
  <si>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</si>
  <si>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</si>
  <si>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</si>
  <si>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</si>
  <si>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</si>
  <si>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</si>
  <si>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</si>
  <si>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</si>
  <si>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</si>
  <si>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</si>
  <si>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</si>
  <si>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</si>
  <si>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</si>
  <si>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</si>
  <si>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</si>
  <si>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</si>
  <si>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</si>
  <si>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</si>
  <si>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</si>
  <si>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</si>
  <si>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</si>
  <si>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</si>
  <si>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</si>
  <si>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</si>
  <si>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</si>
  <si>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</si>
  <si>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</si>
  <si>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</si>
  <si>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</si>
  <si>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</si>
  <si>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</si>
  <si>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</si>
  <si>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</si>
  <si>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</si>
  <si>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</si>
  <si>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</si>
  <si>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</si>
  <si>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</si>
  <si>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</si>
  <si>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</si>
  <si>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</si>
  <si>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</si>
  <si>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</si>
  <si>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</si>
  <si>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</si>
  <si>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</si>
  <si>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</si>
  <si>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</si>
  <si>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</si>
  <si>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</si>
  <si>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</si>
  <si>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</si>
  <si>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</si>
  <si>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</si>
  <si>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</si>
  <si>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</si>
  <si>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</si>
  <si>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</si>
  <si>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</si>
  <si>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</si>
  <si>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</si>
  <si>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</si>
  <si>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</si>
  <si>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</si>
  <si>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</si>
  <si>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</si>
  <si>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</si>
  <si>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</si>
  <si>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</si>
  <si>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</si>
  <si>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</si>
  <si>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</si>
  <si>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</si>
  <si>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t>EV Range &amp; Charging Time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</si>
  <si>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</si>
  <si>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</si>
  <si>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</si>
  <si>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</si>
  <si>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</si>
  <si>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</si>
  <si>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</si>
  <si>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</si>
  <si>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</si>
  <si>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</si>
  <si>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</si>
  <si>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</si>
  <si>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</si>
  <si>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</si>
  <si>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</si>
  <si>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</si>
  <si>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</si>
  <si>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</si>
  <si>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</si>
  <si>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</si>
  <si>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</si>
  <si>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</si>
  <si>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</si>
  <si>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</si>
  <si>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</si>
  <si>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</si>
  <si>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</si>
  <si>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</si>
  <si>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</si>
  <si>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</si>
  <si>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</si>
  <si>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</si>
  <si>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</si>
  <si>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</si>
  <si>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</si>
  <si>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</si>
  <si>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</si>
  <si>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Minimum Required Hydrogen Vehicle Sales Percentage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</si>
  <si>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</si>
  <si>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</si>
  <si>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</si>
  <si>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</si>
  <si>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</si>
  <si>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</si>
  <si>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</si>
  <si>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</si>
  <si>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</si>
  <si>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</si>
  <si>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</si>
  <si>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</si>
  <si>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</si>
  <si>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</si>
  <si>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</si>
  <si>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</si>
  <si>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</si>
  <si>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</si>
  <si>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</si>
  <si>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</si>
  <si>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</si>
  <si>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</si>
  <si>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</si>
  <si>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</si>
  <si>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</si>
  <si>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</si>
  <si>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</si>
  <si>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</si>
  <si>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</si>
  <si>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</si>
  <si>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</si>
  <si>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</si>
  <si>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</si>
  <si>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</si>
  <si>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</si>
  <si>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</si>
  <si>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</si>
  <si>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</si>
  <si>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</si>
  <si>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</si>
  <si>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</si>
  <si>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</si>
  <si>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</si>
  <si>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</si>
  <si>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</si>
  <si>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</si>
  <si>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</si>
  <si>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</si>
  <si>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</si>
  <si>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</si>
  <si>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</si>
  <si>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</si>
  <si>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</si>
  <si>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</si>
  <si>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</si>
  <si>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</si>
  <si>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</si>
  <si>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</si>
  <si>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</si>
  <si>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</si>
  <si>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</si>
  <si>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</si>
  <si>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</si>
  <si>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</si>
  <si>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</si>
  <si>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</si>
  <si>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</si>
  <si>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</si>
  <si>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</si>
  <si>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</si>
  <si>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</si>
  <si>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</si>
  <si>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</si>
  <si>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</si>
  <si>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</si>
  <si>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</si>
  <si>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</si>
  <si>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</si>
  <si>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</si>
  <si>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</si>
  <si>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</si>
  <si>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</si>
  <si>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</si>
  <si>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</si>
  <si>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</si>
  <si>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</si>
  <si>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</si>
  <si>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</si>
  <si>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</si>
  <si>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</si>
  <si>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</si>
  <si>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</si>
  <si>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</si>
  <si>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</si>
  <si>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</si>
  <si>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</si>
  <si>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</si>
  <si>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</si>
  <si>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</si>
  <si>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</si>
  <si>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</si>
  <si>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</si>
  <si>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</si>
  <si>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</si>
  <si>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</si>
  <si>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</si>
  <si>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</si>
  <si>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</si>
  <si>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</si>
  <si>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</si>
  <si>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</si>
  <si>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</si>
  <si>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</si>
  <si>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</si>
  <si>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</si>
  <si>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</si>
  <si>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</si>
  <si>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</si>
  <si>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</si>
  <si>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</si>
  <si>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</si>
  <si>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</si>
  <si>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</si>
  <si>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</si>
  <si>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</si>
  <si>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</si>
  <si>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</si>
  <si>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</si>
  <si>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</si>
  <si>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</si>
  <si>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</si>
  <si>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</si>
  <si>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</si>
  <si>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</si>
  <si>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</si>
  <si>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</si>
  <si>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</si>
  <si>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</si>
  <si>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</si>
  <si>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</si>
  <si>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</si>
  <si>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</si>
  <si>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</si>
  <si>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</si>
  <si>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</si>
  <si>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</si>
  <si>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</si>
  <si>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</si>
  <si>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</si>
  <si>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</si>
  <si>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</si>
  <si>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</si>
  <si>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</si>
  <si>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</si>
  <si>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</si>
  <si>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</si>
  <si>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</si>
  <si>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</si>
  <si>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</si>
  <si>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</si>
  <si>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</si>
  <si>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</si>
  <si>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</si>
  <si>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</si>
  <si>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</si>
  <si>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</si>
  <si>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</si>
  <si>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</si>
  <si>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</si>
  <si>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</si>
  <si>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</si>
  <si>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</si>
  <si>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</si>
  <si>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</si>
  <si>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</si>
  <si>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</si>
  <si>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</si>
  <si>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</si>
  <si>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</si>
  <si>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</si>
  <si>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</si>
  <si>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</si>
  <si>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</si>
  <si>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</si>
  <si>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</si>
  <si>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</si>
  <si>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</si>
  <si>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</si>
  <si>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</si>
  <si>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</si>
  <si>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</si>
  <si>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</si>
  <si>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</si>
  <si>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</si>
  <si>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</si>
  <si>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</si>
  <si>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</si>
  <si>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</si>
  <si>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</si>
  <si>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</si>
  <si>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</si>
  <si>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</si>
  <si>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</si>
  <si>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</si>
  <si>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</si>
  <si>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</si>
  <si>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</si>
  <si>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</si>
  <si>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</si>
  <si>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</si>
  <si>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</si>
  <si>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</si>
  <si>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</si>
  <si>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</si>
  <si>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</si>
  <si>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</si>
  <si>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</si>
  <si>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</si>
  <si>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</si>
  <si>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</si>
  <si>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</si>
  <si>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</si>
  <si>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</si>
  <si>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</si>
  <si>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</si>
  <si>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</si>
  <si>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</si>
  <si>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</si>
  <si>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</si>
  <si>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</si>
  <si>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</si>
  <si>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</si>
  <si>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</si>
  <si>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</si>
  <si>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</si>
  <si>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</si>
  <si>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</si>
  <si>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</si>
  <si>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</si>
  <si>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</si>
  <si>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</si>
  <si>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</si>
  <si>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</si>
  <si>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</si>
  <si>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</si>
  <si>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</si>
  <si>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</si>
  <si>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</si>
  <si>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</si>
  <si>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</si>
  <si>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</si>
  <si>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</si>
  <si>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</si>
  <si>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</si>
  <si>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</si>
  <si>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</si>
  <si>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</si>
  <si>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</si>
  <si>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</si>
  <si>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</si>
  <si>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</si>
  <si>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</si>
  <si>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</si>
  <si>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</si>
  <si>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</si>
  <si>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</si>
  <si>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</si>
  <si>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</si>
  <si>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</si>
  <si>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</si>
  <si>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</si>
  <si>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</si>
  <si>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</si>
  <si>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</si>
  <si>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</si>
  <si>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</si>
  <si>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</si>
  <si>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</si>
  <si>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</si>
  <si>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</si>
  <si>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</si>
  <si>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</si>
  <si>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</si>
  <si>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</si>
  <si>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</si>
  <si>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</si>
  <si>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</si>
  <si>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</si>
  <si>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</si>
  <si>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</si>
  <si>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</si>
  <si>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</si>
  <si>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Sales: Motorbikes</t>
  </si>
  <si>
    <t>Fleet Composition: Cars and SUVs</t>
  </si>
  <si>
    <t>Fleet Composition: Buses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</si>
  <si>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</si>
  <si>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</si>
  <si>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</si>
  <si>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</si>
  <si>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</si>
  <si>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</si>
  <si>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</si>
  <si>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</si>
  <si>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</si>
  <si>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</si>
  <si>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</si>
  <si>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</si>
  <si>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</si>
  <si>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</si>
  <si>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</si>
  <si>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</si>
  <si>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</si>
  <si>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</si>
  <si>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</si>
  <si>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</si>
  <si>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</si>
  <si>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</si>
  <si>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</si>
  <si>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</si>
  <si>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</si>
  <si>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</si>
  <si>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</si>
  <si>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</si>
  <si>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</si>
  <si>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</si>
  <si>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</si>
  <si>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</si>
  <si>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</si>
  <si>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</si>
  <si>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</si>
  <si>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</si>
  <si>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</si>
  <si>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</si>
  <si>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</si>
  <si>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</si>
  <si>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</si>
  <si>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</si>
  <si>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</si>
  <si>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</si>
  <si>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</si>
  <si>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</si>
  <si>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</si>
  <si>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</si>
  <si>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</si>
  <si>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</si>
  <si>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</si>
  <si>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</si>
  <si>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</si>
  <si>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</si>
  <si>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</si>
  <si>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</si>
  <si>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</si>
  <si>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</si>
  <si>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</si>
  <si>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</si>
  <si>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</si>
  <si>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</si>
  <si>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</si>
  <si>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</si>
  <si>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</si>
  <si>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</si>
  <si>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</si>
  <si>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</si>
  <si>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</si>
  <si>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</si>
  <si>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</si>
  <si>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</si>
  <si>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</si>
  <si>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</si>
  <si>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</si>
  <si>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</si>
  <si>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</si>
  <si>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</si>
  <si>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</si>
  <si>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</si>
  <si>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</si>
  <si>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</si>
  <si>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</si>
  <si>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</si>
  <si>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</si>
  <si>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</si>
  <si>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</si>
  <si>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</si>
  <si>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</si>
  <si>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</si>
  <si>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</si>
  <si>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</si>
  <si>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</si>
  <si>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</si>
  <si>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</si>
  <si>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</si>
  <si>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</si>
  <si>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</si>
  <si>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</si>
  <si>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</si>
  <si>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</si>
  <si>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</si>
  <si>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</si>
  <si>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</si>
  <si>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</si>
  <si>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</si>
  <si>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</si>
  <si>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</si>
  <si>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</si>
  <si>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</si>
  <si>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</si>
  <si>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</si>
  <si>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</si>
  <si>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</si>
  <si>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</si>
  <si>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</si>
  <si>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</si>
  <si>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</si>
  <si>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</si>
  <si>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</si>
  <si>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</si>
  <si>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</si>
  <si>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</si>
  <si>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</si>
  <si>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</si>
  <si>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</si>
  <si>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</si>
  <si>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</si>
  <si>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</si>
  <si>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</si>
  <si>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</si>
  <si>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</si>
  <si>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</si>
  <si>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</si>
  <si>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</si>
  <si>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</si>
  <si>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</si>
  <si>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</si>
  <si>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</si>
  <si>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</si>
  <si>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</si>
  <si>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</si>
  <si>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</si>
  <si>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</si>
  <si>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</si>
  <si>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</si>
  <si>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</si>
  <si>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</si>
  <si>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</si>
  <si>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</si>
  <si>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</si>
  <si>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</si>
  <si>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</si>
  <si>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</si>
  <si>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</si>
  <si>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</si>
  <si>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</si>
  <si>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</si>
  <si>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</si>
  <si>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</si>
  <si>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</si>
  <si>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</si>
  <si>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</si>
  <si>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</si>
  <si>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</si>
  <si>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</si>
  <si>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</si>
  <si>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</si>
  <si>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</si>
  <si>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</si>
  <si>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</si>
  <si>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</si>
  <si>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</si>
  <si>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</si>
  <si>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</si>
  <si>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</si>
  <si>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</si>
  <si>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</si>
  <si>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</si>
  <si>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</si>
  <si>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</si>
  <si>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</si>
  <si>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</si>
  <si>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</si>
  <si>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</si>
  <si>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</si>
  <si>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</si>
  <si>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</si>
  <si>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</si>
  <si>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</si>
  <si>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</si>
  <si>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</si>
  <si>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</si>
  <si>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</si>
  <si>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</si>
  <si>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</si>
  <si>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</si>
  <si>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</si>
  <si>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</si>
  <si>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</si>
  <si>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</si>
  <si>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</si>
  <si>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</si>
  <si>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</si>
  <si>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</si>
  <si>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</si>
  <si>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</si>
  <si>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</si>
  <si>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</si>
  <si>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</si>
  <si>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</si>
  <si>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</si>
  <si>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</si>
  <si>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</si>
  <si>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</si>
  <si>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</si>
  <si>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</si>
  <si>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</si>
  <si>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</si>
  <si>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</si>
  <si>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</si>
  <si>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</si>
  <si>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</si>
  <si>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</si>
  <si>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</si>
  <si>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</si>
  <si>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</si>
  <si>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</si>
  <si>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</si>
  <si>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</si>
  <si>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</si>
  <si>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</si>
  <si>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</si>
  <si>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</si>
  <si>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</si>
  <si>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</si>
  <si>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</si>
  <si>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</si>
  <si>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</si>
  <si>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</si>
  <si>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</si>
  <si>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</si>
  <si>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</si>
  <si>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</si>
  <si>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</si>
  <si>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</si>
  <si>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</si>
  <si>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</si>
  <si>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</si>
  <si>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</si>
  <si>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</si>
  <si>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</si>
  <si>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</si>
  <si>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</si>
  <si>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</si>
  <si>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</si>
  <si>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</si>
  <si>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</si>
  <si>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</si>
  <si>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</si>
  <si>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</si>
  <si>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</si>
  <si>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</si>
  <si>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</si>
  <si>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</si>
  <si>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</si>
  <si>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</si>
  <si>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</si>
  <si>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</si>
  <si>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</si>
  <si>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</si>
  <si>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</si>
  <si>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</si>
  <si>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</si>
  <si>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reduction wedge</t>
  </si>
  <si>
    <t>increase wedge</t>
  </si>
  <si>
    <t>Exempt Process Emissions from C Tax</t>
  </si>
  <si>
    <t>**Description:** This policy prevents the carbon tax from being levied on process emissions (non-energy greenhouse gas emissions from industrial and agricultural operations).</t>
  </si>
  <si>
    <t>Row of first policy missing a valid ID number</t>
  </si>
  <si>
    <t>2019 dollars / ton CO2e abated, Annual average abatement (MtCO2e)</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</si>
  <si>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</si>
  <si>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</si>
  <si>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</si>
  <si>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</si>
  <si>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</si>
  <si>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</si>
  <si>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</si>
  <si>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</si>
  <si>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</si>
  <si>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</si>
  <si>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</si>
  <si>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</si>
  <si>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</si>
  <si>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</si>
  <si>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</si>
  <si>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</si>
  <si>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</si>
  <si>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</si>
  <si>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</si>
  <si>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</si>
  <si>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</si>
  <si>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</si>
  <si>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</si>
  <si>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</si>
  <si>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</si>
  <si>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</si>
  <si>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</si>
  <si>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</si>
  <si>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</si>
  <si>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</si>
  <si>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</si>
  <si>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</si>
  <si>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</si>
  <si>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</si>
  <si>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</si>
  <si>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</si>
  <si>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</si>
  <si>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</si>
  <si>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</si>
  <si>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</si>
  <si>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</si>
  <si>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</si>
  <si>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Electric Vehicle Sales Standard</t>
  </si>
  <si>
    <t>EV Sales Standard</t>
  </si>
  <si>
    <t>Hydrogen Vehicle Sales Standard</t>
  </si>
  <si>
    <t>Hydrogen Veh Sales Standard</t>
  </si>
  <si>
    <t>Non BAU Capacity Retirement Schedule</t>
  </si>
  <si>
    <t>Boolean Use Non BAU Capacity Retirement Schedule</t>
  </si>
  <si>
    <t>Electricity Sector Fraction of Potential Additional CCS Achieved</t>
  </si>
  <si>
    <t>elec CCS</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</si>
  <si>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</si>
  <si>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</si>
  <si>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</si>
  <si>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</si>
  <si>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</si>
  <si>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</si>
  <si>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</si>
  <si>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</si>
  <si>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</si>
  <si>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</si>
  <si>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</si>
  <si>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</si>
  <si>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</si>
  <si>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</si>
  <si>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</si>
  <si>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</si>
  <si>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</si>
  <si>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</si>
  <si>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</si>
  <si>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</si>
  <si>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</si>
  <si>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</si>
  <si>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</si>
  <si>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</si>
  <si>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</si>
  <si>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</si>
  <si>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</si>
  <si>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</si>
  <si>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</si>
  <si>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</si>
  <si>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</si>
  <si>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</si>
  <si>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</si>
  <si>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</si>
  <si>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</si>
  <si>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</si>
  <si>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</si>
  <si>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</si>
  <si>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</si>
  <si>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</si>
  <si>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</si>
  <si>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</si>
  <si>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</si>
  <si>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</si>
  <si>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</si>
  <si>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</si>
  <si>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</si>
  <si>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</si>
  <si>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</si>
  <si>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</si>
  <si>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</si>
  <si>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</si>
  <si>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</si>
  <si>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</si>
  <si>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</si>
  <si>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</si>
  <si>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</si>
  <si>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</si>
  <si>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</si>
  <si>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</si>
  <si>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</si>
  <si>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</si>
  <si>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</si>
  <si>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Shift to Electricity</t>
  </si>
  <si>
    <t>Shift to Coal</t>
  </si>
  <si>
    <t>Shift to Natural Gas</t>
  </si>
  <si>
    <t>Shift to Biomass</t>
  </si>
  <si>
    <t>Shift to Petroleum</t>
  </si>
  <si>
    <t>Shift to Purchased Heat</t>
  </si>
  <si>
    <t>Shift to Crude Oil</t>
  </si>
  <si>
    <t>Shift to Heavy or Residual Oil</t>
  </si>
  <si>
    <t>Shift to LPG Propane or Butane</t>
  </si>
  <si>
    <t>Shift to Hydrogen</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</si>
  <si>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</si>
  <si>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</si>
  <si>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</si>
  <si>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</si>
  <si>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</si>
  <si>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</si>
  <si>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</si>
  <si>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</si>
  <si>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</si>
  <si>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</si>
  <si>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</si>
  <si>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</si>
  <si>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</si>
  <si>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</si>
  <si>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</si>
  <si>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</si>
  <si>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</si>
  <si>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</si>
  <si>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</si>
  <si>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</si>
  <si>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</si>
  <si>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</si>
  <si>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</si>
  <si>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Electricity: Levelized Costs, Curtailment, Emissions and Water Use</t>
  </si>
  <si>
    <t>CO2e Emissions by Plant Type</t>
  </si>
  <si>
    <t>Biomass, Municipal Solid Waste, Petroleum, Natural Gas Peaker, Natural Gas Nonpeaker, Lignite, Hard Coal</t>
  </si>
  <si>
    <t>00b050, ff00ff, 000000, f593e0, c01b00, 004d10, 969696</t>
  </si>
  <si>
    <t>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nonpeaker es]; Output Electricity Sector CO2e Emissions[lignite es]; Output Electricity Sector CO2e Emissions[hard coal es]</t>
  </si>
  <si>
    <t>Light &amp; Medium Freight Trucks</t>
  </si>
  <si>
    <t>LULUCF</t>
  </si>
  <si>
    <t>Waste</t>
  </si>
  <si>
    <t>*adjustments made using Table 1.A(a) to move pipeline energy use from transportation into industry and to move waste incineration energy use from industry into waste</t>
  </si>
  <si>
    <t>Carbon Price</t>
  </si>
  <si>
    <t>Electricity Sector CCS</t>
  </si>
  <si>
    <t>Clean Electricity Standard</t>
  </si>
  <si>
    <t>Submission 2020 v1</t>
  </si>
  <si>
    <r>
      <t>g. Other (</t>
    </r>
    <r>
      <rPr>
        <i/>
        <sz val="9"/>
        <rFont val="Times New Roman"/>
        <family val="1"/>
      </rPr>
      <t>please specify</t>
    </r>
    <r>
      <rPr>
        <sz val="9"/>
        <rFont val="Times New Roman"/>
        <family val="1"/>
      </rPr>
      <t>)</t>
    </r>
  </si>
  <si>
    <r>
      <t xml:space="preserve">5. Other </t>
    </r>
    <r>
      <rPr>
        <i/>
        <sz val="9"/>
        <rFont val="Times New Roman"/>
        <family val="1"/>
      </rPr>
      <t>(as specified in table 1.A(a) sheet 4)</t>
    </r>
  </si>
  <si>
    <t>NO,NE,IE</t>
  </si>
  <si>
    <r>
      <t>c.  Other</t>
    </r>
    <r>
      <rPr>
        <i/>
        <sz val="9"/>
        <rFont val="Times New Roman"/>
        <family val="1"/>
      </rPr>
      <t xml:space="preserve"> (as specified in table 1.B.1)</t>
    </r>
  </si>
  <si>
    <r>
      <t>d. Other</t>
    </r>
    <r>
      <rPr>
        <i/>
        <sz val="9"/>
        <rFont val="Times New Roman"/>
        <family val="1"/>
      </rPr>
      <t xml:space="preserve"> (as specified in table 1.B.2)</t>
    </r>
  </si>
  <si>
    <r>
      <t>C. CO</t>
    </r>
    <r>
      <rPr>
        <b/>
        <vertAlign val="subscript"/>
        <sz val="9"/>
        <rFont val="Times New Roman"/>
        <family val="1"/>
      </rPr>
      <t>2</t>
    </r>
    <r>
      <rPr>
        <b/>
        <sz val="9"/>
        <rFont val="Times New Roman"/>
        <family val="1"/>
      </rPr>
      <t xml:space="preserve"> Transport and storage</t>
    </r>
  </si>
  <si>
    <r>
      <t>1.  Transport of CO</t>
    </r>
    <r>
      <rPr>
        <vertAlign val="subscript"/>
        <sz val="9"/>
        <rFont val="Times New Roman"/>
        <family val="1"/>
      </rPr>
      <t>2</t>
    </r>
  </si>
  <si>
    <r>
      <t xml:space="preserve">Memo items: </t>
    </r>
    <r>
      <rPr>
        <b/>
        <vertAlign val="superscript"/>
        <sz val="9"/>
        <rFont val="Times New Roman"/>
        <family val="1"/>
      </rPr>
      <t>(1)</t>
    </r>
  </si>
  <si>
    <r>
      <t>CO</t>
    </r>
    <r>
      <rPr>
        <b/>
        <vertAlign val="subscript"/>
        <sz val="9"/>
        <rFont val="Times New Roman"/>
        <family val="1"/>
      </rPr>
      <t>2</t>
    </r>
    <r>
      <rPr>
        <b/>
        <sz val="9"/>
        <rFont val="Times New Roman"/>
        <family val="1"/>
      </rPr>
      <t xml:space="preserve"> emissions from biomass</t>
    </r>
  </si>
  <si>
    <r>
      <t>CO</t>
    </r>
    <r>
      <rPr>
        <b/>
        <vertAlign val="subscript"/>
        <sz val="9"/>
        <rFont val="Times New Roman"/>
        <family val="1"/>
      </rPr>
      <t>2</t>
    </r>
    <r>
      <rPr>
        <b/>
        <sz val="9"/>
        <rFont val="Times New Roman"/>
        <family val="1"/>
      </rPr>
      <t xml:space="preserve"> captured</t>
    </r>
  </si>
  <si>
    <t>NO,IE,NA</t>
  </si>
  <si>
    <t>IE,NO</t>
  </si>
  <si>
    <t>(t)</t>
  </si>
  <si>
    <t>Beef Calves</t>
  </si>
  <si>
    <t>Dairy Calves</t>
  </si>
  <si>
    <t>NE,IE,NA</t>
  </si>
  <si>
    <r>
      <t xml:space="preserve">3.  Other </t>
    </r>
    <r>
      <rPr>
        <i/>
        <sz val="9"/>
        <rFont val="Times New Roman"/>
        <family val="1"/>
      </rPr>
      <t>(as specified in table 5.D)</t>
    </r>
  </si>
  <si>
    <t>Change in Jobs by Sex</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</si>
  <si>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</si>
  <si>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</si>
  <si>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</si>
  <si>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</si>
  <si>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</si>
  <si>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</si>
  <si>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</si>
  <si>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</si>
  <si>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</si>
  <si>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</si>
  <si>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</si>
  <si>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</si>
  <si>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</si>
  <si>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</si>
  <si>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</si>
  <si>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</si>
  <si>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</si>
  <si>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</si>
  <si>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Buy In-Region Inputs</t>
  </si>
  <si>
    <t>Fraction of Imported Industrial Inputs Shifted to In Region Suppliers</t>
  </si>
  <si>
    <t>indst buy in region inputs</t>
  </si>
  <si>
    <t>% of imports shifted</t>
  </si>
  <si>
    <t>Buy In-Region Outputs</t>
  </si>
  <si>
    <t>Fraction of Imported Industrial Outputs Shifted to In Region Suppliers</t>
  </si>
  <si>
    <t>indst buy in region outputs</t>
  </si>
  <si>
    <t>**Description:** This policy increases the extent to which the selected industry buys its inputs from producers within the modeled region. // **Guidance for setting values:** The lever specifies the percentage of imported inputs (in the BAU case) that are shifted to domestic suppliers (in the policy case). For example, suppose the selected industry buys 60% of its raw steel inputs from domestic steelmakers and 40% of its raw steel inputs from outside the modeled region.  If this policy lever is set to 50%, the industry will obtain 80% of its raw steel inputs from domestic steelmakers and 20% from abroad.</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</si>
  <si>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t>
  </si>
  <si>
    <t>This tab contains information about each policy that does not vary by subscripted element of that policy.</t>
  </si>
  <si>
    <t>It matches policies to the listing in the "PolicyLevers" tab using the "Vensim Variable Name" column.</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</si>
  <si>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</si>
  <si>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t>
  </si>
  <si>
    <t>EIA AEO</t>
  </si>
  <si>
    <t>**Description:** This policy prevents new capacity of the selected type(s) from being built or deployed.</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</si>
  <si>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</si>
  <si>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reduces methane emissions from the selected industry by increasing the capture of methane that is currently being released into the atmosphere (for example, stopping leaks from wellheads, pipes, coal mines, landfills, etc.).</t>
  </si>
  <si>
    <t>**Description:** This policy reduces methane emissions from the selected industry by increasing the burning of methane that is currently being released into the atmosphere (i.e. flaring instead of venting/leaking).</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</si>
  <si>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</si>
  <si>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</si>
  <si>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</si>
  <si>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</si>
  <si>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</si>
  <si>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</si>
  <si>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</si>
  <si>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</si>
  <si>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</si>
  <si>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</si>
  <si>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</si>
  <si>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</si>
  <si>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</si>
  <si>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</si>
  <si>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</si>
  <si>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</si>
  <si>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</si>
  <si>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</si>
  <si>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</si>
  <si>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</si>
  <si>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</si>
  <si>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t>
  </si>
  <si>
    <t>https://ec.europa.eu/environment/air/quality/standards.htm</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</si>
  <si>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In 2020, the EU had 224,237 chargers, approximately 50 chargers per 100k pop. In 2018, the EU had 75,396 petrol stations, assuming an average of 8 fuel pumps each, gives just under 135 pumps per 100k pop. Therefore, a lever setting of 85 would cause the population density of EV chargers to equal the 2018 population density of petrol fuel pumps.</t>
  </si>
  <si>
    <r>
      <rPr>
        <b/>
        <sz val="11"/>
        <rFont val="Calibri"/>
        <family val="2"/>
        <scheme val="minor"/>
      </rPr>
      <t>Number of EV chargers:</t>
    </r>
    <r>
      <rPr>
        <sz val="11"/>
        <rFont val="Calibri"/>
        <family val="2"/>
        <scheme val="minor"/>
      </rPr>
      <t xml:space="preserve"> https://www.eafo.eu/electric-vehicle-charging-infrastructure                                            </t>
    </r>
    <r>
      <rPr>
        <b/>
        <sz val="11"/>
        <rFont val="Calibri"/>
        <family val="2"/>
        <scheme val="minor"/>
      </rPr>
      <t xml:space="preserve">Number of petrol stations: </t>
    </r>
    <r>
      <rPr>
        <sz val="11"/>
        <rFont val="Calibri"/>
        <family val="2"/>
        <scheme val="minor"/>
      </rPr>
      <t xml:space="preserve">Fuels Europe, https://www.fuelseurope.eu/wp-content/uploads/SR_FuelsEurope-2019-48.pdf                                                            </t>
    </r>
    <r>
      <rPr>
        <b/>
        <sz val="11"/>
        <rFont val="Calibri"/>
        <family val="2"/>
        <scheme val="minor"/>
      </rPr>
      <t xml:space="preserve">Pumps per station (assuming same as U.S.): </t>
    </r>
    <r>
      <rPr>
        <sz val="11"/>
        <rFont val="Calibri"/>
        <family val="2"/>
        <scheme val="minor"/>
      </rPr>
      <t>https://247wallst.com/economy/2014/05/22/why-are-there-115000-or-150000-gas-stations-in-america/</t>
    </r>
  </si>
  <si>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EU model year 2016 all-electric (not hybrid) vehicles had ranges from 80 to 400 km, and the typical charging time was 0.5 hours (with a DC Fast charger) or 3.5 hours (with an AC, single-phase charger).</t>
  </si>
  <si>
    <r>
      <rPr>
        <b/>
        <sz val="11"/>
        <rFont val="Calibri"/>
        <family val="2"/>
        <scheme val="minor"/>
      </rPr>
      <t xml:space="preserve">Ranges &amp; Charging Times: </t>
    </r>
    <r>
      <rPr>
        <sz val="11"/>
        <rFont val="Calibri"/>
        <family val="2"/>
        <scheme val="minor"/>
      </rPr>
      <t>https://www.eea.europa.eu/publications/electric-vehicles-in-europe</t>
    </r>
  </si>
  <si>
    <t>**Description:**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Battery electric vehicles (BEVs) are gradually penetrating the EU market, and accounted for 2% of total new car registrations in 2019. The EU has a target to reach 30 million EVs on the road by 2030.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rail in Europe is already mostly electrified, and  especially in cities, rail almost exclusively runs on electricity already. Regarding main lines, 60% of the European rail network is electrified and 80% of the traffic runs on these lines.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rail in Europe is already mostly electrified, and  especially in cities, rail almost exclusively runs on electricity already. Regarding main lines, 60% of the European rail network is electrified and 80% of the traffic runs on these lines.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**Passenger Ships:** Although only a small percentage of recreational boats are powered by electricity today, the market for electric recreational boats is growing rapidly and is projected to reach almost €17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The market in Europe has been growing intensively for electric bicycles (e-bikes). However, higer prices and limited choices of models is still a deterrent to riders of mid-size and large motorbikes to choose electrified versions. Currently, e-scooters and e-motorcycles only account for about 1% of the motorcycle market. Implementing policies to encourage the use of electric bikes and motorcycles could have a significant impact on reducing transport-related emissions.</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</si>
  <si>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
https://ec.europa.eu/newsroom/horizon2020/document.cfm?doc_id=46368
https://ec.europa.eu/jrc/en/news/e-bikes-and-e-motorcycles-wide-use-could-make-difference</t>
  </si>
  <si>
    <t>**Description:** This policy causes government to pay for the specified percentage of the purchase price of new battery electric passenger LDVs.  This is in addition to EV subsidies that exist in the BAU case.  // **Guidance for setting values:** On the national level, numerous countries in the European Union have subsidy programs for the purchase of all-electric vehicles. For example, Romania offers subsidies totaling up to €9,400 for qualifying electric vehicles, which represents 29% of the MSRP of a 2019 Renault Zoe ZE50 R135 or 16% of a 2020 Volvo XC40 Recharge P8.</t>
  </si>
  <si>
    <t>https://www.volkswagenag.com/en/news/fleet-customer/2021/01/electric_mobility_bonuses.html</t>
  </si>
  <si>
    <r>
      <t xml:space="preserve">**Description:**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t>
    </r>
    <r>
      <rPr>
        <sz val="11"/>
        <rFont val="Calibri"/>
        <family val="2"/>
      </rPr>
      <t>€1685</t>
    </r>
    <r>
      <rPr>
        <sz val="11"/>
        <rFont val="Calibri"/>
        <family val="2"/>
        <scheme val="minor"/>
      </rPr>
      <t xml:space="preserve"> per (three-hundredth liter/kilometer), which equates to a €1685 fee on an LDV that gets 8.5 kml if the pivot point is 10.6 kml.  (To see this: 8.5 kml is 0.12 lkm.  10.6 mpg is 0.09 lkm.  The difference is -.03 lkm.  So in order to levy a €1685 fee on the 8.5 kml car when the pivot point is 10.6 kml, we need a rate of €1685/.03 lkm.)</t>
    </r>
  </si>
  <si>
    <t>**Description:**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The EU does not have a hydrogen vehicle sales mandate.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</si>
  <si>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**Description:** This policy specifies the percentage reduction in carbon emissions from the transportation sector that must be achieved via fuel switching.  This value is in addition to BAU requirements. // **Guidance for setting values:** The EU Directive 2009/30/EC states suppliers should gradually reduce life cycle greenhouse gas emissions by at least 6% by the end of 2020, compared to the EU-average level of life cycle greenhouse gas emissions per unit of energy from fossil fuels in 2010.</t>
  </si>
  <si>
    <t>https://eur-lex.europa.eu/legal-content/EN/TXT/?uri=CELEX:32009L0030</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</si>
  <si>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The EU's Energy Performance of Buildings Directive requires all new buildings to be nearly zero-energy by the end of 2020. Nearly zero-energy is defined on the national level, and combines the elements of very high energy performance, nearly zero or very low amount of energy required, and significant extent of renewable energy utilized.</t>
  </si>
  <si>
    <t>https://ec.europa.eu/docsroom/documents/15866/attachments/1/translations/en/renditions/native</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</si>
  <si>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The European Social Fund provides funding for training and education to create skilled labour and knowledge regarding near zero-energy buildings. Additionally, the EU has the 'BUILD UP skill' initiative, which focuses on continuing education and training of on-site construction workers on energy efficiency.</t>
  </si>
  <si>
    <t>**Description:** This policy requires at least the specified percentage of total retail electricity demand to be generated by residential and commercial buildings' distributed solar systems (typically rooftop PV). // **Guidance for setting values:** The EU currently does not have a minimum requirement. However, the EU's Energy Performance Building Directive and increasing requirements for near zero-energy buildings are driving demand for rooftop PV in new construction as well as retrofits of existing buildings.</t>
  </si>
  <si>
    <t xml:space="preserve">https://www.cleanenergywire.org/factsheets/whats-new-germanys-renewable-energy-act-2021
http://www.europeanenergyinnovation.eu/Articles/Spring-2018/The-Rooftop-Potential-for-PV-Systems-in-the-European-Union-to-deliver-the-Paris-Agreement
</t>
  </si>
  <si>
    <t>https://www.cleanenergywire.org/dossiers/reform-renewable-energy-act
https://www.cleanenergywire.org/glossary/letter_f#feed-in_tariffs
https://eur-lex.europa.eu/legal-content/EN/TXT/?uri=uriserv%3AOJ.L_.2018.156.01.0075.01.ENG</t>
  </si>
  <si>
    <t>**Description:** This policy causes the government to reimburse building owners for a percentage of the cost of new distributed solar PV capacity that is installed on or around buildings. // **Guidance for setting values:** Germany's Renewable Energy Act guaranteed owners of renewable energy installations a set, above-market price per kWh for the power their systems fed into the grid over a period of 20 years. This in turn helped bring down the costs of installing renewable power capacity over time, as opposed to an upfront cost reduction on installation.</t>
  </si>
  <si>
    <t>**Description:** Each year, the specified percentage of the selected building type(s) that existed at the start of the model run will be retrofit with more efficient heating, cooling, and envelope components. // **Guidance for setting values:** According to the EU Commission's impact assessment, renovations to increase building energy performance will be needed at an average annual rate of 3% to accomplish the Union's energy efficiency ambitions in a cost effective manner.</t>
  </si>
  <si>
    <t>https://eur-lex.europa.eu/legal-content/EN/TXT/?uri=uriserv%3AOJ.L_.2018.156.01.0075.01.ENG</t>
  </si>
  <si>
    <r>
      <t xml:space="preserve">**Description:** This policy represents a modest rebate paid to customers who purchase energy-efficient building equipment of the selected type(s).  Typical rebate amounts represented by this policy are </t>
    </r>
    <r>
      <rPr>
        <sz val="11"/>
        <rFont val="Calibri"/>
        <family val="2"/>
      </rPr>
      <t>€</t>
    </r>
    <r>
      <rPr>
        <sz val="11"/>
        <rFont val="Calibri"/>
        <family val="2"/>
        <scheme val="minor"/>
      </rPr>
      <t xml:space="preserve">50-100 for a clothes washer and </t>
    </r>
    <r>
      <rPr>
        <sz val="11"/>
        <rFont val="Calibri"/>
        <family val="2"/>
      </rPr>
      <t>€</t>
    </r>
    <r>
      <rPr>
        <sz val="11"/>
        <rFont val="Calibri"/>
        <family val="2"/>
        <scheme val="minor"/>
      </rPr>
      <t>25-50 for a dishwasher or refrigerator.</t>
    </r>
  </si>
  <si>
    <t>https://ec.europa.eu/clima/sites/clima/files/long_term_strategy_brochure_en.pdf</t>
  </si>
  <si>
    <t>**Description:** This policy increases or decreases the amount of electricity exported from the European Union.  It does not cause the construction or removal of transmission lines linking these countries. // **Guidance for setting values:** From 2010-2014, electricity exports increased by 31%.</t>
  </si>
  <si>
    <t>**Description:** This policy increases or decreases the amount of electricity imported to the European Union.  It does not cause the construction or removal of transmission lines linking these countries. // **Guidance for setting values:** From 2010-2014, electricity imports grew by 30%.</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</si>
  <si>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267 GW of demand response capacity in 2050 (on top of a BAU quantity of 31 GW).</t>
  </si>
  <si>
    <t>**Description:** This policy causes grid-scale electricity storage from chemical batteries to increase above the amount predicted in the BAU Scenario. // **Guidance for setting values:** In 2019, the EU had about 8,000 MW of grid battery storage.  The BAU scenario is based on JRC data and sees grid battery capacity reach 113,550 MW by 2050.  The additional potential is based on the European Commission's study on energy storage and suggests the EU could reach 174,273 MW of grid battery storage by 2050.</t>
  </si>
  <si>
    <t>Additional Transmission Capacity by 2050 (MW) for 80% Scenario</t>
  </si>
  <si>
    <t>BAU Transmission Capacity Across EU (MW)</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</si>
  <si>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A study of potential developments of the European power sector for the years of 2020 to 2050 prepared by McKinsey &amp; Company, suggests that generating 80% of European power from renewables in 2050 requires a 5x larger transmission grid capacities by 2050. In the model, achieving this 80% power from renewables would require an increase of 500% beyond the existing 46,826 MW.</t>
  </si>
  <si>
    <t>https://www.mckinsey.com/~/media/mckinsey/dotcom/client_service/epng/pdfs/transformation_of_europes_power_system.ashx
Calculated from the model data;  see the relevant variable(s) in the InputData folder for source information.</t>
  </si>
  <si>
    <t>**Description:** This policy uses an alternative retirement schedule for existing capacity of the selected type(s). // **Guidance for setting values:** The BAU scenario uses retirements from the JRC's POTEnCIA tool, which includes some economic retirements. Toggling this policy on will only retire announced, planned retirements and exclude the economic retirements.</t>
  </si>
  <si>
    <t>Calculated from model data; see the relevant variable(s) in the InputData folder for source information. Elec/BPMCCS</t>
  </si>
  <si>
    <t>Calculated from model data; see the relevant variable(s) in the InputData folder for source information. Elec/BCRbQ</t>
  </si>
  <si>
    <t>**Description:** The business-as-ususal case includes all planned capacity additions. This policy blocks all planned additions of the selected type(s) that have not already received regulatory approval. // **Guidance for setting values:** // **Nuclear:** This policy levers blocks roughly 4 GW of new nuclear between now and 2025.</t>
  </si>
  <si>
    <t xml:space="preserve">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
</t>
  </si>
  <si>
    <t>**Description:** This policy specifies the reduction in transmission and distribution losses that will be achieved by 2050. // **Guidance for setting values:** The EU has transmission and distribution losses of about 6%.  However, Germany has T&amp;D losses of around 4%.  Therefore, a 33% policy setting would cause the EU to match Germany's current level of T&amp;D losses by 2050.</t>
  </si>
  <si>
    <t>https://www.eea.europa.eu/data-and-maps/indicators/energy-efficiency-and-energy-consumption-3/is-energy-efficiency-improving-in</t>
  </si>
  <si>
    <t>**Description:**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t>
  </si>
  <si>
    <t>Allwood and Cullen, "Sustainable Materials Without the Hot Air: Making Buildings, Vehicles and Products Efficiently and with Less New Material"
Allwood and Cullen, "Sustainable Materials With Both Eyes Open" - page 185, http://www.withbotheyesopen.com/read.php?c=12
https://www.eea.europa.eu/signals/signals-2018-content-list/articles/water-use-in-europe-2014#:~:text=Agriculture%20accounts%20for%20the%20largest,to%20water%20stress%20in%20Europe.</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</si>
  <si>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28% of EU hard coal production, 70% of natural gas production, 69% of petroleum gasoline production, 40% of petroleum diesel production, 49% of jet fuel and kerosene production, 66% of crude oil production, 77% of heavy and residual fuel oil production, and 53% of LPG, propane, and butane production.</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</si>
  <si>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EU's per-capita meat consumption is 70 kg/person/year.  For reference, the U.S. has the highest per-capita meat consumption in the world at 99 kg/person/yr, and other countries such as Japan (36 kg/person/yr), and India (3 kg/person/yr) are much lower.</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</si>
  <si>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currently at 70.6%, and falls to 66.5% by 2050. Therefore, a policy setting of 25% would increase the CHP fraction to roughly 83% in 2050.</t>
  </si>
  <si>
    <t>**Description:** This policy causes a percentage of the district heat to be generated by burning hydrogen instead of the fuels used in the BAU case. // **Guidance for setting values:** In the European Union, 44% of district heat is made by burning natural gas, 29% from coal, 24% from biomass, and 3% from heavy or residual fuel oil.  Hydrogen technologies are still emerging, and it is not yet clear if it will be more economical to electrify end uses of heat (ceasing to use district heat), or if decarbonizing district heat facilities will be an economical pathway.</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</si>
  <si>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European Union, roughly 95% of hydrogen is produced via steam reforming of natural gas and 5% is produced via electrolysis.  These shares are not projected to change in the BAU case.</t>
  </si>
  <si>
    <r>
      <t xml:space="preserve">**Description:**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In the first half of 2021, the European Union carbon price hit a record high of greater than </t>
    </r>
    <r>
      <rPr>
        <sz val="11"/>
        <rFont val="Calibri"/>
        <family val="2"/>
      </rPr>
      <t>€</t>
    </r>
    <r>
      <rPr>
        <sz val="11"/>
        <rFont val="Calibri"/>
        <family val="2"/>
        <scheme val="minor"/>
      </rPr>
      <t xml:space="preserve">50 per ton. Analysts at Refinitiv expect that the price will increase to </t>
    </r>
    <r>
      <rPr>
        <sz val="11"/>
        <rFont val="Calibri"/>
        <family val="2"/>
      </rPr>
      <t>€</t>
    </r>
    <r>
      <rPr>
        <sz val="11"/>
        <rFont val="Calibri"/>
        <family val="2"/>
        <scheme val="minor"/>
      </rPr>
      <t>89 by 2030, while other forecasters predict the price will actually reach far higher.</t>
    </r>
  </si>
  <si>
    <t>https://www.reuters.com/business/energy/eu-carbon-price-tops-50-euros-first-time-2021-05-04/
https://www.cnbc.com/2021/05/18/why-europes-carbon-market-is-experiencing-a-boom-like-never-before.html</t>
  </si>
  <si>
    <t>**Description:** This policy increases the tax rate for the selected fuel type(s).  It is expressed as a percentage of the BAU Scenario price, which includes sales and excise taxes. // **Guidance for setting values:** In 2019, the EU average sales tax rate was 21.5% and the EU average tax rate on diesel was 55%.</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</si>
  <si>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European Commission's Autumn 2020 Economic Forecast expects a 7.4% shrinkage in GDP (versus a counterfactual growth of 1.4%).  This is the default setting.</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</si>
  <si>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over 108,750 hectares per year in 2050 (roughly equal to 0.02% of the land area of the European Union).</t>
  </si>
  <si>
    <t>**Description:** This policy avoids the release of CO2 from forests by reducing timber harvesting. // **Guidance for setting values:** A 100% setting of this lever reduces timber harvesting and therefore released CO2. In 2050, this amount of unreleased CO2 equals 58% of the net CO2 emissions from LULUCF.</t>
  </si>
  <si>
    <t>**Description:** This policy increases CO2 sequestration by forests through improved forest management practices.  // **Guidance for setting values:** If this policy is fully implemented, half of the 77 million hectares of forest not currently under best management practices will instead be managed with best practices by 2050.</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</si>
  <si>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1%.</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</si>
  <si>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8.7%.</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</si>
  <si>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
Calculated from model data; see the relevant variable(s) in the InputData folder for source information.
https://ec.europa.eu/clima/policies/transport/aviation_en
https://www.iea.org/reports/trucks-and-buses</t>
  </si>
  <si>
    <r>
      <t>**Description:**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In 2019, the EU mandated average fuel economy across manufacturer's fleets to meet 24.2 kilometers per liter in 2021, up from 17.8 kilometers per liter in 2015, and to meet 39.1 kilometers per liter by 2030. // **Passenger HDVs:** In 2019, the EU mandated that trucks in the four classes that account for the majority of HDV emissions and fuel consumption (with a gross vehicle weight of 7.5 tons and produced for sale within the EU) will be subject to average specific CO2 emissions reductions of 15% by 2025 and 30% by 2030 (compared with the July 2019-June 2020 reference period).</t>
    </r>
    <r>
      <rPr>
        <b/>
        <sz val="11"/>
        <rFont val="Calibri"/>
        <family val="2"/>
        <scheme val="minor"/>
      </rPr>
      <t xml:space="preserve"> </t>
    </r>
    <r>
      <rPr>
        <sz val="11"/>
        <rFont val="Calibri"/>
        <family val="2"/>
        <scheme val="minor"/>
      </rPr>
      <t>// **Freight HDVs:** In 2019, the EU mandated that trucks in the four classes that account for the majority of HDV emissions and fuel consumption (with a gross vehicle weight of 7.5 tons and produced for sale within the EU) will be subject to average specific CO2 emissions reductions of 15% by 2025 and 30% by 2030 (compared with the July 2019-June 2020 reference period). // **Passenger Aircraft:** The EU currently does not have fuel economy standards for aircraft.  In the absence of standards, new passenger aircraft fuel economy is projected to improve roughly 35% from 2019-2050 in the BAU case. // **Freight Aircraft:** The EU currently does not have fuel economy standards for aircraft.  In the absence of standards, new freight aircraft fuel economy is projected to improve roughly 30% from 2019-2050 in the BAU case. // **Passenger Rail:**</t>
    </r>
    <r>
      <rPr>
        <b/>
        <sz val="11"/>
        <rFont val="Calibri"/>
        <family val="2"/>
        <scheme val="minor"/>
      </rPr>
      <t xml:space="preserve"> </t>
    </r>
    <r>
      <rPr>
        <sz val="11"/>
        <rFont val="Calibri"/>
        <family val="2"/>
        <scheme val="minor"/>
      </rPr>
      <t>The EU currently does not have fuel economy standards for trains.  In the absence of standards, new passenger train fuel economy is projected to improve roughly 25% from 2019-2050 in the BAU case. // **Freight Rail:** The EU currently does not have fuel economy standards for trains.  In the absence of standards, new freight train fuel economy is projected to improve roughly 27% from 2019-2050 in the BAU case. // **Passenger Ships:** The EU currently does not have fuel economy standards for ships.  In the absence of standards, new passenger ship fuel economy is not projected to improve significantly from 2019-2050 in the BAU case. // **Freight Ships:** The EU currently does not have fuel economy standards for ships.  In the absence of standards, new freight ship fuel economy is projected to improve roughly 13% from 2019-2050 in the BAU case. however, the ICCT suggests in-use CO2 intensity of freight ships could fall by roughly 50% by 2040, corresponding to a 100% improvement in fuel economy. // **Passenger Motorbikes:** The EU currently does not have fuel economy standards for motorbikes.  In the absence of standards, new motorbike fuel economy is projected to improve roughly 10% from 2019-2050 in the BAU case.</t>
    </r>
  </si>
  <si>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</si>
  <si>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t>
  </si>
  <si>
    <t>**Description:** This policy replaces the specified fraction of newly sold non-electric building components of the selected type(s) in buildings of the selected type(s) with electricity-using components. // **Guidance for setting values:** // **Urban Residential Heating:** // In the BAU case, in the European Union, the share of electricity among fuels used for heating in urban, residential buildings will increase from 8% to 9% through 2050. // **Urban Residential Appliances:** In the BAU case, in the European Union, the share of electricity among fuels used by appliances in urban, residential buildings will increase from 44% to 50% through 2050. // **Urban Residential Other Components:** In the BAU case, in the European Union, the share of electricity among fuels used by other components in urban, residential buildings will stay constant at 100% through 2050. // **Rural Residential Heating:** In the BAU case, in the European Union, the share of electricity among fuels used for heating in rural, residential buildings will increase from 8% to 9% through 2050. // **Rural Residential Appliances:** In the BAU case, in the European Union, the share of electricity among fuels used by appliances in rural, residential buildings will increase from 44% to 50% through 2050. // **Rural Residential Other Components:** In the BAU case, in the European Union, the share of electricity among fuels used by other components in urban, residential buildings will stay constant at 100% through 2050. // **Commercial Heating:** In the BAU case, in the European Union, the share of electricity among fuels used for heating in commercial buildings will rise from 18% to 20% through 2050. // **Commercial Appliances:** In the BAU case, in the European Union, the share of electricity among fuels used by appliances in commercial buildings will rise from 60% to 66% through 2050. // **Commercial Other Components:** In the BAU case, in the European Union, the share of electricity among fuels used by other components in commercial buildings will stay constant at 100% through 2050.</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</si>
  <si>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EU Member state level, we take BAU renewable penetration from the POTEnCIA model published by the European Comission which reaches 94% by 2050 as a generation. In 2020, the value is 69%. To set a carbon-free electricity standard that starts ramping up in 2021, the Customize Implementation Schedule feature below allows users to customize the start year setting. Simply take the 69% value, divide by your chosen policy setting, and enter the resulting value in the "Implementation %" box for 2020.  // **Guidance for setting values:**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</si>
  <si>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https://caneurope.org/europe-halfway-to-closing-all-its-coal-plants-by-2030/</t>
  </si>
  <si>
    <t>**Description:** This policy causes the specified quantity of otherwise non-retiring capacity of the selected type(s) to be retired each year. // **Guidance for setting values:** // **Hard Coal:** If the EU retires all coal-fired plants by 2050, an additional 37.9 GW beyond the reference (BAU) scenario, this is roughly 1,265 MW/year. // **Natural Gas Non-Peaker:** The EU has about 233 GW of gas nonpeaker plants, which is expected to decrease somewhat by about 9 GW by 2050. // **Nuclear:** The EU has about 123.8 GW of nuclear reactors, about 61.3 GW of which are projected to retire by 2050 in the BAU case.  To retire half of the remainder by 2050 would require about 1040 MW/year of accelerated retirements. // **Natural Gas Peaker:** The EU has about 7 GW of natural gas peaker plants, of which 100% is projected to retire by 2050. // **Lignite:** The EU has about 53.9 GW of lignite power plants, 44.2 GW of which are projected to retire by 2050 in the BAU case.</t>
  </si>
  <si>
    <t>**Description:** This policy reduces emissions of high-GWP, fluorinated gases (F-gases) from the industry sector by substituting less-harmful chemicals. // **Guidance for setting values:** If this policy is fully implemented, F-gas emissions in 2050 are reduced by 16%. The EU has adopted the F-gas Regulation and the MAC Directive, and has ratified the Kigali Amendment to the Montreal Protocol. In the EU model's BAU scenario, HFCs have already largely been phased down due to the alignment with these targets.</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</si>
  <si>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22%. The EU has adopted the F-gas Regulation and the MAC Directive, and has ratified the Kigali Amendment to the Montreal Protocol. In the EU model's BAU scenario, HFCs have already largely been phased down due to the alignment with these targets.</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</si>
  <si>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9%. The EU has adopted the F-gas Regulation and the MAC Directive, and has ratified the Kigali Amendment to the Montreal Protocol. In the EU model's BAU scenario, HFCs have already largely been phased down due to the alignment with these targets.</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</si>
  <si>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2%. The EU has adopted the F-gas Regulation and the MAC Directive, and has ratified the Kigali Amendment to the Montreal Protocol. In the EU model's BAU scenario, HFCs have already largely been phased down due to the alignment with these targets.</t>
  </si>
  <si>
    <t>g CO2e / 2019 euro</t>
  </si>
  <si>
    <t>g CO2 / 2019 euro</t>
  </si>
  <si>
    <t>2019 euros / ton CO2e abated, Annual average abatement (MtCO2e)</t>
  </si>
  <si>
    <t>billion 2019 euros / year</t>
  </si>
  <si>
    <t>billion 2019 euros</t>
  </si>
  <si>
    <t>2019 euros / employee-year</t>
  </si>
  <si>
    <t>2019 euros / megawatt-hour (MWh)</t>
  </si>
  <si>
    <t>2019 euros / barrel</t>
  </si>
  <si>
    <t>2019 euros / kg</t>
  </si>
  <si>
    <t>2019 euros / kilowatt-hour (kWh)</t>
  </si>
  <si>
    <t>cost of eqpt. to capture 1 metric ton CO2e/yr (2019 euros)</t>
  </si>
  <si>
    <t>million 2019 euros / megawatt (MW)</t>
  </si>
  <si>
    <t>cost of eqpt. to produce 1 kg H2/yr (2019 euros)</t>
  </si>
  <si>
    <r>
      <rPr>
        <sz val="11"/>
        <rFont val="Calibri"/>
        <family val="2"/>
      </rPr>
      <t>€</t>
    </r>
    <r>
      <rPr>
        <sz val="11"/>
        <rFont val="Calibri"/>
        <family val="2"/>
        <scheme val="minor"/>
      </rPr>
      <t>/metric ton CO2e</t>
    </r>
  </si>
  <si>
    <r>
      <rPr>
        <sz val="11"/>
        <rFont val="Calibri"/>
        <family val="2"/>
      </rPr>
      <t>€</t>
    </r>
    <r>
      <rPr>
        <sz val="11"/>
        <rFont val="Calibri"/>
        <family val="2"/>
        <scheme val="minor"/>
      </rPr>
      <t>/MWh</t>
    </r>
  </si>
  <si>
    <t>giga passenger-kilometers / year</t>
  </si>
  <si>
    <t>giga tonne-kilometers / year</t>
  </si>
  <si>
    <t>2019 euros / liter</t>
  </si>
  <si>
    <t>2019 euros / thousand cubic meter</t>
  </si>
  <si>
    <t>2019 euros / metric ton</t>
  </si>
  <si>
    <t>ktoe / 2019 euro</t>
  </si>
  <si>
    <t>millions of metric tons / year</t>
  </si>
  <si>
    <t>million liters / year</t>
  </si>
  <si>
    <t>https://ec.europa.eu/energy/sites/ener/files/documents/ECOFYS%202014%20Subsidies%20and%20costs%20of%20EU%20energy_11_Nov.pdf</t>
  </si>
  <si>
    <t>**Description:** This policy is a subsidy paid by the government to electricity suppliers per unit of new capacity constructed.  This only applies to utilities, not distributed systems (such as rooftop solar). // **Guidance for setting values:** // **Nuclear:** Historically, the EU has given direct investment support resulting in cumulative interventions equalling almost 220 billion in 2012 euros for nuclear power plants. // **Onshore Wind:** Historical support in the EU between the period of 1990 to 2007 shows cumulative interventions totalled 70-150 billion 2012 euros for renewable energy, of which around 25% went to wind. // **Solar PV and Solar Thermal:** Historical support in the EU between the period of 1990 to 2007 shows cumulative interventions totalled 70-150 billion 2012 euros for renewable energy, of which around 10% went to solar. // **Biomass:** Historical support in the EU between the period of 1990 to 2007 shows cumulative interventions totalled 70-150 billion 2012 euros for renewable energy, of which around 40% went to biomass. // **Offshore Wind:** Historical support in the EU between the period of 1990 to 2007 shows cumulative interventions totalled 70-150 billion 2012 euros for renewable energy, of which around 25% went to wind.</t>
  </si>
  <si>
    <t>https://ec.europa.eu/energy/sites/ener/files/progress_on_energy_subsidies_in_particular_for_fossil_fuels.pdf
https://ec.europa.eu/energy/sites/ener/files/documents/energy_prices_and_costs_-final_report-v12.3.pdf</t>
  </si>
  <si>
    <r>
      <t xml:space="preserve">**Description:** This policy is a subsidy paid by the government to suppliers of electricity per unit of electricity generated from the selected plant type(s). // **Guidance for setting values:** In 2018, most of the EU subsidies occurred in the energy sector, totalling 92 billion euros. Renewable energy received almost 75% of these subsidies within the energy sector, with subsidies for non-renewables continuing to decline throughout the EU. According to the European Commission, the three most important renewable technologies (solar, wind, and biomass) received 30%, 22%, and 16% of the total energy sector subsidies respectively. In France, the average tax reduction for electricity consumed by the average energy intensive equates to </t>
    </r>
    <r>
      <rPr>
        <sz val="11"/>
        <rFont val="Calibri"/>
        <family val="2"/>
      </rPr>
      <t>€9.74/MWh.</t>
    </r>
    <r>
      <rPr>
        <sz val="11"/>
        <rFont val="Calibri"/>
        <family val="2"/>
        <scheme val="minor"/>
      </rPr>
      <t xml:space="preserve"> // // **Nuclear:** Taking an average subsidy value of €10/MWh with the average lifetime of a nuclear plant being 60 years, this would correspond to a lever setting of approximately €1.60/MWh. // **Onshore Wind, Solar PV, Solar Thermal, Offshore Wind:** Because the average lifetime of an onshore wind, solar PV, solar thermal, or offshore wind plant is 30 years, a €10/MWh credit would correspond to a lever setting of approximately €3.20/MWh. // **Biomass:** Because the average lifetime of a solar thermal plant is 45 years, a setting of $10/MWh would correspond to a lever setting of approximately €2.40/MWh.</t>
    </r>
  </si>
  <si>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EEA reports that agriculture accounts for 40% of EU water consumption, and the U.S. Environmental Protection Agency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</si>
  <si>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Output Industrial Fuel Use for Energy Purposes by Industry[energy pipelines and gas processing 352T353]; Output Industrial Fuel Use for Energy Purposes by Industry[other manufacturing 31T33]; Output Industrial Fuel Use for Energy Purposes by Industry[road vehicles 29]; Output Industrial Fuel Use for Energy Purposes by Industry[other machinery 28];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Industry[oil and gas extraction 06]; Output Industrial Fuel Use for Energy Purposes by Industry[coal mining 05]</t>
  </si>
  <si>
    <t>Energy Pipelines and Gas Processing, Other Industrial Sectors, Transport Equipment, Machinery, Other Metals, Iron and Steel, Cement and Other Nonmetallic Minerals, Glass and Glass Products, Chemicals, Refined Petroleum and Coke, Pulp Paper and Printing, Wood Products, Textiles Apparel and Leather, Food Beverage and Tobacco, Oil and Gas Extraction, Coal Mining</t>
  </si>
  <si>
    <r>
      <t xml:space="preserve">CCFF33, FF9999, bfb088, af64ff, </t>
    </r>
    <r>
      <rPr>
        <sz val="11"/>
        <color rgb="FFFF0000"/>
        <rFont val="Calibri"/>
        <family val="2"/>
        <scheme val="minor"/>
      </rPr>
      <t xml:space="preserve"> </t>
    </r>
    <r>
      <rPr>
        <sz val="11"/>
        <rFont val="Calibri"/>
        <family val="2"/>
        <scheme val="minor"/>
      </rPr>
      <t>087bf1, 004185, c2dffd, ff00ff, f1bb18, 000000, 04ffaf, 00b050, ffff00, ff6400,</t>
    </r>
    <r>
      <rPr>
        <sz val="11"/>
        <color rgb="FFFF0000"/>
        <rFont val="Calibri"/>
        <family val="2"/>
        <scheme val="minor"/>
      </rPr>
      <t xml:space="preserve"> </t>
    </r>
    <r>
      <rPr>
        <sz val="11"/>
        <rFont val="Calibri"/>
        <family val="2"/>
        <scheme val="minor"/>
      </rPr>
      <t>c01b00, 969696</t>
    </r>
  </si>
  <si>
    <t>Output Industrial Fuel Use by Industry[energy pipelines and gas processing 352T353]; Output Industrial Fuel Use by Industry[other manufacturing 31T33]; Output Industrial Fuel Use by Industry[road vehicles 29]; Output Industrial Fuel Use by Industry[other machinery 28];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Industry[oil and gas extraction 06]; Output Industrial Fuel Use by Industry[coal mining 05]</t>
  </si>
  <si>
    <t>Output Industry Sector CO2e Emissions by Industry[energy pipelines and gas processing 352T353]; Output Industry Sector CO2e Emissions by Industry[other manufacturing 31T33]; Output Industry Sector CO2e Emissions by Industry[road vehicles 29]; Output Industry Sector CO2e Emissions by Industry[other machinery 28];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Industry[oil and gas extraction 06]; Output Industry Sector CO2e Emissions by Industry[coal mining 05]</t>
  </si>
  <si>
    <t>Output Process Emissions in CO2e by Industry[energy pipelines and gas processing 352T353]; Output Process Emissions in CO2e by Industry[other manufacturing 31T33]; Output Process Emissions in CO2e by Industry[road vehicles 29]; Output Process Emissions in CO2e by Industry[other machinery 28];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Industry[oil and gas extraction 06]; Output Process Emissions in CO2e by Industry[coal mining 05]</t>
  </si>
  <si>
    <t>Output Industry Sector Energy Related CO2e Emissions by Industry[energy pipelines and gas processing 352T353]; Output Industry Sector Energy Related CO2e Emissions by Industry[other manufacturing 31T33]; Output Industry Sector Energy Related CO2e Emissions by Industry[road vehicles 29]; Output Industry Sector Energy Related CO2e Emissions by Industry[other machinery 28];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Industry[oil and gas extraction 06]; Output Industry Sector Energy Related CO2e Emissions by Industry[coal mining 05]</t>
  </si>
  <si>
    <t>Sales: Light Trucks</t>
  </si>
  <si>
    <t>Sales: Medium and Heavy Freight Trucks</t>
  </si>
  <si>
    <t>Fleet Composition: Light Freight Trucks</t>
  </si>
  <si>
    <t>Fleet Composition: Medium and Heavy Freight Trucks</t>
  </si>
  <si>
    <t>Motorbikes, Freight Ships, Recreational Boats, Freight Rail, Passenger Rail, Freight Aircraft, Buses, Light Freight Trucks, Passenger Aircraft, Medium &amp; Heavy Trucks, Cars and SUVs</t>
  </si>
  <si>
    <t>Freight Aircraft, Light Freight Trucks, Freight Ships, Freight Rail, Medium &amp; Heavy Trucks</t>
  </si>
  <si>
    <t>mtoe / year</t>
  </si>
  <si>
    <t>billion cubic meters /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</si>
</sst>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s>
  <fonts count="62" x14ac:knownFonts="1">
    <font>
      <sz val="1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vertAlign val="superscript"/>
      <sz val="9"/>
      <name val="Times New Roman"/>
      <family val="1"/>
    </font>
    <font>
      <b/>
      <sz val="9"/>
      <color indexed="8"/>
      <name val="Times New Roman"/>
      <family val="1"/>
    </font>
    <font>
      <vertAlign val="superscript"/>
      <sz val="9"/>
      <color indexed="8"/>
      <name val="Times New Roman"/>
      <family val="1"/>
    </font>
    <font>
      <i/>
      <sz val="9"/>
      <color indexed="8"/>
      <name val="Times New Roman"/>
      <family val="1"/>
    </font>
    <font>
      <i/>
      <sz val="9"/>
      <name val="Times New Roman"/>
      <family val="1"/>
    </font>
    <font>
      <b/>
      <i/>
      <sz val="9"/>
      <name val="Times New Roman"/>
      <family val="1"/>
    </font>
    <font>
      <vertAlign val="subscript"/>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9"/>
      <name val="Times New Roman"/>
      <family val="1"/>
    </font>
    <font>
      <sz val="11"/>
      <name val="Calibri"/>
      <family val="2"/>
    </font>
    <font>
      <sz val="11"/>
      <color rgb="FFFF0000"/>
      <name val="Calibri"/>
      <family val="2"/>
      <scheme val="minor"/>
    </font>
  </fonts>
  <fills count="47">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theme="5" tint="0.59999389629810485"/>
        <bgColor indexed="64"/>
      </patternFill>
    </fill>
  </fills>
  <borders count="56">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s>
  <cellStyleXfs count="20">
    <xf numFmtId="0" fontId="0" fillId="0" borderId="0"/>
    <xf numFmtId="9" fontId="5" fillId="0" borderId="0" applyFont="0" applyFill="0" applyBorder="0" applyAlignment="0" applyProtection="0"/>
    <xf numFmtId="0" fontId="6" fillId="0" borderId="0" applyNumberFormat="0" applyFill="0" applyBorder="0" applyAlignment="0" applyProtection="0"/>
    <xf numFmtId="0" fontId="10" fillId="0" borderId="0"/>
    <xf numFmtId="0" fontId="11" fillId="0" borderId="2" applyNumberFormat="0" applyProtection="0">
      <alignment wrapText="1"/>
    </xf>
    <xf numFmtId="0" fontId="10" fillId="0" borderId="3" applyNumberFormat="0" applyFont="0" applyProtection="0">
      <alignment wrapText="1"/>
    </xf>
    <xf numFmtId="43" fontId="5" fillId="0" borderId="0" applyFont="0" applyFill="0" applyBorder="0" applyAlignment="0" applyProtection="0"/>
    <xf numFmtId="0" fontId="18" fillId="0" borderId="0" applyNumberFormat="0" applyFill="0" applyBorder="0" applyAlignment="0" applyProtection="0"/>
    <xf numFmtId="0" fontId="19" fillId="0" borderId="0" applyNumberFormat="0">
      <alignment horizontal="right"/>
    </xf>
    <xf numFmtId="0" fontId="21" fillId="0" borderId="0" applyNumberFormat="0" applyFill="0" applyBorder="0" applyProtection="0">
      <alignment horizontal="left" vertical="center"/>
    </xf>
    <xf numFmtId="0" fontId="24" fillId="0" borderId="0" applyNumberFormat="0" applyFont="0" applyFill="0" applyBorder="0" applyProtection="0">
      <alignment horizontal="left" vertical="center" indent="2"/>
    </xf>
    <xf numFmtId="0" fontId="24" fillId="0" borderId="0" applyNumberFormat="0" applyFont="0" applyFill="0" applyBorder="0" applyProtection="0">
      <alignment horizontal="left" vertical="center" indent="5"/>
    </xf>
    <xf numFmtId="0" fontId="23" fillId="9" borderId="0" applyBorder="0">
      <alignment horizontal="right" vertical="center"/>
    </xf>
    <xf numFmtId="0" fontId="23" fillId="0" borderId="0"/>
    <xf numFmtId="0" fontId="24" fillId="16" borderId="0" applyNumberFormat="0" applyFont="0" applyBorder="0" applyAlignment="0" applyProtection="0"/>
    <xf numFmtId="0" fontId="20" fillId="0" borderId="0"/>
    <xf numFmtId="0" fontId="29" fillId="9" borderId="30">
      <alignment horizontal="right" vertical="center"/>
    </xf>
    <xf numFmtId="0" fontId="24" fillId="0" borderId="26"/>
    <xf numFmtId="0" fontId="23" fillId="0" borderId="52">
      <alignment horizontal="left" vertical="center" wrapText="1" indent="2"/>
    </xf>
    <xf numFmtId="0" fontId="56" fillId="0" borderId="0"/>
  </cellStyleXfs>
  <cellXfs count="518">
    <xf numFmtId="0" fontId="0" fillId="0" borderId="0" xfId="0"/>
    <xf numFmtId="0" fontId="0" fillId="0" borderId="0" xfId="0" applyFill="1" applyAlignment="1">
      <alignment wrapText="1"/>
    </xf>
    <xf numFmtId="0" fontId="3" fillId="0" borderId="0" xfId="0" applyFont="1" applyAlignment="1">
      <alignment wrapText="1"/>
    </xf>
    <xf numFmtId="0" fontId="2" fillId="0" borderId="0" xfId="0" applyFont="1" applyAlignment="1">
      <alignment wrapText="1"/>
    </xf>
    <xf numFmtId="0" fontId="0" fillId="0" borderId="0" xfId="0" applyAlignment="1">
      <alignment wrapText="1"/>
    </xf>
    <xf numFmtId="0" fontId="4"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3" fillId="0" borderId="0" xfId="0" applyNumberFormat="1" applyFont="1" applyFill="1" applyBorder="1" applyAlignment="1">
      <alignment wrapText="1"/>
    </xf>
    <xf numFmtId="0" fontId="0" fillId="0" borderId="1" xfId="0" applyBorder="1" applyAlignment="1"/>
    <xf numFmtId="0" fontId="10" fillId="0" borderId="0" xfId="3" applyAlignment="1"/>
    <xf numFmtId="0" fontId="2" fillId="0" borderId="0" xfId="0" applyFont="1" applyAlignment="1"/>
    <xf numFmtId="0" fontId="2"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8"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0" fontId="12"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3" fillId="6" borderId="9" xfId="0" applyFont="1" applyFill="1" applyBorder="1" applyAlignment="1">
      <alignment horizontal="left" wrapText="1"/>
    </xf>
    <xf numFmtId="0" fontId="13" fillId="6" borderId="10" xfId="0" applyFont="1" applyFill="1" applyBorder="1" applyAlignment="1">
      <alignment horizontal="left" wrapText="1"/>
    </xf>
    <xf numFmtId="0" fontId="14" fillId="0" borderId="0" xfId="0" applyFont="1" applyFill="1" applyBorder="1" applyAlignment="1">
      <alignment horizontal="left"/>
    </xf>
    <xf numFmtId="0" fontId="15" fillId="0" borderId="11" xfId="0" applyFont="1" applyFill="1" applyBorder="1" applyAlignment="1">
      <alignment horizontal="left" wrapText="1"/>
    </xf>
    <xf numFmtId="167" fontId="16" fillId="0" borderId="12" xfId="0" applyNumberFormat="1" applyFont="1" applyFill="1" applyBorder="1" applyAlignment="1">
      <alignment horizontal="center" wrapText="1"/>
    </xf>
    <xf numFmtId="167" fontId="16" fillId="0" borderId="13" xfId="0" applyNumberFormat="1" applyFont="1" applyFill="1" applyBorder="1" applyAlignment="1">
      <alignment horizontal="center" wrapText="1"/>
    </xf>
    <xf numFmtId="0" fontId="15" fillId="0" borderId="14" xfId="0" applyFont="1" applyFill="1" applyBorder="1" applyAlignment="1">
      <alignment horizontal="left" wrapText="1"/>
    </xf>
    <xf numFmtId="167" fontId="16" fillId="0" borderId="15" xfId="0" applyNumberFormat="1" applyFont="1" applyFill="1" applyBorder="1" applyAlignment="1">
      <alignment horizontal="center" wrapText="1"/>
    </xf>
    <xf numFmtId="167" fontId="16" fillId="0" borderId="16" xfId="0" applyNumberFormat="1" applyFont="1" applyFill="1" applyBorder="1" applyAlignment="1">
      <alignment horizontal="center" wrapText="1"/>
    </xf>
    <xf numFmtId="0" fontId="17" fillId="0" borderId="0" xfId="0" applyFont="1" applyFill="1" applyBorder="1" applyAlignment="1">
      <alignment horizontal="left"/>
    </xf>
    <xf numFmtId="16" fontId="0" fillId="0" borderId="0" xfId="0" applyNumberFormat="1" applyAlignment="1"/>
    <xf numFmtId="0" fontId="15" fillId="0" borderId="17" xfId="0" applyFont="1" applyFill="1" applyBorder="1" applyAlignment="1">
      <alignment horizontal="left" wrapText="1"/>
    </xf>
    <xf numFmtId="167" fontId="16" fillId="0" borderId="18" xfId="0" applyNumberFormat="1" applyFont="1" applyFill="1" applyBorder="1" applyAlignment="1">
      <alignment horizontal="center" wrapText="1"/>
    </xf>
    <xf numFmtId="167" fontId="16"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6" fillId="0" borderId="0" xfId="2" applyAlignment="1"/>
    <xf numFmtId="0" fontId="2" fillId="2" borderId="0" xfId="0" applyFont="1" applyFill="1" applyAlignment="1"/>
    <xf numFmtId="0" fontId="9" fillId="3" borderId="0" xfId="0" applyFont="1" applyFill="1" applyBorder="1" applyAlignment="1">
      <alignment wrapText="1"/>
    </xf>
    <xf numFmtId="0" fontId="0" fillId="0" borderId="0" xfId="0" applyNumberFormat="1" applyFill="1" applyAlignment="1">
      <alignment horizontal="left" wrapText="1"/>
    </xf>
    <xf numFmtId="0" fontId="9" fillId="2" borderId="0" xfId="0" applyFont="1" applyFill="1" applyBorder="1" applyAlignment="1">
      <alignment wrapText="1"/>
    </xf>
    <xf numFmtId="0" fontId="9"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4" fillId="0" borderId="0" xfId="0" applyNumberFormat="1" applyFont="1" applyFill="1" applyBorder="1" applyAlignment="1">
      <alignment wrapText="1"/>
    </xf>
    <xf numFmtId="0" fontId="3" fillId="0" borderId="0" xfId="0" applyNumberFormat="1" applyFont="1" applyFill="1" applyBorder="1" applyAlignment="1">
      <alignment horizontal="lef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3" fillId="0" borderId="0" xfId="1" applyNumberFormat="1" applyFont="1" applyFill="1" applyBorder="1" applyAlignment="1">
      <alignment wrapText="1"/>
    </xf>
    <xf numFmtId="9" fontId="3" fillId="0" borderId="0" xfId="0" applyNumberFormat="1" applyFont="1" applyFill="1" applyBorder="1" applyAlignment="1">
      <alignment wrapText="1"/>
    </xf>
    <xf numFmtId="0" fontId="0" fillId="0" borderId="0" xfId="0" applyFont="1" applyFill="1" applyBorder="1" applyAlignment="1">
      <alignment wrapText="1"/>
    </xf>
    <xf numFmtId="164" fontId="0" fillId="0" borderId="0" xfId="0" applyNumberFormat="1" applyFont="1" applyFill="1" applyBorder="1" applyAlignment="1">
      <alignment wrapText="1"/>
    </xf>
    <xf numFmtId="0" fontId="3" fillId="0" borderId="0" xfId="0" applyFont="1" applyFill="1" applyBorder="1" applyAlignment="1">
      <alignment wrapText="1"/>
    </xf>
    <xf numFmtId="1" fontId="0" fillId="0" borderId="0" xfId="0" applyNumberFormat="1" applyFont="1" applyFill="1" applyBorder="1" applyAlignment="1">
      <alignment wrapText="1"/>
    </xf>
    <xf numFmtId="164" fontId="3" fillId="0" borderId="0" xfId="0" applyNumberFormat="1" applyFont="1" applyFill="1" applyBorder="1" applyAlignment="1">
      <alignment wrapText="1"/>
    </xf>
    <xf numFmtId="49" fontId="3" fillId="0" borderId="0" xfId="1" applyNumberFormat="1" applyFont="1" applyFill="1" applyBorder="1" applyAlignment="1">
      <alignment wrapText="1"/>
    </xf>
    <xf numFmtId="0" fontId="4" fillId="0" borderId="0" xfId="0" applyNumberFormat="1" applyFont="1" applyFill="1" applyBorder="1" applyAlignment="1">
      <alignment wrapText="1"/>
    </xf>
    <xf numFmtId="0" fontId="3" fillId="0" borderId="0" xfId="0" applyNumberFormat="1" applyFont="1" applyFill="1" applyBorder="1" applyAlignment="1">
      <alignment wrapText="1"/>
    </xf>
    <xf numFmtId="0" fontId="0" fillId="0" borderId="0" xfId="0" applyNumberFormat="1" applyAlignment="1">
      <alignment wrapText="1"/>
    </xf>
    <xf numFmtId="0" fontId="18" fillId="8" borderId="25" xfId="7" applyFont="1" applyFill="1" applyBorder="1" applyAlignment="1"/>
    <xf numFmtId="0" fontId="19" fillId="8" borderId="0" xfId="8" applyNumberFormat="1" applyFont="1" applyFill="1" applyBorder="1" applyAlignment="1">
      <alignment horizontal="right"/>
    </xf>
    <xf numFmtId="0" fontId="2" fillId="13" borderId="0" xfId="0" applyFont="1" applyFill="1" applyAlignment="1">
      <alignment wrapText="1"/>
    </xf>
    <xf numFmtId="1" fontId="2" fillId="13" borderId="0" xfId="0" applyNumberFormat="1" applyFont="1" applyFill="1" applyAlignment="1">
      <alignment wrapText="1"/>
    </xf>
    <xf numFmtId="0" fontId="25" fillId="8" borderId="0" xfId="3" applyFont="1" applyFill="1" applyBorder="1" applyAlignment="1"/>
    <xf numFmtId="0" fontId="24" fillId="8" borderId="0" xfId="3" applyFont="1" applyFill="1" applyBorder="1" applyAlignment="1"/>
    <xf numFmtId="0" fontId="10" fillId="8" borderId="0" xfId="3" applyFill="1"/>
    <xf numFmtId="0" fontId="19" fillId="8" borderId="27" xfId="8" applyNumberFormat="1" applyFont="1" applyFill="1" applyBorder="1" applyAlignment="1">
      <alignment horizontal="right"/>
    </xf>
    <xf numFmtId="0" fontId="21" fillId="14" borderId="33" xfId="13" applyFont="1" applyFill="1" applyBorder="1" applyAlignment="1">
      <alignment horizontal="center" vertical="center"/>
    </xf>
    <xf numFmtId="0" fontId="21" fillId="14" borderId="43" xfId="13" applyFont="1" applyFill="1" applyBorder="1" applyAlignment="1">
      <alignment horizontal="center" vertical="center"/>
    </xf>
    <xf numFmtId="0" fontId="21" fillId="14" borderId="30" xfId="13" applyFont="1" applyFill="1" applyBorder="1" applyAlignment="1">
      <alignment vertical="center"/>
    </xf>
    <xf numFmtId="2" fontId="27" fillId="7" borderId="30" xfId="0" applyNumberFormat="1" applyFont="1" applyFill="1" applyBorder="1" applyAlignment="1">
      <alignment horizontal="right"/>
    </xf>
    <xf numFmtId="0" fontId="23" fillId="14" borderId="32" xfId="11" applyFont="1" applyFill="1" applyBorder="1" applyAlignment="1">
      <alignment horizontal="left" vertical="center" indent="2"/>
    </xf>
    <xf numFmtId="0" fontId="23" fillId="14" borderId="30" xfId="11" applyFont="1" applyFill="1" applyBorder="1" applyAlignment="1">
      <alignment horizontal="left" vertical="center" indent="2"/>
    </xf>
    <xf numFmtId="0" fontId="19" fillId="14" borderId="30" xfId="13" applyFont="1" applyFill="1" applyBorder="1" applyAlignment="1">
      <alignment horizontal="left" vertical="center" indent="2"/>
    </xf>
    <xf numFmtId="0" fontId="23" fillId="14" borderId="30" xfId="11" applyFont="1" applyFill="1" applyBorder="1" applyAlignment="1">
      <alignment horizontal="left" vertical="center" indent="1"/>
    </xf>
    <xf numFmtId="0" fontId="19" fillId="14" borderId="32" xfId="11" applyFont="1" applyFill="1" applyBorder="1" applyAlignment="1">
      <alignment horizontal="left" vertical="center" indent="2"/>
    </xf>
    <xf numFmtId="0" fontId="21" fillId="14" borderId="40" xfId="13" applyFont="1" applyFill="1" applyBorder="1" applyAlignment="1">
      <alignment vertical="center"/>
    </xf>
    <xf numFmtId="0" fontId="21" fillId="14" borderId="30" xfId="13" applyFont="1" applyFill="1" applyBorder="1" applyAlignment="1">
      <alignment horizontal="left" vertical="center" indent="1"/>
    </xf>
    <xf numFmtId="0" fontId="21" fillId="14" borderId="40" xfId="13" applyFont="1" applyFill="1" applyBorder="1" applyAlignment="1">
      <alignment horizontal="left" vertical="center"/>
    </xf>
    <xf numFmtId="0" fontId="21" fillId="14" borderId="30" xfId="13" applyFont="1" applyFill="1" applyBorder="1" applyAlignment="1">
      <alignment horizontal="left" vertical="center"/>
    </xf>
    <xf numFmtId="2" fontId="2" fillId="13" borderId="0" xfId="0" applyNumberFormat="1" applyFont="1" applyFill="1" applyAlignment="1">
      <alignment wrapText="1"/>
    </xf>
    <xf numFmtId="4" fontId="21" fillId="9" borderId="30" xfId="14" applyNumberFormat="1" applyFont="1" applyFill="1" applyBorder="1" applyAlignment="1">
      <alignment horizontal="center" vertical="center"/>
    </xf>
    <xf numFmtId="0" fontId="23" fillId="9" borderId="31" xfId="10" applyFont="1" applyFill="1" applyBorder="1" applyAlignment="1">
      <alignment horizontal="left" vertical="center" wrapText="1" indent="2"/>
    </xf>
    <xf numFmtId="0" fontId="23" fillId="9" borderId="30" xfId="10" applyFont="1" applyFill="1" applyBorder="1" applyAlignment="1">
      <alignment horizontal="left" vertical="center"/>
    </xf>
    <xf numFmtId="0" fontId="23" fillId="9" borderId="31" xfId="10" applyFont="1" applyFill="1" applyBorder="1" applyAlignment="1">
      <alignment horizontal="left" vertical="center"/>
    </xf>
    <xf numFmtId="0" fontId="25" fillId="8" borderId="0" xfId="13" applyFont="1" applyFill="1" applyAlignment="1">
      <alignment vertical="center"/>
    </xf>
    <xf numFmtId="0" fontId="21" fillId="8" borderId="0" xfId="7" applyFont="1" applyFill="1" applyAlignment="1">
      <alignment vertical="center"/>
    </xf>
    <xf numFmtId="4" fontId="21" fillId="9" borderId="30" xfId="14" applyNumberFormat="1" applyFont="1" applyFill="1" applyBorder="1" applyAlignment="1">
      <alignment horizontal="center" vertical="center" textRotation="90"/>
    </xf>
    <xf numFmtId="0" fontId="23" fillId="9" borderId="30" xfId="11" applyFont="1" applyFill="1" applyBorder="1" applyAlignment="1">
      <alignment horizontal="left" vertical="center"/>
    </xf>
    <xf numFmtId="0" fontId="23" fillId="9" borderId="30" xfId="9" applyFont="1" applyFill="1" applyBorder="1" applyAlignment="1" applyProtection="1">
      <alignment horizontal="left" vertical="center" wrapText="1"/>
    </xf>
    <xf numFmtId="0" fontId="33" fillId="9" borderId="30" xfId="10" applyFont="1" applyFill="1" applyBorder="1" applyAlignment="1">
      <alignment horizontal="left" vertical="center" indent="4"/>
    </xf>
    <xf numFmtId="0" fontId="23" fillId="9" borderId="30" xfId="10" applyFont="1" applyFill="1" applyBorder="1" applyAlignment="1">
      <alignment horizontal="left" vertical="center" indent="4"/>
    </xf>
    <xf numFmtId="2" fontId="21" fillId="9" borderId="45" xfId="13" applyNumberFormat="1" applyFont="1" applyFill="1" applyBorder="1" applyAlignment="1">
      <alignment horizontal="left" vertical="center"/>
    </xf>
    <xf numFmtId="2" fontId="21" fillId="9" borderId="30" xfId="13" applyNumberFormat="1" applyFont="1" applyFill="1" applyBorder="1" applyAlignment="1">
      <alignment horizontal="left" vertical="center"/>
    </xf>
    <xf numFmtId="2" fontId="21" fillId="9" borderId="40" xfId="13" applyNumberFormat="1" applyFont="1" applyFill="1" applyBorder="1" applyAlignment="1">
      <alignment horizontal="left" vertical="center"/>
    </xf>
    <xf numFmtId="0" fontId="21" fillId="13" borderId="0" xfId="9" applyFont="1" applyFill="1" applyBorder="1" applyAlignment="1" applyProtection="1">
      <alignment horizontal="left" vertical="center"/>
    </xf>
    <xf numFmtId="2" fontId="2" fillId="13" borderId="0" xfId="0" applyNumberFormat="1" applyFont="1" applyFill="1"/>
    <xf numFmtId="0" fontId="21" fillId="9" borderId="33" xfId="15" applyFont="1" applyFill="1" applyBorder="1" applyAlignment="1">
      <alignment horizontal="center" vertical="center" wrapText="1"/>
    </xf>
    <xf numFmtId="0" fontId="21" fillId="9" borderId="45" xfId="15" applyFont="1" applyFill="1" applyBorder="1" applyAlignment="1">
      <alignment vertical="top" wrapText="1"/>
    </xf>
    <xf numFmtId="0" fontId="21" fillId="9" borderId="40" xfId="15" applyFont="1" applyFill="1" applyBorder="1" applyAlignment="1">
      <alignment horizontal="left" vertical="top" wrapText="1"/>
    </xf>
    <xf numFmtId="0" fontId="23" fillId="9" borderId="30" xfId="15" applyFont="1" applyFill="1" applyBorder="1" applyAlignment="1">
      <alignment horizontal="left" vertical="top" wrapText="1"/>
    </xf>
    <xf numFmtId="0" fontId="23" fillId="9" borderId="31" xfId="15" applyFont="1" applyFill="1" applyBorder="1" applyAlignment="1">
      <alignment horizontal="left" vertical="top" wrapText="1"/>
    </xf>
    <xf numFmtId="0" fontId="21" fillId="9" borderId="30" xfId="15" applyFont="1" applyFill="1" applyBorder="1" applyAlignment="1">
      <alignment horizontal="left" vertical="top" wrapText="1"/>
    </xf>
    <xf numFmtId="0" fontId="23" fillId="9" borderId="30" xfId="10" applyFont="1" applyFill="1" applyBorder="1" applyAlignment="1">
      <alignment horizontal="left" vertical="center" wrapText="1"/>
    </xf>
    <xf numFmtId="0" fontId="2" fillId="13" borderId="0" xfId="0" applyFont="1" applyFill="1" applyBorder="1" applyAlignment="1">
      <alignment wrapText="1"/>
    </xf>
    <xf numFmtId="0" fontId="9" fillId="13" borderId="0" xfId="9" applyNumberFormat="1" applyFont="1" applyFill="1" applyBorder="1" applyAlignment="1">
      <alignment horizontal="center" vertical="center"/>
    </xf>
    <xf numFmtId="1" fontId="8" fillId="0" borderId="0" xfId="0" applyNumberFormat="1" applyFont="1" applyAlignment="1">
      <alignment horizontal="right" wrapText="1"/>
    </xf>
    <xf numFmtId="1" fontId="8" fillId="0" borderId="0" xfId="0" applyNumberFormat="1" applyFont="1" applyAlignment="1">
      <alignment horizontal="right"/>
    </xf>
    <xf numFmtId="2" fontId="8" fillId="0" borderId="0" xfId="0" applyNumberFormat="1" applyFont="1" applyAlignment="1">
      <alignment wrapText="1"/>
    </xf>
    <xf numFmtId="1" fontId="2" fillId="0" borderId="0" xfId="0" applyNumberFormat="1" applyFont="1" applyAlignment="1">
      <alignment wrapText="1"/>
    </xf>
    <xf numFmtId="0" fontId="2" fillId="13" borderId="0" xfId="0" applyFont="1" applyFill="1" applyAlignment="1"/>
    <xf numFmtId="2" fontId="0" fillId="0" borderId="0" xfId="0" applyNumberFormat="1" applyAlignment="1">
      <alignment wrapText="1"/>
    </xf>
    <xf numFmtId="0" fontId="2" fillId="0" borderId="46" xfId="0" applyFont="1" applyBorder="1" applyAlignment="1">
      <alignment wrapText="1"/>
    </xf>
    <xf numFmtId="1" fontId="2" fillId="0" borderId="47" xfId="0" applyNumberFormat="1" applyFont="1" applyBorder="1" applyAlignment="1">
      <alignment wrapText="1"/>
    </xf>
    <xf numFmtId="0" fontId="0" fillId="0" borderId="0" xfId="0" applyFont="1" applyAlignment="1">
      <alignment wrapText="1"/>
    </xf>
    <xf numFmtId="0" fontId="39" fillId="0" borderId="0" xfId="0" applyFont="1" applyFill="1" applyBorder="1" applyAlignment="1">
      <alignment horizontal="left" vertical="top"/>
    </xf>
    <xf numFmtId="0" fontId="0" fillId="0" borderId="0" xfId="0" applyFill="1" applyBorder="1" applyAlignment="1">
      <alignment horizontal="left" vertical="top"/>
    </xf>
    <xf numFmtId="0" fontId="45" fillId="18" borderId="48" xfId="0" applyFont="1" applyFill="1" applyBorder="1" applyAlignment="1">
      <alignment horizontal="center" vertical="top" wrapText="1"/>
    </xf>
    <xf numFmtId="0" fontId="45" fillId="18" borderId="48" xfId="0" applyFont="1" applyFill="1" applyBorder="1" applyAlignment="1">
      <alignment horizontal="left" vertical="top" wrapText="1"/>
    </xf>
    <xf numFmtId="0" fontId="47" fillId="18" borderId="48" xfId="0" applyFont="1" applyFill="1" applyBorder="1" applyAlignment="1">
      <alignment horizontal="left" vertical="top" wrapText="1"/>
    </xf>
    <xf numFmtId="0" fontId="0" fillId="18" borderId="48" xfId="0" applyFill="1" applyBorder="1" applyAlignment="1">
      <alignment horizontal="left" vertical="top" wrapText="1"/>
    </xf>
    <xf numFmtId="0" fontId="0" fillId="18" borderId="48" xfId="0" applyFill="1" applyBorder="1" applyAlignment="1">
      <alignment horizontal="center" vertical="top" wrapText="1"/>
    </xf>
    <xf numFmtId="0" fontId="49" fillId="19" borderId="49" xfId="0" applyFont="1" applyFill="1" applyBorder="1" applyAlignment="1">
      <alignment horizontal="left" vertical="top" wrapText="1"/>
    </xf>
    <xf numFmtId="0" fontId="0" fillId="19" borderId="49" xfId="0" applyFill="1" applyBorder="1" applyAlignment="1">
      <alignment horizontal="center" vertical="top" wrapText="1"/>
    </xf>
    <xf numFmtId="0" fontId="49" fillId="19" borderId="49" xfId="0" applyFont="1" applyFill="1" applyBorder="1" applyAlignment="1">
      <alignment horizontal="center" vertical="top" wrapText="1"/>
    </xf>
    <xf numFmtId="167" fontId="52" fillId="19" borderId="49" xfId="0" applyNumberFormat="1" applyFont="1" applyFill="1" applyBorder="1" applyAlignment="1">
      <alignment horizontal="center" vertical="top" wrapText="1"/>
    </xf>
    <xf numFmtId="0" fontId="49" fillId="0" borderId="50" xfId="0" applyFont="1" applyFill="1" applyBorder="1" applyAlignment="1">
      <alignment horizontal="left" vertical="top" wrapText="1"/>
    </xf>
    <xf numFmtId="0" fontId="0" fillId="0" borderId="50" xfId="0" applyFill="1" applyBorder="1" applyAlignment="1">
      <alignment horizontal="center" vertical="top" wrapText="1"/>
    </xf>
    <xf numFmtId="167" fontId="52" fillId="0" borderId="50" xfId="0" applyNumberFormat="1" applyFont="1" applyFill="1" applyBorder="1" applyAlignment="1">
      <alignment horizontal="center" vertical="top" wrapText="1"/>
    </xf>
    <xf numFmtId="0" fontId="49" fillId="19" borderId="50" xfId="0" applyFont="1" applyFill="1" applyBorder="1" applyAlignment="1">
      <alignment horizontal="left" vertical="top" wrapText="1"/>
    </xf>
    <xf numFmtId="0" fontId="0" fillId="19" borderId="50" xfId="0" applyFill="1" applyBorder="1" applyAlignment="1">
      <alignment horizontal="center" vertical="top" wrapText="1"/>
    </xf>
    <xf numFmtId="167" fontId="52" fillId="19" borderId="50" xfId="0" applyNumberFormat="1" applyFont="1" applyFill="1" applyBorder="1" applyAlignment="1">
      <alignment horizontal="center" vertical="top" wrapText="1"/>
    </xf>
    <xf numFmtId="0" fontId="49" fillId="0" borderId="51" xfId="0" applyFont="1" applyFill="1" applyBorder="1" applyAlignment="1">
      <alignment horizontal="left" vertical="top" wrapText="1"/>
    </xf>
    <xf numFmtId="0" fontId="0" fillId="0" borderId="51" xfId="0" applyFill="1" applyBorder="1" applyAlignment="1">
      <alignment horizontal="center" vertical="top" wrapText="1"/>
    </xf>
    <xf numFmtId="167" fontId="52" fillId="0" borderId="51" xfId="0" applyNumberFormat="1" applyFont="1" applyFill="1" applyBorder="1" applyAlignment="1">
      <alignment horizontal="center" vertical="top" wrapText="1"/>
    </xf>
    <xf numFmtId="168" fontId="50" fillId="19" borderId="49" xfId="0" applyNumberFormat="1" applyFont="1" applyFill="1" applyBorder="1" applyAlignment="1">
      <alignment horizontal="center" vertical="top" wrapText="1"/>
    </xf>
    <xf numFmtId="169" fontId="50" fillId="19" borderId="49" xfId="0" applyNumberFormat="1" applyFont="1" applyFill="1" applyBorder="1" applyAlignment="1">
      <alignment horizontal="center" vertical="top" wrapText="1"/>
    </xf>
    <xf numFmtId="168" fontId="50" fillId="0" borderId="50" xfId="0" applyNumberFormat="1" applyFont="1" applyFill="1" applyBorder="1" applyAlignment="1">
      <alignment horizontal="left" vertical="top" wrapText="1"/>
    </xf>
    <xf numFmtId="169" fontId="50" fillId="0" borderId="50" xfId="0" applyNumberFormat="1" applyFont="1" applyFill="1" applyBorder="1" applyAlignment="1">
      <alignment horizontal="center" vertical="top" wrapText="1"/>
    </xf>
    <xf numFmtId="170" fontId="52" fillId="0" borderId="50" xfId="0" applyNumberFormat="1" applyFont="1" applyFill="1" applyBorder="1" applyAlignment="1">
      <alignment horizontal="left" vertical="top" wrapText="1"/>
    </xf>
    <xf numFmtId="168" fontId="50" fillId="19" borderId="50" xfId="0" applyNumberFormat="1" applyFont="1" applyFill="1" applyBorder="1" applyAlignment="1">
      <alignment horizontal="left" vertical="top" wrapText="1"/>
    </xf>
    <xf numFmtId="169" fontId="50" fillId="19" borderId="50" xfId="0" applyNumberFormat="1" applyFont="1" applyFill="1" applyBorder="1" applyAlignment="1">
      <alignment horizontal="center" vertical="top" wrapText="1"/>
    </xf>
    <xf numFmtId="170" fontId="52" fillId="19" borderId="50" xfId="0" applyNumberFormat="1" applyFont="1" applyFill="1" applyBorder="1" applyAlignment="1">
      <alignment horizontal="left" vertical="top" wrapText="1"/>
    </xf>
    <xf numFmtId="0" fontId="0" fillId="0" borderId="50" xfId="0" applyFill="1" applyBorder="1" applyAlignment="1">
      <alignment horizontal="left" vertical="top" wrapText="1"/>
    </xf>
    <xf numFmtId="168" fontId="50" fillId="0" borderId="50" xfId="0" applyNumberFormat="1" applyFont="1" applyFill="1" applyBorder="1" applyAlignment="1">
      <alignment horizontal="center" vertical="top" wrapText="1"/>
    </xf>
    <xf numFmtId="0" fontId="0" fillId="19" borderId="50" xfId="0" applyFill="1" applyBorder="1" applyAlignment="1">
      <alignment horizontal="left" vertical="top" wrapText="1"/>
    </xf>
    <xf numFmtId="0" fontId="0" fillId="0" borderId="51" xfId="0" applyFill="1" applyBorder="1" applyAlignment="1">
      <alignment horizontal="left" vertical="top" wrapText="1"/>
    </xf>
    <xf numFmtId="171" fontId="50" fillId="0" borderId="51" xfId="0" applyNumberFormat="1" applyFont="1" applyFill="1" applyBorder="1" applyAlignment="1">
      <alignment horizontal="left" vertical="top" wrapText="1"/>
    </xf>
    <xf numFmtId="169" fontId="50" fillId="0" borderId="51" xfId="0" applyNumberFormat="1" applyFont="1" applyFill="1" applyBorder="1" applyAlignment="1">
      <alignment horizontal="center" vertical="top" wrapText="1"/>
    </xf>
    <xf numFmtId="168" fontId="50" fillId="19" borderId="50" xfId="0" applyNumberFormat="1" applyFont="1" applyFill="1" applyBorder="1" applyAlignment="1">
      <alignment horizontal="center" vertical="top" wrapText="1"/>
    </xf>
    <xf numFmtId="0" fontId="0" fillId="19" borderId="51" xfId="0" applyFill="1" applyBorder="1" applyAlignment="1">
      <alignment horizontal="left" vertical="top" wrapText="1"/>
    </xf>
    <xf numFmtId="0" fontId="49" fillId="19" borderId="51" xfId="0" applyFont="1" applyFill="1" applyBorder="1" applyAlignment="1">
      <alignment horizontal="left" vertical="top" wrapText="1"/>
    </xf>
    <xf numFmtId="169" fontId="50" fillId="19" borderId="51" xfId="0" applyNumberFormat="1" applyFont="1" applyFill="1" applyBorder="1" applyAlignment="1">
      <alignment horizontal="center" vertical="top" wrapText="1"/>
    </xf>
    <xf numFmtId="167" fontId="52" fillId="19" borderId="51" xfId="0" applyNumberFormat="1" applyFont="1" applyFill="1" applyBorder="1" applyAlignment="1">
      <alignment horizontal="center" vertical="top" wrapText="1"/>
    </xf>
    <xf numFmtId="0" fontId="53" fillId="19" borderId="51" xfId="0" applyFont="1" applyFill="1" applyBorder="1" applyAlignment="1">
      <alignment horizontal="center" vertical="top" wrapText="1"/>
    </xf>
    <xf numFmtId="168" fontId="50" fillId="19" borderId="49" xfId="0" applyNumberFormat="1" applyFont="1" applyFill="1" applyBorder="1" applyAlignment="1">
      <alignment horizontal="left" vertical="top" wrapText="1"/>
    </xf>
    <xf numFmtId="170" fontId="54" fillId="19" borderId="49" xfId="0" applyNumberFormat="1" applyFont="1" applyFill="1" applyBorder="1" applyAlignment="1">
      <alignment horizontal="left" vertical="top" wrapText="1"/>
    </xf>
    <xf numFmtId="167" fontId="54" fillId="0" borderId="50" xfId="0" applyNumberFormat="1" applyFont="1" applyFill="1" applyBorder="1" applyAlignment="1">
      <alignment horizontal="center" vertical="top" wrapText="1"/>
    </xf>
    <xf numFmtId="167" fontId="54" fillId="0" borderId="50" xfId="0" applyNumberFormat="1" applyFont="1" applyFill="1" applyBorder="1" applyAlignment="1">
      <alignment horizontal="left" vertical="top" wrapText="1"/>
    </xf>
    <xf numFmtId="167" fontId="54" fillId="19" borderId="50" xfId="0" applyNumberFormat="1" applyFont="1" applyFill="1" applyBorder="1" applyAlignment="1">
      <alignment horizontal="center" vertical="top" wrapText="1"/>
    </xf>
    <xf numFmtId="167" fontId="54" fillId="19" borderId="50" xfId="0" applyNumberFormat="1" applyFont="1" applyFill="1" applyBorder="1" applyAlignment="1">
      <alignment horizontal="left" vertical="top" wrapText="1"/>
    </xf>
    <xf numFmtId="0" fontId="55" fillId="19" borderId="50" xfId="0" applyFont="1" applyFill="1" applyBorder="1" applyAlignment="1">
      <alignment horizontal="center" vertical="top" wrapText="1"/>
    </xf>
    <xf numFmtId="0" fontId="55" fillId="0" borderId="50" xfId="0" applyFont="1" applyFill="1" applyBorder="1" applyAlignment="1">
      <alignment horizontal="center" vertical="top" wrapText="1"/>
    </xf>
    <xf numFmtId="167" fontId="54" fillId="0" borderId="51" xfId="0" applyNumberFormat="1" applyFont="1" applyFill="1" applyBorder="1" applyAlignment="1">
      <alignment horizontal="center" vertical="top" wrapText="1"/>
    </xf>
    <xf numFmtId="0" fontId="55" fillId="0" borderId="51" xfId="0" applyFont="1" applyFill="1" applyBorder="1" applyAlignment="1">
      <alignment horizontal="center" vertical="top" wrapText="1"/>
    </xf>
    <xf numFmtId="0" fontId="0" fillId="19" borderId="49" xfId="0" applyFill="1" applyBorder="1" applyAlignment="1">
      <alignment horizontal="left" vertical="top" wrapText="1"/>
    </xf>
    <xf numFmtId="169" fontId="50" fillId="19" borderId="49" xfId="0" applyNumberFormat="1" applyFont="1" applyFill="1" applyBorder="1" applyAlignment="1">
      <alignment horizontal="left" vertical="top" wrapText="1"/>
    </xf>
    <xf numFmtId="167" fontId="54" fillId="19" borderId="49" xfId="0" applyNumberFormat="1" applyFont="1" applyFill="1" applyBorder="1" applyAlignment="1">
      <alignment horizontal="center" vertical="top" wrapText="1"/>
    </xf>
    <xf numFmtId="0" fontId="55" fillId="19" borderId="49" xfId="0" applyFont="1" applyFill="1" applyBorder="1" applyAlignment="1">
      <alignment horizontal="center" vertical="top" wrapText="1"/>
    </xf>
    <xf numFmtId="169" fontId="50" fillId="0" borderId="50" xfId="0" applyNumberFormat="1" applyFont="1" applyFill="1" applyBorder="1" applyAlignment="1">
      <alignment horizontal="left" vertical="top" wrapText="1"/>
    </xf>
    <xf numFmtId="169" fontId="50" fillId="19" borderId="50" xfId="0" applyNumberFormat="1" applyFont="1" applyFill="1" applyBorder="1" applyAlignment="1">
      <alignment horizontal="left" vertical="top" wrapText="1"/>
    </xf>
    <xf numFmtId="169" fontId="50" fillId="19" borderId="51" xfId="0" applyNumberFormat="1" applyFont="1" applyFill="1" applyBorder="1" applyAlignment="1">
      <alignment horizontal="left" vertical="top" wrapText="1"/>
    </xf>
    <xf numFmtId="0" fontId="55" fillId="19" borderId="51" xfId="0" applyFont="1" applyFill="1" applyBorder="1" applyAlignment="1">
      <alignment horizontal="center" vertical="top" wrapText="1"/>
    </xf>
    <xf numFmtId="169" fontId="50" fillId="0" borderId="51" xfId="0" applyNumberFormat="1" applyFont="1" applyFill="1" applyBorder="1" applyAlignment="1">
      <alignment horizontal="left" vertical="top" wrapText="1"/>
    </xf>
    <xf numFmtId="172" fontId="50" fillId="19" borderId="49" xfId="0" applyNumberFormat="1" applyFont="1" applyFill="1" applyBorder="1" applyAlignment="1">
      <alignment horizontal="left" vertical="top" wrapText="1"/>
    </xf>
    <xf numFmtId="168" fontId="50" fillId="0" borderId="51" xfId="0" applyNumberFormat="1" applyFont="1" applyFill="1" applyBorder="1" applyAlignment="1">
      <alignment horizontal="left" vertical="top" wrapText="1"/>
    </xf>
    <xf numFmtId="167" fontId="54" fillId="0" borderId="51" xfId="0" applyNumberFormat="1" applyFont="1" applyFill="1" applyBorder="1" applyAlignment="1">
      <alignment horizontal="left" vertical="top" wrapText="1"/>
    </xf>
    <xf numFmtId="171" fontId="50" fillId="0" borderId="50" xfId="0" applyNumberFormat="1" applyFont="1" applyFill="1" applyBorder="1" applyAlignment="1">
      <alignment horizontal="left" vertical="top" wrapText="1"/>
    </xf>
    <xf numFmtId="170" fontId="54" fillId="0" borderId="50" xfId="0" applyNumberFormat="1" applyFont="1" applyFill="1" applyBorder="1" applyAlignment="1">
      <alignment horizontal="left" vertical="top" wrapText="1"/>
    </xf>
    <xf numFmtId="170" fontId="54" fillId="19" borderId="50" xfId="0" applyNumberFormat="1" applyFont="1" applyFill="1" applyBorder="1" applyAlignment="1">
      <alignment horizontal="left" vertical="top" wrapText="1"/>
    </xf>
    <xf numFmtId="171" fontId="50" fillId="19" borderId="50" xfId="0" applyNumberFormat="1" applyFont="1" applyFill="1" applyBorder="1" applyAlignment="1">
      <alignment horizontal="left" vertical="top" wrapText="1"/>
    </xf>
    <xf numFmtId="0" fontId="0" fillId="19" borderId="51" xfId="0" applyFill="1" applyBorder="1" applyAlignment="1">
      <alignment horizontal="center" vertical="top" wrapText="1"/>
    </xf>
    <xf numFmtId="171" fontId="50" fillId="19" borderId="51" xfId="0" applyNumberFormat="1" applyFont="1" applyFill="1" applyBorder="1" applyAlignment="1">
      <alignment horizontal="left" vertical="top" wrapText="1"/>
    </xf>
    <xf numFmtId="167" fontId="54" fillId="19" borderId="51" xfId="0" applyNumberFormat="1" applyFont="1" applyFill="1" applyBorder="1" applyAlignment="1">
      <alignment horizontal="left" vertical="top" wrapText="1"/>
    </xf>
    <xf numFmtId="170" fontId="54" fillId="19" borderId="51" xfId="0" applyNumberFormat="1" applyFont="1" applyFill="1" applyBorder="1" applyAlignment="1">
      <alignment horizontal="left" vertical="top" wrapText="1"/>
    </xf>
    <xf numFmtId="171" fontId="50" fillId="19" borderId="49" xfId="0" applyNumberFormat="1" applyFont="1" applyFill="1" applyBorder="1" applyAlignment="1">
      <alignment horizontal="left" vertical="top" wrapText="1"/>
    </xf>
    <xf numFmtId="167" fontId="54" fillId="19" borderId="49" xfId="0" applyNumberFormat="1" applyFont="1" applyFill="1" applyBorder="1" applyAlignment="1">
      <alignment horizontal="left" vertical="top" wrapText="1"/>
    </xf>
    <xf numFmtId="172" fontId="50" fillId="0" borderId="50" xfId="0" applyNumberFormat="1" applyFont="1" applyFill="1" applyBorder="1" applyAlignment="1">
      <alignment horizontal="left" vertical="top" wrapText="1"/>
    </xf>
    <xf numFmtId="168" fontId="50" fillId="19" borderId="51" xfId="0" applyNumberFormat="1" applyFont="1" applyFill="1" applyBorder="1" applyAlignment="1">
      <alignment horizontal="left" vertical="top" wrapText="1"/>
    </xf>
    <xf numFmtId="167" fontId="54" fillId="19" borderId="51" xfId="0" applyNumberFormat="1" applyFont="1" applyFill="1" applyBorder="1" applyAlignment="1">
      <alignment horizontal="center" vertical="top" wrapText="1"/>
    </xf>
    <xf numFmtId="0" fontId="0" fillId="2" borderId="0" xfId="0" applyFill="1"/>
    <xf numFmtId="0" fontId="2" fillId="2" borderId="0" xfId="0" applyFont="1" applyFill="1" applyAlignment="1">
      <alignment horizontal="center"/>
    </xf>
    <xf numFmtId="0" fontId="2" fillId="2" borderId="0" xfId="0" applyFont="1" applyFill="1"/>
    <xf numFmtId="0" fontId="0" fillId="0" borderId="0" xfId="0" applyAlignment="1">
      <alignment horizontal="center"/>
    </xf>
    <xf numFmtId="10" fontId="0" fillId="0" borderId="0" xfId="0" applyNumberFormat="1" applyAlignment="1"/>
    <xf numFmtId="0" fontId="0" fillId="20" borderId="0" xfId="0" applyNumberFormat="1" applyFont="1" applyFill="1" applyBorder="1" applyAlignment="1">
      <alignment wrapText="1"/>
    </xf>
    <xf numFmtId="0" fontId="9" fillId="2" borderId="20" xfId="0" applyNumberFormat="1" applyFont="1" applyFill="1" applyBorder="1" applyAlignment="1">
      <alignment wrapText="1"/>
    </xf>
    <xf numFmtId="0" fontId="9" fillId="2" borderId="21" xfId="0" applyNumberFormat="1" applyFont="1" applyFill="1" applyBorder="1" applyAlignment="1">
      <alignment wrapText="1"/>
    </xf>
    <xf numFmtId="0" fontId="9" fillId="2" borderId="22" xfId="0" applyNumberFormat="1" applyFont="1" applyFill="1" applyBorder="1" applyAlignment="1">
      <alignment wrapText="1"/>
    </xf>
    <xf numFmtId="0" fontId="2" fillId="0" borderId="0" xfId="0" applyNumberFormat="1" applyFont="1" applyAlignment="1">
      <alignment wrapText="1"/>
    </xf>
    <xf numFmtId="0" fontId="0" fillId="0" borderId="0" xfId="0"/>
    <xf numFmtId="0" fontId="0" fillId="0" borderId="0" xfId="0" applyNumberFormat="1" applyFont="1" applyFill="1" applyBorder="1" applyAlignment="1">
      <alignment wrapText="1"/>
    </xf>
    <xf numFmtId="0" fontId="3" fillId="0" borderId="0" xfId="0" applyNumberFormat="1" applyFont="1" applyFill="1" applyBorder="1" applyAlignment="1">
      <alignment wrapText="1"/>
    </xf>
    <xf numFmtId="0" fontId="3" fillId="0" borderId="0" xfId="0" applyNumberFormat="1" applyFont="1" applyAlignment="1">
      <alignment wrapText="1"/>
    </xf>
    <xf numFmtId="0" fontId="3" fillId="0" borderId="0" xfId="0" applyFont="1" applyFill="1" applyAlignment="1">
      <alignment wrapText="1"/>
    </xf>
    <xf numFmtId="0" fontId="3" fillId="0" borderId="0" xfId="0" applyFont="1" applyAlignment="1">
      <alignment horizontal="left" wrapText="1"/>
    </xf>
    <xf numFmtId="9" fontId="3" fillId="0" borderId="0" xfId="0" applyNumberFormat="1" applyFont="1" applyAlignment="1">
      <alignment wrapText="1"/>
    </xf>
    <xf numFmtId="9" fontId="4" fillId="0" borderId="0" xfId="1" applyFont="1" applyAlignment="1">
      <alignment wrapText="1"/>
    </xf>
    <xf numFmtId="0" fontId="9" fillId="2" borderId="0" xfId="0" applyNumberFormat="1" applyFont="1" applyFill="1" applyBorder="1" applyAlignment="1">
      <alignment wrapText="1"/>
    </xf>
    <xf numFmtId="9" fontId="4" fillId="0" borderId="0" xfId="1" applyFont="1" applyFill="1" applyBorder="1" applyAlignment="1">
      <alignment wrapText="1"/>
    </xf>
    <xf numFmtId="0" fontId="0" fillId="0" borderId="0" xfId="0" applyAlignment="1">
      <alignment horizontal="left" wrapText="1"/>
    </xf>
    <xf numFmtId="0" fontId="3" fillId="0" borderId="0" xfId="0" applyFont="1" applyBorder="1" applyAlignment="1">
      <alignment wrapText="1"/>
    </xf>
    <xf numFmtId="0" fontId="0" fillId="0" borderId="0" xfId="0" applyFill="1"/>
    <xf numFmtId="0" fontId="3" fillId="0" borderId="0" xfId="1" applyNumberFormat="1" applyFont="1" applyAlignment="1">
      <alignment wrapText="1"/>
    </xf>
    <xf numFmtId="0" fontId="0" fillId="0" borderId="0" xfId="0" applyAlignment="1">
      <alignment horizontal="left" wrapText="1"/>
    </xf>
    <xf numFmtId="0" fontId="0" fillId="21" borderId="0" xfId="0" applyFill="1"/>
    <xf numFmtId="0" fontId="0" fillId="22" borderId="0" xfId="0" applyFill="1"/>
    <xf numFmtId="0" fontId="2" fillId="0" borderId="0" xfId="0" applyFont="1"/>
    <xf numFmtId="0" fontId="0" fillId="2" borderId="0" xfId="0" applyFill="1" applyAlignment="1">
      <alignment horizontal="left"/>
    </xf>
    <xf numFmtId="0" fontId="2"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3" fillId="0" borderId="0" xfId="0" quotePrefix="1" applyNumberFormat="1" applyFont="1" applyFill="1" applyBorder="1" applyAlignment="1">
      <alignment wrapText="1"/>
    </xf>
    <xf numFmtId="0" fontId="3" fillId="0" borderId="26" xfId="0" applyNumberFormat="1" applyFont="1" applyFill="1" applyBorder="1" applyAlignment="1">
      <alignment wrapText="1"/>
    </xf>
    <xf numFmtId="0" fontId="0" fillId="0" borderId="26" xfId="0" applyNumberFormat="1" applyFont="1" applyFill="1" applyBorder="1" applyAlignment="1">
      <alignment wrapText="1"/>
    </xf>
    <xf numFmtId="0" fontId="0" fillId="0" borderId="26" xfId="0" applyNumberFormat="1" applyBorder="1" applyAlignment="1">
      <alignment wrapText="1"/>
    </xf>
    <xf numFmtId="0" fontId="3" fillId="0" borderId="26" xfId="0" applyFont="1" applyFill="1" applyBorder="1" applyAlignment="1">
      <alignment wrapText="1"/>
    </xf>
    <xf numFmtId="0" fontId="0" fillId="0" borderId="26" xfId="0" applyBorder="1" applyAlignment="1">
      <alignment wrapText="1"/>
    </xf>
    <xf numFmtId="0" fontId="3" fillId="0" borderId="26" xfId="0" quotePrefix="1" applyNumberFormat="1" applyFont="1" applyFill="1" applyBorder="1" applyAlignment="1">
      <alignment wrapText="1"/>
    </xf>
    <xf numFmtId="0" fontId="3" fillId="0" borderId="26" xfId="0" applyNumberFormat="1" applyFont="1"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2" fillId="2" borderId="0" xfId="0" applyFont="1" applyFill="1" applyAlignment="1">
      <alignment horizontal="center" vertical="center"/>
    </xf>
    <xf numFmtId="0" fontId="3" fillId="2" borderId="0" xfId="0" applyFont="1" applyFill="1" applyAlignment="1">
      <alignment wrapText="1"/>
    </xf>
    <xf numFmtId="0" fontId="0" fillId="2" borderId="0" xfId="0" applyFill="1" applyAlignment="1">
      <alignment wrapText="1"/>
    </xf>
    <xf numFmtId="0" fontId="9" fillId="2" borderId="21" xfId="0" applyFont="1" applyFill="1" applyBorder="1" applyAlignment="1">
      <alignment wrapText="1"/>
    </xf>
    <xf numFmtId="0" fontId="9" fillId="2" borderId="21" xfId="0" applyFont="1" applyFill="1" applyBorder="1" applyAlignment="1">
      <alignment horizontal="left" wrapText="1"/>
    </xf>
    <xf numFmtId="0" fontId="0" fillId="0" borderId="26" xfId="0" applyBorder="1" applyAlignment="1">
      <alignment horizontal="left" wrapText="1"/>
    </xf>
    <xf numFmtId="0" fontId="0" fillId="0" borderId="0" xfId="0" applyBorder="1" applyAlignment="1">
      <alignment horizontal="left" wrapText="1"/>
    </xf>
    <xf numFmtId="0" fontId="3" fillId="20" borderId="0" xfId="0" applyNumberFormat="1" applyFont="1" applyFill="1" applyBorder="1" applyAlignment="1">
      <alignment wrapText="1"/>
    </xf>
    <xf numFmtId="0" fontId="0" fillId="0" borderId="26" xfId="0" applyFill="1" applyBorder="1" applyAlignment="1">
      <alignment wrapText="1"/>
    </xf>
    <xf numFmtId="9" fontId="0" fillId="0" borderId="0" xfId="0" applyNumberFormat="1" applyAlignment="1">
      <alignment wrapText="1"/>
    </xf>
    <xf numFmtId="0" fontId="0" fillId="0" borderId="0" xfId="0" applyAlignment="1">
      <alignment horizontal="lef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20" borderId="0" xfId="0" applyFill="1" applyAlignment="1">
      <alignment wrapText="1"/>
    </xf>
    <xf numFmtId="0" fontId="0" fillId="0" borderId="0" xfId="0" applyAlignment="1">
      <alignment horizontal="left" wrapText="1"/>
    </xf>
    <xf numFmtId="0" fontId="2" fillId="2" borderId="0" xfId="0" applyNumberFormat="1" applyFont="1" applyFill="1" applyAlignment="1">
      <alignment wrapText="1"/>
    </xf>
    <xf numFmtId="0" fontId="0" fillId="0" borderId="0" xfId="0" applyAlignment="1">
      <alignment horizontal="left" wrapText="1"/>
    </xf>
    <xf numFmtId="0" fontId="2" fillId="0" borderId="0" xfId="0" applyFont="1" applyFill="1" applyAlignment="1">
      <alignment wrapText="1"/>
    </xf>
    <xf numFmtId="0" fontId="2" fillId="0" borderId="0" xfId="0" applyFont="1" applyFill="1" applyAlignment="1">
      <alignment horizontal="right" wrapText="1"/>
    </xf>
    <xf numFmtId="0" fontId="9" fillId="3" borderId="53" xfId="0" applyFont="1" applyFill="1" applyBorder="1" applyAlignment="1">
      <alignment wrapText="1"/>
    </xf>
    <xf numFmtId="49" fontId="0" fillId="0" borderId="53" xfId="0" applyNumberFormat="1" applyFont="1" applyFill="1" applyBorder="1" applyAlignment="1">
      <alignment wrapText="1"/>
    </xf>
    <xf numFmtId="49" fontId="3" fillId="0" borderId="53" xfId="0" applyNumberFormat="1" applyFont="1" applyFill="1" applyBorder="1" applyAlignment="1">
      <alignment wrapText="1"/>
    </xf>
    <xf numFmtId="49" fontId="7" fillId="0" borderId="53" xfId="0" applyNumberFormat="1" applyFont="1" applyFill="1" applyBorder="1" applyAlignment="1">
      <alignment wrapText="1"/>
    </xf>
    <xf numFmtId="0" fontId="2" fillId="4" borderId="0" xfId="0" applyFont="1" applyFill="1" applyBorder="1" applyAlignment="1"/>
    <xf numFmtId="0" fontId="2" fillId="20" borderId="0" xfId="0" applyFont="1" applyFill="1"/>
    <xf numFmtId="0" fontId="2" fillId="20" borderId="0" xfId="0" applyFont="1" applyFill="1" applyBorder="1"/>
    <xf numFmtId="49" fontId="0" fillId="0" borderId="0" xfId="0" applyNumberFormat="1" applyAlignment="1">
      <alignment wrapText="1"/>
    </xf>
    <xf numFmtId="49" fontId="3" fillId="0" borderId="0" xfId="0" applyNumberFormat="1" applyFont="1" applyAlignment="1">
      <alignment wrapText="1"/>
    </xf>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xf numFmtId="0" fontId="0" fillId="0" borderId="0" xfId="0" applyFont="1"/>
    <xf numFmtId="11" fontId="0" fillId="0" borderId="0" xfId="0" applyNumberFormat="1" applyFont="1" applyFill="1" applyBorder="1" applyAlignment="1">
      <alignment wrapText="1"/>
    </xf>
    <xf numFmtId="0" fontId="9" fillId="2" borderId="0" xfId="0" applyFont="1" applyFill="1" applyAlignment="1">
      <alignment wrapText="1"/>
    </xf>
    <xf numFmtId="0" fontId="0" fillId="0" borderId="0" xfId="0" applyAlignment="1">
      <alignment horizontal="left" wrapText="1"/>
    </xf>
    <xf numFmtId="0" fontId="0" fillId="0" borderId="0" xfId="1" applyNumberFormat="1" applyFont="1" applyFill="1" applyBorder="1" applyAlignment="1">
      <alignment wrapText="1"/>
    </xf>
    <xf numFmtId="0" fontId="8" fillId="0" borderId="0" xfId="0" applyFont="1" applyFill="1" applyAlignment="1">
      <alignment horizontal="right" wrapText="1"/>
    </xf>
    <xf numFmtId="0" fontId="58" fillId="0" borderId="0" xfId="0" applyFont="1" applyAlignment="1">
      <alignment wrapText="1"/>
    </xf>
    <xf numFmtId="1" fontId="58" fillId="0" borderId="0" xfId="0" applyNumberFormat="1" applyFont="1" applyAlignment="1">
      <alignment horizontal="right" wrapText="1"/>
    </xf>
    <xf numFmtId="0" fontId="21" fillId="14" borderId="42" xfId="13" applyFont="1" applyFill="1" applyBorder="1" applyAlignment="1">
      <alignment horizontal="center" vertical="center"/>
    </xf>
    <xf numFmtId="0" fontId="18" fillId="8" borderId="0" xfId="7" applyFill="1" applyAlignment="1"/>
    <xf numFmtId="0" fontId="19" fillId="8" borderId="0" xfId="8" applyNumberFormat="1" applyFill="1">
      <alignment horizontal="right"/>
    </xf>
    <xf numFmtId="0" fontId="20" fillId="8" borderId="0" xfId="3" applyFont="1" applyFill="1"/>
    <xf numFmtId="0" fontId="21" fillId="9" borderId="30" xfId="9" applyNumberFormat="1" applyFill="1" applyBorder="1" applyAlignment="1">
      <alignment horizontal="center" vertical="center"/>
    </xf>
    <xf numFmtId="0" fontId="21" fillId="9" borderId="45" xfId="9" applyNumberFormat="1" applyFill="1" applyBorder="1">
      <alignment horizontal="left" vertical="center"/>
    </xf>
    <xf numFmtId="2" fontId="59" fillId="10" borderId="30" xfId="0" applyNumberFormat="1" applyFont="1" applyFill="1" applyBorder="1" applyAlignment="1">
      <alignment horizontal="right"/>
    </xf>
    <xf numFmtId="0" fontId="21" fillId="9" borderId="35" xfId="9" applyNumberFormat="1" applyFill="1" applyBorder="1">
      <alignment horizontal="left" vertical="center"/>
    </xf>
    <xf numFmtId="0" fontId="21" fillId="9" borderId="30" xfId="9" applyNumberFormat="1" applyFill="1" applyBorder="1" applyAlignment="1">
      <alignment horizontal="left" vertical="center" indent="1"/>
    </xf>
    <xf numFmtId="0" fontId="23" fillId="9" borderId="30" xfId="10" applyNumberFormat="1" applyFont="1" applyFill="1" applyBorder="1">
      <alignment horizontal="left" vertical="center" indent="2"/>
    </xf>
    <xf numFmtId="2" fontId="59" fillId="11" borderId="30" xfId="0" applyNumberFormat="1" applyFont="1" applyFill="1" applyBorder="1" applyAlignment="1">
      <alignment horizontal="right"/>
    </xf>
    <xf numFmtId="0" fontId="21" fillId="9" borderId="40" xfId="9" applyNumberFormat="1" applyFill="1" applyBorder="1" applyAlignment="1">
      <alignment horizontal="left" vertical="center" indent="1"/>
    </xf>
    <xf numFmtId="0" fontId="23" fillId="9" borderId="30" xfId="10" applyNumberFormat="1" applyFont="1" applyFill="1" applyBorder="1" applyAlignment="1">
      <alignment horizontal="left" vertical="top" wrapText="1" indent="2"/>
    </xf>
    <xf numFmtId="0" fontId="21" fillId="9" borderId="45" xfId="9" applyNumberFormat="1" applyFill="1" applyBorder="1" applyAlignment="1">
      <alignment horizontal="left" vertical="center" indent="1"/>
    </xf>
    <xf numFmtId="0" fontId="21" fillId="9" borderId="30" xfId="9" applyNumberFormat="1" applyFill="1" applyBorder="1">
      <alignment horizontal="left" vertical="center"/>
    </xf>
    <xf numFmtId="2" fontId="59" fillId="12" borderId="30" xfId="0" applyNumberFormat="1" applyFont="1" applyFill="1" applyBorder="1" applyAlignment="1">
      <alignment horizontal="right"/>
    </xf>
    <xf numFmtId="0" fontId="21" fillId="9" borderId="40" xfId="9" applyNumberFormat="1" applyFill="1" applyBorder="1">
      <alignment horizontal="left" vertical="center"/>
    </xf>
    <xf numFmtId="0" fontId="23" fillId="9" borderId="40" xfId="9" applyNumberFormat="1" applyFont="1" applyFill="1" applyBorder="1" applyAlignment="1">
      <alignment horizontal="left" vertical="center" indent="1"/>
    </xf>
    <xf numFmtId="0" fontId="23" fillId="9" borderId="30" xfId="9" applyNumberFormat="1" applyFont="1" applyFill="1" applyBorder="1" applyAlignment="1">
      <alignment horizontal="left" vertical="center" indent="1"/>
    </xf>
    <xf numFmtId="0" fontId="23" fillId="9" borderId="30" xfId="11" applyNumberFormat="1" applyFont="1" applyFill="1" applyBorder="1" applyAlignment="1">
      <alignment horizontal="left" vertical="center" indent="2"/>
    </xf>
    <xf numFmtId="0" fontId="21" fillId="9" borderId="31" xfId="9" applyNumberFormat="1" applyFill="1" applyBorder="1" applyAlignment="1">
      <alignment horizontal="left" vertical="center" indent="1"/>
    </xf>
    <xf numFmtId="0" fontId="21" fillId="9" borderId="30" xfId="12" applyFont="1" applyBorder="1" applyAlignment="1">
      <alignment horizontal="left" vertical="center" indent="1"/>
    </xf>
    <xf numFmtId="0" fontId="23" fillId="9" borderId="30" xfId="12" applyBorder="1" applyAlignment="1">
      <alignment horizontal="left" vertical="center" indent="2"/>
    </xf>
    <xf numFmtId="0" fontId="24" fillId="8" borderId="24" xfId="3" applyFont="1" applyFill="1" applyBorder="1"/>
    <xf numFmtId="0" fontId="19" fillId="8" borderId="24" xfId="8" applyNumberFormat="1" applyFill="1" applyBorder="1">
      <alignment horizontal="right"/>
    </xf>
    <xf numFmtId="0" fontId="18" fillId="8" borderId="25" xfId="7" applyFill="1" applyBorder="1" applyAlignment="1"/>
    <xf numFmtId="0" fontId="25" fillId="8" borderId="0" xfId="3" applyFont="1" applyFill="1"/>
    <xf numFmtId="0" fontId="24" fillId="8" borderId="0" xfId="3" applyFont="1" applyFill="1"/>
    <xf numFmtId="2" fontId="59" fillId="7" borderId="30" xfId="0" applyNumberFormat="1" applyFont="1" applyFill="1" applyBorder="1" applyAlignment="1">
      <alignment horizontal="right"/>
    </xf>
    <xf numFmtId="0" fontId="23" fillId="14" borderId="30" xfId="11" applyFont="1" applyFill="1" applyBorder="1">
      <alignment horizontal="left" vertical="center" indent="5"/>
    </xf>
    <xf numFmtId="0" fontId="21" fillId="14" borderId="40" xfId="9" applyFill="1" applyBorder="1">
      <alignment horizontal="left" vertical="center"/>
    </xf>
    <xf numFmtId="0" fontId="23" fillId="14" borderId="32" xfId="11" applyFont="1" applyFill="1" applyBorder="1">
      <alignment horizontal="left" vertical="center" indent="5"/>
    </xf>
    <xf numFmtId="0" fontId="59" fillId="7" borderId="30" xfId="0" applyFont="1" applyFill="1" applyBorder="1" applyAlignment="1">
      <alignment horizontal="left" indent="4"/>
    </xf>
    <xf numFmtId="0" fontId="59" fillId="7" borderId="30" xfId="0" applyFont="1" applyFill="1" applyBorder="1" applyAlignment="1">
      <alignment horizontal="left" indent="6"/>
    </xf>
    <xf numFmtId="0" fontId="23" fillId="14" borderId="32" xfId="13" applyFill="1" applyBorder="1" applyAlignment="1">
      <alignment horizontal="left" vertical="center" indent="2"/>
    </xf>
    <xf numFmtId="0" fontId="29" fillId="14" borderId="30" xfId="9" applyFont="1" applyFill="1" applyBorder="1">
      <alignment horizontal="left" vertical="center"/>
    </xf>
    <xf numFmtId="0" fontId="19" fillId="14" borderId="30" xfId="11" applyFont="1" applyFill="1" applyBorder="1">
      <alignment horizontal="left" vertical="center" indent="5"/>
    </xf>
    <xf numFmtId="0" fontId="19" fillId="14" borderId="30" xfId="13" applyFont="1" applyFill="1" applyBorder="1" applyAlignment="1">
      <alignment horizontal="left" vertical="center" indent="5"/>
    </xf>
    <xf numFmtId="0" fontId="59" fillId="7" borderId="30" xfId="0" applyFont="1" applyFill="1" applyBorder="1" applyAlignment="1">
      <alignment horizontal="left" indent="8"/>
    </xf>
    <xf numFmtId="0" fontId="21" fillId="14" borderId="30" xfId="9" applyFill="1" applyBorder="1">
      <alignment horizontal="left" vertical="center"/>
    </xf>
    <xf numFmtId="0" fontId="23" fillId="14" borderId="30" xfId="13" applyFill="1" applyBorder="1" applyAlignment="1">
      <alignment horizontal="left" vertical="center" indent="1"/>
    </xf>
    <xf numFmtId="0" fontId="23" fillId="14" borderId="30" xfId="13" applyFill="1" applyBorder="1" applyAlignment="1">
      <alignment horizontal="left" vertical="center" indent="2"/>
    </xf>
    <xf numFmtId="0" fontId="23" fillId="15" borderId="40" xfId="13" applyFill="1" applyBorder="1" applyAlignment="1">
      <alignment horizontal="right" vertical="center"/>
    </xf>
    <xf numFmtId="0" fontId="23" fillId="8" borderId="0" xfId="3" applyFont="1" applyFill="1"/>
    <xf numFmtId="0" fontId="23" fillId="8" borderId="0" xfId="8" applyFont="1" applyFill="1">
      <alignment horizontal="right"/>
    </xf>
    <xf numFmtId="0" fontId="23" fillId="8" borderId="0" xfId="13" applyFill="1"/>
    <xf numFmtId="0" fontId="23" fillId="8" borderId="0" xfId="13" applyFill="1" applyAlignment="1">
      <alignment vertical="center"/>
    </xf>
    <xf numFmtId="0" fontId="21" fillId="9" borderId="31" xfId="13" applyFont="1" applyFill="1" applyBorder="1" applyAlignment="1">
      <alignment horizontal="left" vertical="center"/>
    </xf>
    <xf numFmtId="0" fontId="21" fillId="9" borderId="34" xfId="13" quotePrefix="1" applyFont="1" applyFill="1" applyBorder="1" applyAlignment="1">
      <alignment horizontal="center" vertical="center"/>
    </xf>
    <xf numFmtId="0" fontId="21" fillId="9" borderId="32" xfId="13" quotePrefix="1" applyFont="1" applyFill="1" applyBorder="1" applyAlignment="1">
      <alignment horizontal="center" vertical="center"/>
    </xf>
    <xf numFmtId="0" fontId="21" fillId="9" borderId="32" xfId="13" applyFont="1" applyFill="1" applyBorder="1" applyAlignment="1">
      <alignment horizontal="center" vertical="center"/>
    </xf>
    <xf numFmtId="0" fontId="21" fillId="9" borderId="32" xfId="13" applyFont="1" applyFill="1" applyBorder="1" applyAlignment="1">
      <alignment horizontal="center" vertical="center" wrapText="1"/>
    </xf>
    <xf numFmtId="0" fontId="21" fillId="9" borderId="30" xfId="13" quotePrefix="1" applyFont="1" applyFill="1" applyBorder="1" applyAlignment="1">
      <alignment horizontal="center" vertical="center"/>
    </xf>
    <xf numFmtId="0" fontId="21" fillId="9" borderId="41" xfId="13" applyFont="1" applyFill="1" applyBorder="1" applyAlignment="1">
      <alignment horizontal="left" vertical="center"/>
    </xf>
    <xf numFmtId="0" fontId="21" fillId="9" borderId="44" xfId="13" applyFont="1" applyFill="1" applyBorder="1" applyAlignment="1">
      <alignment vertical="center"/>
    </xf>
    <xf numFmtId="0" fontId="21" fillId="9" borderId="30" xfId="13" applyFont="1" applyFill="1" applyBorder="1" applyAlignment="1">
      <alignment vertical="center"/>
    </xf>
    <xf numFmtId="0" fontId="23" fillId="9" borderId="30" xfId="10" applyFont="1" applyFill="1" applyBorder="1">
      <alignment horizontal="left" vertical="center" indent="2"/>
    </xf>
    <xf numFmtId="0" fontId="21" fillId="9" borderId="40" xfId="13" applyFont="1" applyFill="1" applyBorder="1" applyAlignment="1">
      <alignment vertical="center"/>
    </xf>
    <xf numFmtId="0" fontId="23" fillId="9" borderId="40" xfId="10" applyFont="1" applyFill="1" applyBorder="1">
      <alignment horizontal="left" vertical="center" indent="2"/>
    </xf>
    <xf numFmtId="0" fontId="23" fillId="9" borderId="31" xfId="10" applyFont="1" applyFill="1" applyBorder="1">
      <alignment horizontal="left" vertical="center" indent="2"/>
    </xf>
    <xf numFmtId="0" fontId="21" fillId="9" borderId="29" xfId="13" applyFont="1" applyFill="1" applyBorder="1" applyAlignment="1">
      <alignment horizontal="center" vertical="center"/>
    </xf>
    <xf numFmtId="0" fontId="21" fillId="9" borderId="28" xfId="13" applyFont="1" applyFill="1" applyBorder="1" applyAlignment="1">
      <alignment horizontal="center" vertical="center"/>
    </xf>
    <xf numFmtId="0" fontId="21" fillId="9" borderId="40" xfId="9" applyFill="1" applyBorder="1" applyProtection="1">
      <alignment horizontal="left" vertical="center"/>
    </xf>
    <xf numFmtId="0" fontId="21" fillId="9" borderId="30" xfId="9" applyFill="1" applyBorder="1" applyProtection="1">
      <alignment horizontal="left" vertical="center"/>
    </xf>
    <xf numFmtId="0" fontId="21" fillId="9" borderId="40" xfId="9" applyFill="1" applyBorder="1" applyAlignment="1" applyProtection="1">
      <alignment horizontal="left" vertical="center" wrapText="1"/>
    </xf>
    <xf numFmtId="0" fontId="23" fillId="8" borderId="0" xfId="13" applyFill="1" applyAlignment="1">
      <alignment horizontal="right" vertical="center"/>
    </xf>
    <xf numFmtId="0" fontId="18" fillId="8" borderId="0" xfId="7" applyFill="1" applyAlignment="1">
      <alignment vertical="center"/>
    </xf>
    <xf numFmtId="0" fontId="21" fillId="8" borderId="0" xfId="13" applyFont="1" applyFill="1" applyAlignment="1">
      <alignment vertical="center"/>
    </xf>
    <xf numFmtId="0" fontId="21" fillId="9" borderId="33" xfId="13" applyFont="1" applyFill="1" applyBorder="1" applyAlignment="1">
      <alignment horizontal="center" vertical="center" textRotation="90"/>
    </xf>
    <xf numFmtId="0" fontId="21" fillId="9" borderId="30" xfId="13" applyFont="1" applyFill="1" applyBorder="1" applyAlignment="1">
      <alignment horizontal="center" vertical="center" textRotation="90"/>
    </xf>
    <xf numFmtId="0" fontId="21" fillId="9" borderId="32" xfId="13" applyFont="1" applyFill="1" applyBorder="1" applyAlignment="1">
      <alignment horizontal="center" vertical="center" textRotation="90"/>
    </xf>
    <xf numFmtId="0" fontId="21" fillId="9" borderId="32" xfId="13" applyFont="1" applyFill="1" applyBorder="1" applyAlignment="1">
      <alignment horizontal="center" vertical="center" textRotation="90" wrapText="1"/>
    </xf>
    <xf numFmtId="0" fontId="21" fillId="9" borderId="30" xfId="13" quotePrefix="1" applyFont="1" applyFill="1" applyBorder="1" applyAlignment="1">
      <alignment horizontal="center" vertical="center" textRotation="90"/>
    </xf>
    <xf numFmtId="0" fontId="21" fillId="9" borderId="32" xfId="13" quotePrefix="1" applyFont="1" applyFill="1" applyBorder="1" applyAlignment="1">
      <alignment horizontal="center" vertical="center" textRotation="90"/>
    </xf>
    <xf numFmtId="0" fontId="21" fillId="9" borderId="29" xfId="13" applyFont="1" applyFill="1" applyBorder="1" applyAlignment="1">
      <alignment horizontal="center" vertical="center" wrapText="1"/>
    </xf>
    <xf numFmtId="0" fontId="21" fillId="9" borderId="43" xfId="13" applyFont="1" applyFill="1" applyBorder="1" applyAlignment="1">
      <alignment horizontal="center" vertical="center"/>
    </xf>
    <xf numFmtId="0" fontId="21" fillId="9" borderId="40" xfId="13" applyFont="1" applyFill="1" applyBorder="1" applyAlignment="1">
      <alignment horizontal="left" vertical="center" wrapText="1"/>
    </xf>
    <xf numFmtId="0" fontId="21" fillId="9" borderId="30" xfId="13" applyFont="1" applyFill="1" applyBorder="1" applyAlignment="1">
      <alignment horizontal="left" vertical="center" wrapText="1"/>
    </xf>
    <xf numFmtId="0" fontId="21" fillId="9" borderId="40" xfId="13" applyFont="1" applyFill="1" applyBorder="1" applyAlignment="1">
      <alignment horizontal="left" vertical="center"/>
    </xf>
    <xf numFmtId="0" fontId="59" fillId="10" borderId="30" xfId="0" applyFont="1" applyFill="1" applyBorder="1" applyAlignment="1">
      <alignment horizontal="left" indent="2"/>
    </xf>
    <xf numFmtId="0" fontId="21" fillId="9" borderId="43" xfId="13" applyFont="1" applyFill="1" applyBorder="1" applyAlignment="1">
      <alignment horizontal="left" vertical="center"/>
    </xf>
    <xf numFmtId="0" fontId="23" fillId="9" borderId="30" xfId="13" applyFill="1" applyBorder="1" applyAlignment="1">
      <alignment horizontal="left" vertical="center" wrapText="1"/>
    </xf>
    <xf numFmtId="0" fontId="23" fillId="9" borderId="30" xfId="13" applyFill="1" applyBorder="1" applyAlignment="1">
      <alignment vertical="center" wrapText="1"/>
    </xf>
    <xf numFmtId="0" fontId="23" fillId="9" borderId="30" xfId="9" applyFont="1" applyFill="1" applyBorder="1" applyProtection="1">
      <alignment horizontal="left" vertical="center"/>
    </xf>
    <xf numFmtId="0" fontId="23" fillId="9" borderId="30" xfId="13" applyFill="1" applyBorder="1" applyAlignment="1">
      <alignment vertical="center"/>
    </xf>
    <xf numFmtId="0" fontId="21" fillId="9" borderId="31" xfId="9" applyFill="1" applyBorder="1" applyProtection="1">
      <alignment horizontal="left" vertical="center"/>
    </xf>
    <xf numFmtId="0" fontId="21" fillId="9" borderId="33" xfId="9" applyFill="1" applyBorder="1" applyAlignment="1" applyProtection="1">
      <alignment horizontal="center" vertical="center"/>
    </xf>
    <xf numFmtId="0" fontId="21" fillId="9" borderId="30" xfId="13" applyFont="1" applyFill="1" applyBorder="1" applyAlignment="1">
      <alignment horizontal="center" vertical="center"/>
    </xf>
    <xf numFmtId="0" fontId="21" fillId="9" borderId="41" xfId="9" applyFill="1" applyBorder="1" applyProtection="1">
      <alignment horizontal="left" vertical="center"/>
    </xf>
    <xf numFmtId="0" fontId="21" fillId="9" borderId="44" xfId="9" applyFill="1" applyBorder="1" applyProtection="1">
      <alignment horizontal="left" vertical="center"/>
    </xf>
    <xf numFmtId="0" fontId="23" fillId="9" borderId="30" xfId="11" applyFont="1" applyFill="1" applyBorder="1">
      <alignment horizontal="left" vertical="center" indent="5"/>
    </xf>
    <xf numFmtId="0" fontId="59" fillId="10" borderId="30" xfId="0" applyFont="1" applyFill="1" applyBorder="1" applyAlignment="1">
      <alignment horizontal="left" indent="8"/>
    </xf>
    <xf numFmtId="0" fontId="59" fillId="10" borderId="30" xfId="0" applyFont="1" applyFill="1" applyBorder="1" applyAlignment="1">
      <alignment horizontal="left" indent="4"/>
    </xf>
    <xf numFmtId="0" fontId="59" fillId="10" borderId="30" xfId="0" applyFont="1" applyFill="1" applyBorder="1" applyAlignment="1">
      <alignment horizontal="left" indent="6"/>
    </xf>
    <xf numFmtId="0" fontId="23" fillId="0" borderId="0" xfId="3" applyFont="1"/>
    <xf numFmtId="0" fontId="23" fillId="8" borderId="0" xfId="15" applyFont="1" applyFill="1"/>
    <xf numFmtId="0" fontId="21" fillId="9" borderId="30" xfId="16" applyFont="1" applyAlignment="1">
      <alignment horizontal="left" vertical="center"/>
    </xf>
    <xf numFmtId="0" fontId="23" fillId="8" borderId="0" xfId="17" applyFont="1" applyFill="1" applyBorder="1"/>
    <xf numFmtId="4" fontId="21" fillId="9" borderId="33" xfId="13" quotePrefix="1" applyNumberFormat="1" applyFont="1" applyFill="1" applyBorder="1" applyAlignment="1">
      <alignment horizontal="center" vertical="center"/>
    </xf>
    <xf numFmtId="4" fontId="21" fillId="9" borderId="30" xfId="13" quotePrefix="1" applyNumberFormat="1" applyFont="1" applyFill="1" applyBorder="1" applyAlignment="1">
      <alignment horizontal="center" vertical="center"/>
    </xf>
    <xf numFmtId="4" fontId="21" fillId="9" borderId="30" xfId="13" applyNumberFormat="1" applyFont="1" applyFill="1" applyBorder="1" applyAlignment="1">
      <alignment horizontal="center" vertical="center"/>
    </xf>
    <xf numFmtId="4" fontId="21" fillId="9" borderId="32" xfId="13" applyNumberFormat="1" applyFont="1" applyFill="1" applyBorder="1" applyAlignment="1">
      <alignment horizontal="center" vertical="center"/>
    </xf>
    <xf numFmtId="4" fontId="21" fillId="9" borderId="35" xfId="13" applyNumberFormat="1" applyFont="1" applyFill="1" applyBorder="1" applyAlignment="1">
      <alignment vertical="center"/>
    </xf>
    <xf numFmtId="4" fontId="21" fillId="9" borderId="30" xfId="13" applyNumberFormat="1" applyFont="1" applyFill="1" applyBorder="1" applyAlignment="1">
      <alignment vertical="center"/>
    </xf>
    <xf numFmtId="4" fontId="23" fillId="9" borderId="30" xfId="13" applyNumberFormat="1" applyFill="1" applyBorder="1" applyAlignment="1">
      <alignment horizontal="left" vertical="center"/>
    </xf>
    <xf numFmtId="4" fontId="23" fillId="9" borderId="30" xfId="13" applyNumberFormat="1" applyFill="1" applyBorder="1" applyAlignment="1">
      <alignment horizontal="left" vertical="center" wrapText="1"/>
    </xf>
    <xf numFmtId="0" fontId="9" fillId="2" borderId="0" xfId="0" applyFont="1" applyFill="1" applyBorder="1" applyAlignment="1">
      <alignment horizontal="right" wrapText="1"/>
    </xf>
    <xf numFmtId="0" fontId="8" fillId="0" borderId="0" xfId="0" applyFont="1"/>
    <xf numFmtId="0" fontId="4" fillId="0" borderId="0" xfId="0" applyFont="1" applyFill="1" applyAlignment="1">
      <alignment wrapText="1"/>
    </xf>
    <xf numFmtId="49" fontId="0" fillId="0" borderId="0" xfId="0" applyNumberFormat="1" applyFont="1" applyAlignment="1">
      <alignment wrapText="1"/>
    </xf>
    <xf numFmtId="0" fontId="0" fillId="0" borderId="53" xfId="0" applyFont="1" applyBorder="1" applyAlignment="1">
      <alignment wrapText="1"/>
    </xf>
    <xf numFmtId="0" fontId="1" fillId="0" borderId="53" xfId="0" applyFont="1" applyBorder="1" applyAlignment="1">
      <alignment wrapText="1"/>
    </xf>
    <xf numFmtId="0" fontId="4" fillId="0" borderId="0" xfId="0" applyNumberFormat="1" applyFont="1" applyAlignment="1"/>
    <xf numFmtId="0" fontId="3" fillId="0" borderId="55" xfId="0" applyNumberFormat="1" applyFont="1" applyBorder="1" applyAlignment="1"/>
    <xf numFmtId="0" fontId="4" fillId="0" borderId="55" xfId="0" applyNumberFormat="1" applyFont="1" applyBorder="1" applyAlignment="1"/>
    <xf numFmtId="0" fontId="3" fillId="0" borderId="55" xfId="0" applyNumberFormat="1" applyFont="1" applyFill="1" applyBorder="1" applyAlignment="1"/>
    <xf numFmtId="0" fontId="4" fillId="0" borderId="55" xfId="0" applyNumberFormat="1" applyFont="1" applyFill="1" applyBorder="1" applyAlignment="1"/>
    <xf numFmtId="0" fontId="0" fillId="0" borderId="55" xfId="0" applyNumberFormat="1" applyFont="1" applyFill="1" applyBorder="1" applyAlignment="1"/>
    <xf numFmtId="0" fontId="4" fillId="20" borderId="55" xfId="0" applyNumberFormat="1" applyFont="1" applyFill="1" applyBorder="1" applyAlignment="1"/>
    <xf numFmtId="0" fontId="4" fillId="0" borderId="55" xfId="0" applyNumberFormat="1" applyFont="1" applyFill="1" applyBorder="1" applyAlignment="1">
      <alignment horizontal="left"/>
    </xf>
    <xf numFmtId="0" fontId="3" fillId="0" borderId="55" xfId="0" applyNumberFormat="1" applyFont="1" applyFill="1" applyBorder="1" applyAlignment="1">
      <alignment horizontal="left"/>
    </xf>
    <xf numFmtId="0" fontId="4" fillId="0" borderId="55" xfId="1" applyNumberFormat="1" applyFont="1" applyFill="1" applyBorder="1" applyAlignment="1"/>
    <xf numFmtId="0" fontId="0" fillId="0" borderId="55" xfId="0" applyBorder="1" applyAlignment="1"/>
    <xf numFmtId="0" fontId="4" fillId="0" borderId="55" xfId="0" applyFont="1" applyBorder="1" applyAlignment="1"/>
    <xf numFmtId="0" fontId="0" fillId="0" borderId="55" xfId="0" applyNumberFormat="1" applyFill="1" applyBorder="1" applyAlignment="1">
      <alignment horizontal="left" wrapText="1"/>
    </xf>
    <xf numFmtId="0" fontId="9" fillId="44" borderId="0" xfId="0" applyFont="1" applyFill="1" applyBorder="1" applyAlignment="1">
      <alignment wrapText="1"/>
    </xf>
    <xf numFmtId="0" fontId="9" fillId="44" borderId="0" xfId="0" applyNumberFormat="1" applyFont="1" applyFill="1" applyBorder="1" applyAlignment="1">
      <alignment horizontal="left" wrapText="1"/>
    </xf>
    <xf numFmtId="0" fontId="9" fillId="45" borderId="0" xfId="0" applyNumberFormat="1" applyFont="1" applyFill="1" applyBorder="1" applyAlignment="1">
      <alignment wrapText="1"/>
    </xf>
    <xf numFmtId="0" fontId="9" fillId="45" borderId="55" xfId="0" applyNumberFormat="1" applyFont="1" applyFill="1" applyBorder="1" applyAlignment="1">
      <alignment horizontal="left" wrapText="1"/>
    </xf>
    <xf numFmtId="0" fontId="9" fillId="45" borderId="0" xfId="0" applyFont="1" applyFill="1" applyBorder="1" applyAlignment="1">
      <alignment wrapText="1"/>
    </xf>
    <xf numFmtId="0" fontId="9" fillId="45" borderId="0" xfId="0" applyFont="1" applyFill="1" applyAlignment="1">
      <alignment wrapText="1"/>
    </xf>
    <xf numFmtId="0" fontId="0" fillId="0" borderId="53" xfId="0" applyBorder="1"/>
    <xf numFmtId="0" fontId="0" fillId="0" borderId="53" xfId="0" applyFill="1" applyBorder="1" applyAlignment="1">
      <alignment wrapText="1"/>
    </xf>
    <xf numFmtId="0" fontId="0" fillId="0" borderId="53" xfId="0" applyFill="1" applyBorder="1"/>
    <xf numFmtId="0" fontId="0" fillId="0" borderId="0" xfId="0" applyBorder="1"/>
    <xf numFmtId="9" fontId="4" fillId="0" borderId="0" xfId="1" applyFont="1" applyAlignment="1"/>
    <xf numFmtId="0" fontId="9" fillId="44" borderId="55" xfId="0" applyNumberFormat="1" applyFont="1" applyFill="1" applyBorder="1" applyAlignment="1"/>
    <xf numFmtId="0" fontId="0" fillId="0" borderId="55" xfId="0" applyNumberFormat="1" applyFill="1" applyBorder="1" applyAlignment="1"/>
    <xf numFmtId="0" fontId="6" fillId="0" borderId="53" xfId="2" applyBorder="1"/>
    <xf numFmtId="49" fontId="0" fillId="0" borderId="53" xfId="1" applyNumberFormat="1" applyFont="1" applyFill="1" applyBorder="1" applyAlignment="1">
      <alignment wrapText="1"/>
    </xf>
    <xf numFmtId="49" fontId="6" fillId="0" borderId="53" xfId="2" applyNumberFormat="1" applyFill="1" applyBorder="1" applyAlignment="1">
      <alignment wrapText="1"/>
    </xf>
    <xf numFmtId="0" fontId="6" fillId="0" borderId="53" xfId="2" applyBorder="1" applyAlignment="1">
      <alignment wrapText="1"/>
    </xf>
    <xf numFmtId="49" fontId="0" fillId="46" borderId="0" xfId="0" applyNumberFormat="1" applyFont="1" applyFill="1" applyAlignment="1">
      <alignment wrapText="1"/>
    </xf>
    <xf numFmtId="49" fontId="0" fillId="0" borderId="0" xfId="0" applyNumberFormat="1" applyFill="1" applyAlignment="1">
      <alignment wrapText="1"/>
    </xf>
    <xf numFmtId="49" fontId="3" fillId="0" borderId="0" xfId="0" applyNumberFormat="1" applyFont="1" applyFill="1" applyAlignment="1">
      <alignment wrapText="1"/>
    </xf>
    <xf numFmtId="49" fontId="0" fillId="0" borderId="54" xfId="0" applyNumberFormat="1" applyFill="1" applyBorder="1" applyAlignment="1">
      <alignment wrapText="1"/>
    </xf>
    <xf numFmtId="49" fontId="0" fillId="0" borderId="0" xfId="0" applyNumberFormat="1" applyFont="1" applyFill="1" applyAlignment="1">
      <alignment wrapText="1"/>
    </xf>
    <xf numFmtId="0" fontId="0" fillId="0" borderId="0" xfId="0" applyNumberFormat="1" applyFill="1" applyAlignment="1">
      <alignment wrapText="1"/>
    </xf>
    <xf numFmtId="0" fontId="2" fillId="20" borderId="0" xfId="0" applyFont="1" applyFill="1" applyAlignment="1">
      <alignment horizontal="center"/>
    </xf>
    <xf numFmtId="4" fontId="21" fillId="9" borderId="31" xfId="13" applyNumberFormat="1" applyFont="1" applyFill="1" applyBorder="1" applyAlignment="1">
      <alignment horizontal="left" vertical="center" wrapText="1"/>
    </xf>
    <xf numFmtId="4" fontId="21" fillId="9" borderId="41" xfId="13" applyNumberFormat="1" applyFont="1" applyFill="1" applyBorder="1" applyAlignment="1">
      <alignment horizontal="left" vertical="center" wrapText="1"/>
    </xf>
    <xf numFmtId="4" fontId="21" fillId="9" borderId="28" xfId="13" applyNumberFormat="1" applyFont="1" applyFill="1" applyBorder="1" applyAlignment="1">
      <alignment horizontal="center" vertical="center"/>
    </xf>
    <xf numFmtId="4" fontId="21" fillId="9" borderId="29" xfId="13" applyNumberFormat="1" applyFont="1" applyFill="1" applyBorder="1" applyAlignment="1">
      <alignment horizontal="center" vertical="center"/>
    </xf>
    <xf numFmtId="4" fontId="21" fillId="9" borderId="42" xfId="13" applyNumberFormat="1" applyFont="1" applyFill="1" applyBorder="1" applyAlignment="1">
      <alignment horizontal="center" vertical="center"/>
    </xf>
    <xf numFmtId="0" fontId="21" fillId="9" borderId="28" xfId="13" applyFont="1" applyFill="1" applyBorder="1" applyAlignment="1">
      <alignment horizontal="center" vertical="center" wrapText="1"/>
    </xf>
    <xf numFmtId="0" fontId="21" fillId="9" borderId="42" xfId="13" applyFont="1" applyFill="1" applyBorder="1" applyAlignment="1">
      <alignment horizontal="center" vertical="center" wrapText="1"/>
    </xf>
    <xf numFmtId="0" fontId="21" fillId="9" borderId="31" xfId="15" applyFont="1" applyFill="1" applyBorder="1" applyAlignment="1">
      <alignment horizontal="left" vertical="center" wrapText="1"/>
    </xf>
    <xf numFmtId="0" fontId="21" fillId="9" borderId="41" xfId="15" applyFont="1" applyFill="1" applyBorder="1" applyAlignment="1">
      <alignment horizontal="left" vertical="center" wrapText="1"/>
    </xf>
    <xf numFmtId="0" fontId="21" fillId="9" borderId="28" xfId="15" applyFont="1" applyFill="1" applyBorder="1" applyAlignment="1">
      <alignment horizontal="center" vertical="top" wrapText="1"/>
    </xf>
    <xf numFmtId="0" fontId="21" fillId="9" borderId="29" xfId="15" applyFont="1" applyFill="1" applyBorder="1" applyAlignment="1">
      <alignment horizontal="center" vertical="top" wrapText="1"/>
    </xf>
    <xf numFmtId="0" fontId="21" fillId="9" borderId="42" xfId="15" applyFont="1" applyFill="1" applyBorder="1" applyAlignment="1">
      <alignment horizontal="center" vertical="top" wrapText="1"/>
    </xf>
    <xf numFmtId="0" fontId="21" fillId="9" borderId="31" xfId="13" applyFont="1" applyFill="1" applyBorder="1" applyAlignment="1">
      <alignment horizontal="left" vertical="center" wrapText="1"/>
    </xf>
    <xf numFmtId="0" fontId="21" fillId="9" borderId="41" xfId="13" applyFont="1" applyFill="1" applyBorder="1" applyAlignment="1">
      <alignment horizontal="left" vertical="center" wrapText="1"/>
    </xf>
    <xf numFmtId="0" fontId="21" fillId="9" borderId="28" xfId="13" applyFont="1" applyFill="1" applyBorder="1" applyAlignment="1">
      <alignment horizontal="center" vertical="center"/>
    </xf>
    <xf numFmtId="0" fontId="21" fillId="9" borderId="29" xfId="13" applyFont="1" applyFill="1" applyBorder="1" applyAlignment="1">
      <alignment horizontal="center" vertical="center"/>
    </xf>
    <xf numFmtId="0" fontId="21" fillId="9" borderId="42" xfId="13" applyFont="1" applyFill="1" applyBorder="1" applyAlignment="1">
      <alignment horizontal="center" vertical="center"/>
    </xf>
    <xf numFmtId="0" fontId="18" fillId="8" borderId="0" xfId="7" applyFill="1" applyAlignment="1">
      <alignment horizontal="left" vertical="center"/>
    </xf>
    <xf numFmtId="0" fontId="18" fillId="17" borderId="0" xfId="7" applyFill="1" applyAlignment="1">
      <alignment horizontal="left" vertical="center"/>
    </xf>
    <xf numFmtId="0" fontId="23" fillId="8" borderId="29" xfId="3" applyFont="1" applyFill="1" applyBorder="1" applyAlignment="1">
      <alignment horizontal="center" vertical="center" wrapText="1"/>
    </xf>
    <xf numFmtId="0" fontId="23" fillId="8" borderId="42" xfId="3" applyFont="1" applyFill="1" applyBorder="1" applyAlignment="1">
      <alignment horizontal="center" vertical="center" wrapText="1"/>
    </xf>
    <xf numFmtId="0" fontId="18" fillId="8" borderId="0" xfId="7" applyFill="1" applyAlignment="1">
      <alignment horizontal="left"/>
    </xf>
    <xf numFmtId="0" fontId="23" fillId="8" borderId="29" xfId="3" applyFont="1" applyFill="1" applyBorder="1" applyAlignment="1">
      <alignment horizontal="center" vertical="center"/>
    </xf>
    <xf numFmtId="0" fontId="23" fillId="8" borderId="42" xfId="3" applyFont="1" applyFill="1" applyBorder="1" applyAlignment="1">
      <alignment horizontal="center" vertical="center"/>
    </xf>
    <xf numFmtId="0" fontId="21" fillId="14" borderId="28" xfId="13" applyFont="1" applyFill="1" applyBorder="1" applyAlignment="1">
      <alignment horizontal="center" vertical="center"/>
    </xf>
    <xf numFmtId="0" fontId="21" fillId="14" borderId="42" xfId="13" applyFont="1" applyFill="1" applyBorder="1" applyAlignment="1">
      <alignment horizontal="center" vertical="center"/>
    </xf>
    <xf numFmtId="0" fontId="21" fillId="9" borderId="31" xfId="9" applyNumberFormat="1" applyFill="1" applyBorder="1" applyAlignment="1">
      <alignment horizontal="left" vertical="top"/>
    </xf>
    <xf numFmtId="0" fontId="21" fillId="9" borderId="41" xfId="9" applyNumberFormat="1" applyFill="1" applyBorder="1" applyAlignment="1">
      <alignment horizontal="left" vertical="top"/>
    </xf>
    <xf numFmtId="0" fontId="21" fillId="9" borderId="28" xfId="9" applyNumberFormat="1" applyFill="1" applyBorder="1" applyAlignment="1">
      <alignment horizontal="center" vertical="center"/>
    </xf>
    <xf numFmtId="0" fontId="21" fillId="9" borderId="29" xfId="9" applyNumberFormat="1" applyFill="1" applyBorder="1" applyAlignment="1">
      <alignment horizontal="center" vertical="center"/>
    </xf>
    <xf numFmtId="0" fontId="21" fillId="9" borderId="42" xfId="9" applyNumberFormat="1" applyFill="1" applyBorder="1" applyAlignment="1">
      <alignment horizontal="center" vertical="center"/>
    </xf>
    <xf numFmtId="0" fontId="18" fillId="8" borderId="23" xfId="7" applyFill="1" applyBorder="1" applyAlignment="1">
      <alignment horizontal="left"/>
    </xf>
    <xf numFmtId="0" fontId="18" fillId="8" borderId="24" xfId="7" applyFill="1" applyBorder="1" applyAlignment="1">
      <alignment horizontal="left"/>
    </xf>
    <xf numFmtId="0" fontId="21" fillId="14" borderId="31" xfId="13" applyFont="1" applyFill="1" applyBorder="1" applyAlignment="1">
      <alignment horizontal="left" vertical="top"/>
    </xf>
    <xf numFmtId="0" fontId="21" fillId="14" borderId="35" xfId="13" applyFont="1" applyFill="1" applyBorder="1" applyAlignment="1">
      <alignment horizontal="left" vertical="top"/>
    </xf>
    <xf numFmtId="0" fontId="21" fillId="14" borderId="41" xfId="13" applyFont="1" applyFill="1" applyBorder="1" applyAlignment="1">
      <alignment horizontal="left" vertical="top"/>
    </xf>
    <xf numFmtId="0" fontId="21" fillId="14" borderId="32" xfId="13" applyFont="1" applyFill="1" applyBorder="1" applyAlignment="1">
      <alignment horizontal="center" vertical="center"/>
    </xf>
    <xf numFmtId="0" fontId="23" fillId="8" borderId="33" xfId="3" applyFont="1" applyFill="1" applyBorder="1" applyAlignment="1">
      <alignment horizontal="center" vertical="center"/>
    </xf>
    <xf numFmtId="0" fontId="21" fillId="14" borderId="34" xfId="13" applyFont="1" applyFill="1" applyBorder="1" applyAlignment="1">
      <alignment horizontal="center" vertical="center"/>
    </xf>
    <xf numFmtId="0" fontId="21" fillId="14" borderId="33" xfId="13" applyFont="1" applyFill="1" applyBorder="1" applyAlignment="1">
      <alignment horizontal="center" vertical="center"/>
    </xf>
    <xf numFmtId="0" fontId="23" fillId="8" borderId="34" xfId="3" applyFont="1" applyFill="1" applyBorder="1" applyAlignment="1">
      <alignment horizontal="center" vertical="center"/>
    </xf>
    <xf numFmtId="0" fontId="21" fillId="14" borderId="36" xfId="13" applyFont="1" applyFill="1" applyBorder="1" applyAlignment="1">
      <alignment horizontal="center" vertical="center"/>
    </xf>
    <xf numFmtId="0" fontId="21" fillId="14" borderId="37" xfId="13" applyFont="1" applyFill="1" applyBorder="1" applyAlignment="1">
      <alignment horizontal="center" vertical="center"/>
    </xf>
    <xf numFmtId="0" fontId="21" fillId="14" borderId="38" xfId="13" applyFont="1" applyFill="1" applyBorder="1" applyAlignment="1">
      <alignment horizontal="center" vertical="center"/>
    </xf>
    <xf numFmtId="0" fontId="21" fillId="14" borderId="39" xfId="13" applyFont="1" applyFill="1" applyBorder="1" applyAlignment="1">
      <alignment horizontal="center" vertical="center"/>
    </xf>
    <xf numFmtId="0" fontId="21" fillId="14" borderId="31" xfId="13" applyFont="1" applyFill="1" applyBorder="1" applyAlignment="1">
      <alignment horizontal="center" vertical="center"/>
    </xf>
    <xf numFmtId="0" fontId="21" fillId="14" borderId="40" xfId="13" applyFont="1" applyFill="1" applyBorder="1" applyAlignment="1">
      <alignment horizontal="center" vertical="center"/>
    </xf>
    <xf numFmtId="0" fontId="23" fillId="8" borderId="40" xfId="3" applyFont="1" applyFill="1" applyBorder="1" applyAlignment="1">
      <alignment horizontal="center" vertical="center"/>
    </xf>
    <xf numFmtId="0" fontId="2" fillId="39" borderId="0" xfId="0" applyFont="1" applyFill="1" applyAlignment="1">
      <alignment horizontal="center"/>
    </xf>
    <xf numFmtId="0" fontId="13" fillId="6" borderId="5" xfId="0" applyFont="1" applyFill="1" applyBorder="1" applyAlignment="1">
      <alignment horizontal="left" wrapText="1"/>
    </xf>
    <xf numFmtId="0" fontId="13" fillId="6" borderId="6" xfId="0" applyFont="1" applyFill="1" applyBorder="1" applyAlignment="1">
      <alignment horizontal="left" wrapText="1"/>
    </xf>
    <xf numFmtId="0" fontId="13" fillId="6" borderId="7" xfId="0" applyFont="1" applyFill="1" applyBorder="1" applyAlignment="1">
      <alignment horizontal="left" wrapText="1"/>
    </xf>
    <xf numFmtId="0" fontId="2" fillId="4" borderId="0" xfId="0" applyFont="1" applyFill="1" applyAlignment="1">
      <alignment horizontal="left"/>
    </xf>
    <xf numFmtId="0" fontId="0" fillId="5" borderId="0" xfId="0" applyFill="1" applyAlignment="1">
      <alignment horizontal="left"/>
    </xf>
  </cellXfs>
  <cellStyles count="20">
    <cellStyle name="2x indented GHG Textfiels" xfId="10" xr:uid="{00000000-0005-0000-0000-000000000000}"/>
    <cellStyle name="5x indented GHG Textfiels" xfId="11" xr:uid="{00000000-0005-0000-0000-000001000000}"/>
    <cellStyle name="AggCels" xfId="12" xr:uid="{00000000-0005-0000-0000-000002000000}"/>
    <cellStyle name="AggGreen_bld" xfId="16" xr:uid="{00000000-0005-0000-0000-000003000000}"/>
    <cellStyle name="Body: normal cell 2" xfId="5" xr:uid="{00000000-0005-0000-0000-000004000000}"/>
    <cellStyle name="Comma 6" xfId="6" xr:uid="{00000000-0005-0000-0000-000005000000}"/>
    <cellStyle name="Constants" xfId="8" xr:uid="{00000000-0005-0000-0000-000006000000}"/>
    <cellStyle name="CustomizationCells" xfId="18" xr:uid="{00000000-0005-0000-0000-000007000000}"/>
    <cellStyle name="Empty_B_border" xfId="17" xr:uid="{00000000-0005-0000-0000-000008000000}"/>
    <cellStyle name="Header: bottom row 2" xfId="4" xr:uid="{00000000-0005-0000-0000-000009000000}"/>
    <cellStyle name="Headline" xfId="7" xr:uid="{00000000-0005-0000-0000-00000A000000}"/>
    <cellStyle name="Hyperlink" xfId="2" builtinId="8"/>
    <cellStyle name="Normal" xfId="0" builtinId="0" customBuiltin="1"/>
    <cellStyle name="Normal 2" xfId="3" xr:uid="{00000000-0005-0000-0000-00000D000000}"/>
    <cellStyle name="Normal 3" xfId="19" xr:uid="{00000000-0005-0000-0000-00000E000000}"/>
    <cellStyle name="Normal GHG Textfiels Bold" xfId="9" xr:uid="{00000000-0005-0000-0000-00000F000000}"/>
    <cellStyle name="Normal GHG-Shade" xfId="14" xr:uid="{00000000-0005-0000-0000-000010000000}"/>
    <cellStyle name="Percent" xfId="1" builtinId="5"/>
    <cellStyle name="Обычный_CRF2002 (1)" xfId="13" xr:uid="{00000000-0005-0000-0000-000012000000}"/>
    <cellStyle name="Обычный_LULUCF module - v 1.0" xfId="15" xr:uid="{00000000-0005-0000-0000-000013000000}"/>
  </cellStyles>
  <dxfs count="56">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6E8000"/>
      <color rgb="FF808000"/>
      <color rgb="FFCCFF33"/>
      <color rgb="FFFF9999"/>
      <color rgb="FF009999"/>
      <color rgb="FFC1FFC7"/>
      <color rgb="FF741300"/>
      <color rgb="FFAD6600"/>
      <color rgb="FFAA1D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17/10/relationships/person" Target="persons/person.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10646</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456266</xdr:colOff>
      <xdr:row>36</xdr:row>
      <xdr:rowOff>189006</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646766</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515198</xdr:colOff>
      <xdr:row>82</xdr:row>
      <xdr:rowOff>86683</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E32" dT="2020-08-19T00:06:43.00" personId="{811026A2-74EF-4287-974D-D90683F22217}" id="{19777683-0E7F-4DAF-955F-A7EBAC7AAEEA}">
    <text>Leave this cell blank.</text>
  </threadedComment>
  <threadedComment ref="E33" dT="2020-08-19T00:06:43.00" personId="{811026A2-74EF-4287-974D-D90683F22217}" id="{A2328F4B-C3F9-4761-BF76-1D4F4D6A14B6}">
    <text>Leave this cell blank.</text>
  </threadedComment>
  <threadedComment ref="E35" dT="2020-08-19T00:06:43.00" personId="{811026A2-74EF-4287-974D-D90683F22217}" id="{3224698C-8114-49BB-A425-26AE0DED31AE}">
    <text>Leave this cell blank.</text>
  </threadedComment>
  <threadedComment ref="I40" dT="2021-05-24T22:03:23.71" personId="{811026A2-74EF-4287-974D-D90683F22217}" id="{E2106FC3-386C-4714-B306-9BA0FD425274}">
    <text>Unit varies based on currency in this EPS region</text>
  </threadedComment>
  <threadedComment ref="I70" dT="2021-05-24T22:03:35.61" personId="{811026A2-74EF-4287-974D-D90683F22217}" id="{E8911680-E731-4D67-9690-17976D3FED66}">
    <text>Unit varies based on currency in this EPS region</text>
  </threadedComment>
  <threadedComment ref="B77" dT="2021-05-24T22:05:02.77" personId="{811026A2-74EF-4287-974D-D90683F22217}" id="{C12E46EA-3F96-434D-AD07-C9DAE30A70F4}">
    <text>Several Vensim variables are grouped under the same policy lever in the web app for this policy.</text>
  </threadedComment>
  <threadedComment ref="B83" dT="2021-05-24T22:19:40.61" personId="{811026A2-74EF-4287-974D-D90683F22217}" id="{A29A373E-8B2B-4B45-BF1E-AC6A2B5F3C17}">
    <text>Several Vensim variables are grouped under the same policy lever in the web app for this policy.</text>
  </threadedComment>
  <threadedComment ref="D88" dT="2020-08-19T00:06:43.00" personId="{811026A2-74EF-4287-974D-D90683F22217}" id="{C6EC601F-FF77-423D-9BE3-C8F28EB3F9D6}">
    <text>Leave this cell blank.</text>
  </threadedComment>
  <threadedComment ref="D89" dT="2020-08-19T00:06:43.00" personId="{811026A2-74EF-4287-974D-D90683F22217}" id="{4879F214-E99D-4D42-8C39-70789BBBC99D}">
    <text>Leave this cell blank.</text>
  </threadedComment>
  <threadedComment ref="D90" dT="2020-08-19T00:06:43.00" personId="{811026A2-74EF-4287-974D-D90683F22217}" id="{29C92E86-4989-4367-A9C0-46D156A7CEBB}">
    <text>Leave this cell blank.</text>
  </threadedComment>
  <threadedComment ref="D91" dT="2020-08-19T00:06:43.00" personId="{811026A2-74EF-4287-974D-D90683F22217}" id="{8C94AB36-0C9D-4D5F-A64A-5E1836200BD4}">
    <text>Leave this cell blank.</text>
  </threadedComment>
  <threadedComment ref="D92" dT="2020-08-19T00:06:43.00" personId="{811026A2-74EF-4287-974D-D90683F22217}" id="{0785BC27-69F5-4B43-8886-6AB6B3A1C38C}">
    <text>Leave this cell blank.</text>
  </threadedComment>
  <threadedComment ref="D93" dT="2020-08-19T00:06:43.00" personId="{811026A2-74EF-4287-974D-D90683F22217}" id="{4E6A3C34-D015-4798-8B15-C2C63B01F6C3}">
    <text>Leave this cell blank.</text>
  </threadedComment>
  <threadedComment ref="D94" dT="2020-08-19T00:06:43.00" personId="{811026A2-74EF-4287-974D-D90683F22217}" id="{7355F6F6-D3AD-4011-944E-FCE1A44D743D}">
    <text>Leave this cell blank.</text>
  </threadedComment>
  <threadedComment ref="D95" dT="2020-08-19T00:06:43.00" personId="{811026A2-74EF-4287-974D-D90683F22217}" id="{52DDC055-DFE6-4C4D-97FC-B38B71C63DF3}">
    <text>Leave this cell blank.</text>
  </threadedComment>
  <threadedComment ref="D96" dT="2020-08-19T00:06:43.00" personId="{811026A2-74EF-4287-974D-D90683F22217}" id="{0EFD8687-3DDE-4CBD-AEA3-EE622A1F5ED4}">
    <text>Leave this cell blank.</text>
  </threadedComment>
  <threadedComment ref="D97" dT="2020-08-19T00:06:43.00" personId="{811026A2-74EF-4287-974D-D90683F22217}" id="{4F677542-9574-41F5-9B11-3E8FA1978897}">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ec.europa.eu/clima/sites/clima/files/long_term_strategy_brochure_en.pdf" TargetMode="External"/><Relationship Id="rId13" Type="http://schemas.microsoft.com/office/2017/10/relationships/threadedComment" Target="../threadedComments/threadedComment1.xml"/><Relationship Id="rId3" Type="http://schemas.openxmlformats.org/officeDocument/2006/relationships/hyperlink" Target="https://www.volkswagenag.com/en/news/fleet-customer/2021/01/electric_mobility_bonuses.html" TargetMode="External"/><Relationship Id="rId7" Type="http://schemas.openxmlformats.org/officeDocument/2006/relationships/hyperlink" Target="https://eur-lex.europa.eu/legal-content/EN/TXT/?uri=uriserv%3AOJ.L_.2018.156.01.0075.01.ENG" TargetMode="External"/><Relationship Id="rId12" Type="http://schemas.openxmlformats.org/officeDocument/2006/relationships/comments" Target="../comments1.xml"/><Relationship Id="rId2" Type="http://schemas.openxmlformats.org/officeDocument/2006/relationships/hyperlink" Target="https://ec.europa.eu/environment/air/quality/standards.htm" TargetMode="External"/><Relationship Id="rId1" Type="http://schemas.openxmlformats.org/officeDocument/2006/relationships/hyperlink" Target="https://www.fas.org/sgp/crs/misc/R40562.pdf,%20p.3,%20paragraph%201" TargetMode="External"/><Relationship Id="rId6" Type="http://schemas.openxmlformats.org/officeDocument/2006/relationships/hyperlink" Target="https://www.cleanenergywire.org/factsheets/whats-new-germanys-renewable-energy-act-2021" TargetMode="External"/><Relationship Id="rId11" Type="http://schemas.openxmlformats.org/officeDocument/2006/relationships/vmlDrawing" Target="../drawings/vmlDrawing1.vml"/><Relationship Id="rId5" Type="http://schemas.openxmlformats.org/officeDocument/2006/relationships/hyperlink" Target="https://ec.europa.eu/docsroom/documents/15866/attachments/1/translations/en/renditions/native" TargetMode="External"/><Relationship Id="rId10" Type="http://schemas.openxmlformats.org/officeDocument/2006/relationships/printerSettings" Target="../printerSettings/printerSettings2.bin"/><Relationship Id="rId4" Type="http://schemas.openxmlformats.org/officeDocument/2006/relationships/hyperlink" Target="https://eur-lex.europa.eu/legal-content/EN/TXT/?uri=CELEX:32009L0030" TargetMode="External"/><Relationship Id="rId9" Type="http://schemas.openxmlformats.org/officeDocument/2006/relationships/hyperlink" Target="https://en.wikipedia.org/wiki/List_of_countries_by_meat_consumption_per_capita%20(article%20revision%2000:12,%2022%20Feb%202019)"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topLeftCell="A22" workbookViewId="0">
      <selection activeCell="H34" sqref="H34"/>
    </sheetView>
  </sheetViews>
  <sheetFormatPr defaultColWidth="8.81640625" defaultRowHeight="14.5" x14ac:dyDescent="0.35"/>
  <cols>
    <col min="1" max="1" width="28.7265625" style="8" customWidth="1"/>
    <col min="2" max="2" width="24.36328125" style="8" customWidth="1"/>
    <col min="3" max="16384" width="8.81640625" style="8"/>
  </cols>
  <sheetData>
    <row r="1" spans="1:2" x14ac:dyDescent="0.35">
      <c r="A1" s="12" t="s">
        <v>107</v>
      </c>
    </row>
    <row r="3" spans="1:2" x14ac:dyDescent="0.35">
      <c r="A3" s="8" t="s">
        <v>108</v>
      </c>
    </row>
    <row r="4" spans="1:2" x14ac:dyDescent="0.35">
      <c r="A4" s="8" t="s">
        <v>146</v>
      </c>
    </row>
    <row r="5" spans="1:2" x14ac:dyDescent="0.35">
      <c r="A5" s="8" t="s">
        <v>112</v>
      </c>
    </row>
    <row r="6" spans="1:2" x14ac:dyDescent="0.35">
      <c r="A6" s="8" t="s">
        <v>109</v>
      </c>
    </row>
    <row r="8" spans="1:2" x14ac:dyDescent="0.35">
      <c r="A8" s="8" t="s">
        <v>110</v>
      </c>
    </row>
    <row r="9" spans="1:2" x14ac:dyDescent="0.35">
      <c r="A9" s="8" t="s">
        <v>111</v>
      </c>
    </row>
    <row r="10" spans="1:2" x14ac:dyDescent="0.35">
      <c r="A10" s="47" t="s">
        <v>2903</v>
      </c>
    </row>
    <row r="11" spans="1:2" x14ac:dyDescent="0.35">
      <c r="A11" s="47"/>
    </row>
    <row r="12" spans="1:2" x14ac:dyDescent="0.35">
      <c r="A12" s="8" t="s">
        <v>113</v>
      </c>
    </row>
    <row r="13" spans="1:2" x14ac:dyDescent="0.35">
      <c r="A13" s="8" t="s">
        <v>114</v>
      </c>
    </row>
    <row r="14" spans="1:2" x14ac:dyDescent="0.35">
      <c r="A14" s="8" t="s">
        <v>115</v>
      </c>
    </row>
    <row r="16" spans="1:2" x14ac:dyDescent="0.35">
      <c r="A16" s="48" t="s">
        <v>2997</v>
      </c>
      <c r="B16" s="276"/>
    </row>
    <row r="17" spans="1:3" x14ac:dyDescent="0.35">
      <c r="A17" s="279" t="s">
        <v>2980</v>
      </c>
      <c r="B17" s="231">
        <f>MAX(PolicyLevers!H:H)</f>
        <v>1511</v>
      </c>
    </row>
    <row r="18" spans="1:3" x14ac:dyDescent="0.35">
      <c r="A18" s="280" t="s">
        <v>2996</v>
      </c>
      <c r="B18" s="231" t="str">
        <f t="array" ref="B18">IF(MIN(IF(COUNTIF(PolicyLevers!$H$2:$H$1163,PolicyLevers!$H$2:$H$1163)&gt;1,PolicyLevers!$H$2:$H$1163, ""))=0,"No duplicate ID numbers",MIN(IF(COUNTIF(PolicyLevers!$H$2:$H$1163,PolicyLevers!$H$2:$H$1163)&gt;1,PolicyLevers!$H$2:$H$1163, "")))</f>
        <v>No duplicate ID numbers</v>
      </c>
    </row>
    <row r="19" spans="1:3" ht="29" x14ac:dyDescent="0.35">
      <c r="A19" s="125" t="s">
        <v>3158</v>
      </c>
      <c r="B19" s="231" t="str">
        <f t="array" ref="B19">IF(MIN(IF((NOT(ISNUMBER(PolicyLevers!$H$2:$H$1163)))*(ISTEXT(PolicyLevers!$I$2:$I$1163)),ROW(PolicyLevers!$H$2:$H$1163)))=0,"No missing ID numbers",MIN(IF((NOT(ISNUMBER(PolicyLevers!$H$2:$H$1163)))*(ISTEXT(PolicyLevers!$I$2:$I$1163)),ROW(PolicyLevers!$H$2:$H$1163))))</f>
        <v>No missing ID numbers</v>
      </c>
    </row>
    <row r="21" spans="1:3" x14ac:dyDescent="0.35">
      <c r="A21" s="48" t="s">
        <v>3385</v>
      </c>
      <c r="B21" s="276"/>
    </row>
    <row r="22" spans="1:3" x14ac:dyDescent="0.35">
      <c r="A22" s="8" t="s">
        <v>3379</v>
      </c>
    </row>
    <row r="23" spans="1:3" x14ac:dyDescent="0.35">
      <c r="A23" s="8" t="s">
        <v>3380</v>
      </c>
    </row>
    <row r="24" spans="1:3" x14ac:dyDescent="0.35">
      <c r="A24" s="8" t="s">
        <v>3381</v>
      </c>
    </row>
    <row r="25" spans="1:3" x14ac:dyDescent="0.35">
      <c r="A25" s="8" t="s">
        <v>3382</v>
      </c>
    </row>
    <row r="27" spans="1:3" x14ac:dyDescent="0.35">
      <c r="A27" s="48" t="s">
        <v>3383</v>
      </c>
      <c r="B27" s="276"/>
      <c r="C27" s="276"/>
    </row>
    <row r="28" spans="1:3" x14ac:dyDescent="0.35">
      <c r="A28" s="8" t="s">
        <v>2990</v>
      </c>
    </row>
    <row r="29" spans="1:3" x14ac:dyDescent="0.35">
      <c r="A29" s="8" t="s">
        <v>2976</v>
      </c>
    </row>
    <row r="30" spans="1:3" x14ac:dyDescent="0.35">
      <c r="A30" s="8" t="s">
        <v>2977</v>
      </c>
    </row>
    <row r="31" spans="1:3" x14ac:dyDescent="0.35">
      <c r="A31" s="8" t="s">
        <v>2978</v>
      </c>
    </row>
    <row r="32" spans="1:3" x14ac:dyDescent="0.35">
      <c r="A32" s="8" t="s">
        <v>2979</v>
      </c>
    </row>
    <row r="34" spans="1:2" x14ac:dyDescent="0.35">
      <c r="A34" s="8" t="s">
        <v>2991</v>
      </c>
    </row>
    <row r="35" spans="1:2" x14ac:dyDescent="0.35">
      <c r="A35" s="8" t="s">
        <v>2974</v>
      </c>
    </row>
    <row r="36" spans="1:2" x14ac:dyDescent="0.35">
      <c r="A36" s="8" t="s">
        <v>2975</v>
      </c>
    </row>
    <row r="38" spans="1:2" x14ac:dyDescent="0.35">
      <c r="A38" s="8" t="s">
        <v>2992</v>
      </c>
    </row>
    <row r="39" spans="1:2" x14ac:dyDescent="0.35">
      <c r="A39" s="8" t="s">
        <v>2981</v>
      </c>
    </row>
    <row r="40" spans="1:2" x14ac:dyDescent="0.35">
      <c r="A40" s="8" t="s">
        <v>2982</v>
      </c>
    </row>
    <row r="42" spans="1:2" x14ac:dyDescent="0.35">
      <c r="A42" s="8" t="s">
        <v>2993</v>
      </c>
    </row>
    <row r="43" spans="1:2" x14ac:dyDescent="0.35">
      <c r="A43" s="8" t="s">
        <v>2983</v>
      </c>
    </row>
    <row r="44" spans="1:2" x14ac:dyDescent="0.35">
      <c r="A44" s="8" t="s">
        <v>2984</v>
      </c>
    </row>
    <row r="46" spans="1:2" x14ac:dyDescent="0.35">
      <c r="A46" s="48" t="s">
        <v>3384</v>
      </c>
      <c r="B46" s="276"/>
    </row>
    <row r="47" spans="1:2" x14ac:dyDescent="0.35">
      <c r="A47" s="8" t="s">
        <v>2985</v>
      </c>
    </row>
    <row r="48" spans="1:2" x14ac:dyDescent="0.35">
      <c r="A48" s="8" t="s">
        <v>2986</v>
      </c>
    </row>
    <row r="50" spans="1:1" x14ac:dyDescent="0.35">
      <c r="A50" s="8" t="s">
        <v>2987</v>
      </c>
    </row>
    <row r="51" spans="1:1" x14ac:dyDescent="0.35">
      <c r="A51" s="8" t="s">
        <v>2994</v>
      </c>
    </row>
    <row r="52" spans="1:1" x14ac:dyDescent="0.35">
      <c r="A52" s="8" t="s">
        <v>2988</v>
      </c>
    </row>
    <row r="53" spans="1:1" x14ac:dyDescent="0.35">
      <c r="A53" s="8" t="s">
        <v>2989</v>
      </c>
    </row>
  </sheetData>
  <conditionalFormatting sqref="B18">
    <cfRule type="containsText" dxfId="55" priority="3" stopIfTrue="1" operator="containsText" text="No duplicate ID numbers">
      <formula>NOT(ISERROR(SEARCH("No duplicate ID numbers",B18)))</formula>
    </cfRule>
    <cfRule type="cellIs" dxfId="54" priority="4" operator="greaterThan">
      <formula>0</formula>
    </cfRule>
  </conditionalFormatting>
  <conditionalFormatting sqref="B19">
    <cfRule type="containsText" dxfId="53" priority="1" stopIfTrue="1" operator="containsText" text="No missing ID numbers">
      <formula>NOT(ISERROR(SEARCH("No missing ID numbers",B19)))</formula>
    </cfRule>
    <cfRule type="cellIs" dxfId="52"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92D050"/>
  </sheetPr>
  <dimension ref="A1:N97"/>
  <sheetViews>
    <sheetView topLeftCell="K1" zoomScale="90" zoomScaleNormal="90" workbookViewId="0">
      <pane ySplit="3" topLeftCell="A8" activePane="bottomLeft" state="frozen"/>
      <selection pane="bottomLeft" activeCell="M10" sqref="M10"/>
    </sheetView>
  </sheetViews>
  <sheetFormatPr defaultRowHeight="14.5" x14ac:dyDescent="0.35"/>
  <cols>
    <col min="1" max="5" width="20.08984375" customWidth="1"/>
    <col min="6" max="8" width="10.08984375" customWidth="1"/>
    <col min="9" max="9" width="20.08984375" customWidth="1"/>
    <col min="10" max="10" width="153.26953125" customWidth="1"/>
    <col min="11" max="12" width="20.08984375" customWidth="1"/>
    <col min="13" max="13" width="129.26953125" style="446" customWidth="1"/>
    <col min="14" max="14" width="67.54296875" customWidth="1"/>
  </cols>
  <sheetData>
    <row r="1" spans="1:14" x14ac:dyDescent="0.35">
      <c r="A1" s="228" t="s">
        <v>3364</v>
      </c>
      <c r="M1" s="449"/>
    </row>
    <row r="2" spans="1:14" x14ac:dyDescent="0.35">
      <c r="A2" s="422" t="s">
        <v>3365</v>
      </c>
      <c r="M2" s="449"/>
    </row>
    <row r="3" spans="1:14" ht="43.5" x14ac:dyDescent="0.35">
      <c r="A3" s="219" t="s">
        <v>3</v>
      </c>
      <c r="B3" s="219" t="s">
        <v>0</v>
      </c>
      <c r="C3" s="219" t="s">
        <v>1</v>
      </c>
      <c r="D3" s="52" t="s">
        <v>363</v>
      </c>
      <c r="E3" s="51" t="s">
        <v>2326</v>
      </c>
      <c r="F3" s="421" t="s">
        <v>71</v>
      </c>
      <c r="G3" s="421" t="s">
        <v>72</v>
      </c>
      <c r="H3" s="421" t="s">
        <v>84</v>
      </c>
      <c r="I3" s="51" t="s">
        <v>30</v>
      </c>
      <c r="J3" s="309" t="s">
        <v>2</v>
      </c>
      <c r="K3" s="51" t="s">
        <v>461</v>
      </c>
      <c r="L3" s="51" t="s">
        <v>196</v>
      </c>
      <c r="M3" s="292" t="s">
        <v>153</v>
      </c>
      <c r="N3" s="49" t="s">
        <v>154</v>
      </c>
    </row>
    <row r="4" spans="1:14" ht="43.5" x14ac:dyDescent="0.35">
      <c r="A4" s="214" t="s">
        <v>4</v>
      </c>
      <c r="B4" s="214" t="s">
        <v>2468</v>
      </c>
      <c r="C4" s="4" t="s">
        <v>2463</v>
      </c>
      <c r="D4" s="2" t="s">
        <v>2462</v>
      </c>
      <c r="E4" s="2" t="s">
        <v>2464</v>
      </c>
      <c r="F4" s="217">
        <v>0</v>
      </c>
      <c r="G4" s="217">
        <v>1</v>
      </c>
      <c r="H4" s="217">
        <v>0.02</v>
      </c>
      <c r="I4" s="2" t="s">
        <v>2465</v>
      </c>
      <c r="J4" s="458" t="s">
        <v>3394</v>
      </c>
      <c r="K4" s="66" t="s">
        <v>2467</v>
      </c>
      <c r="L4" s="222" t="s">
        <v>2466</v>
      </c>
      <c r="M4" s="453" t="s">
        <v>3395</v>
      </c>
    </row>
    <row r="5" spans="1:14" ht="58" x14ac:dyDescent="0.35">
      <c r="A5" s="213" t="s">
        <v>4</v>
      </c>
      <c r="B5" s="214" t="s">
        <v>2542</v>
      </c>
      <c r="C5" s="4" t="s">
        <v>2543</v>
      </c>
      <c r="D5" s="2" t="s">
        <v>2543</v>
      </c>
      <c r="E5" s="2" t="s">
        <v>2544</v>
      </c>
      <c r="F5" s="224">
        <v>0</v>
      </c>
      <c r="G5" s="224">
        <v>300</v>
      </c>
      <c r="H5" s="224">
        <v>5</v>
      </c>
      <c r="I5" s="2" t="s">
        <v>2545</v>
      </c>
      <c r="J5" s="459" t="s">
        <v>3396</v>
      </c>
      <c r="K5" s="2"/>
      <c r="L5" s="222" t="s">
        <v>2825</v>
      </c>
      <c r="M5" s="425" t="s">
        <v>3397</v>
      </c>
    </row>
    <row r="6" spans="1:14" ht="58" x14ac:dyDescent="0.35">
      <c r="A6" s="213" t="s">
        <v>4</v>
      </c>
      <c r="B6" s="213" t="s">
        <v>2538</v>
      </c>
      <c r="C6" s="4" t="s">
        <v>2539</v>
      </c>
      <c r="D6" s="213" t="s">
        <v>2546</v>
      </c>
      <c r="E6" s="212" t="s">
        <v>2540</v>
      </c>
      <c r="F6" s="59">
        <v>0</v>
      </c>
      <c r="G6" s="59">
        <v>1</v>
      </c>
      <c r="H6" s="59">
        <v>0.02</v>
      </c>
      <c r="I6" s="53" t="s">
        <v>2541</v>
      </c>
      <c r="J6" s="458" t="s">
        <v>3398</v>
      </c>
      <c r="K6" s="66"/>
      <c r="L6" s="66" t="s">
        <v>2826</v>
      </c>
      <c r="M6" s="454" t="s">
        <v>3399</v>
      </c>
    </row>
    <row r="7" spans="1:14" ht="362.5" x14ac:dyDescent="0.35">
      <c r="A7" s="213" t="s">
        <v>4</v>
      </c>
      <c r="B7" s="213" t="s">
        <v>3202</v>
      </c>
      <c r="C7" s="4" t="s">
        <v>485</v>
      </c>
      <c r="D7" s="213" t="s">
        <v>3203</v>
      </c>
      <c r="E7" s="212" t="s">
        <v>2369</v>
      </c>
      <c r="F7" s="59">
        <v>0</v>
      </c>
      <c r="G7" s="59">
        <v>1</v>
      </c>
      <c r="H7" s="59">
        <v>0.01</v>
      </c>
      <c r="I7" s="53" t="s">
        <v>486</v>
      </c>
      <c r="J7" s="458" t="s">
        <v>3400</v>
      </c>
      <c r="K7" s="66" t="s">
        <v>487</v>
      </c>
      <c r="L7" s="66" t="s">
        <v>488</v>
      </c>
      <c r="M7" s="447" t="s">
        <v>3401</v>
      </c>
    </row>
    <row r="8" spans="1:14" ht="58" x14ac:dyDescent="0.35">
      <c r="A8" s="213" t="s">
        <v>4</v>
      </c>
      <c r="B8" s="213" t="s">
        <v>484</v>
      </c>
      <c r="C8" s="4" t="s">
        <v>480</v>
      </c>
      <c r="D8" s="213" t="s">
        <v>479</v>
      </c>
      <c r="E8" s="212" t="s">
        <v>2368</v>
      </c>
      <c r="F8" s="59">
        <v>0</v>
      </c>
      <c r="G8" s="59">
        <v>0.5</v>
      </c>
      <c r="H8" s="59">
        <v>0.01</v>
      </c>
      <c r="I8" s="66" t="s">
        <v>481</v>
      </c>
      <c r="J8" s="460" t="s">
        <v>3402</v>
      </c>
      <c r="K8" s="66" t="s">
        <v>482</v>
      </c>
      <c r="L8" s="66" t="s">
        <v>483</v>
      </c>
      <c r="M8" s="455" t="s">
        <v>3403</v>
      </c>
    </row>
    <row r="9" spans="1:14" ht="72.5" x14ac:dyDescent="0.35">
      <c r="A9" s="212" t="s">
        <v>4</v>
      </c>
      <c r="B9" s="212" t="s">
        <v>11</v>
      </c>
      <c r="C9" s="4" t="s">
        <v>116</v>
      </c>
      <c r="D9" s="54" t="s">
        <v>11</v>
      </c>
      <c r="E9" s="212" t="s">
        <v>2367</v>
      </c>
      <c r="F9" s="57">
        <v>0</v>
      </c>
      <c r="G9" s="57">
        <v>1</v>
      </c>
      <c r="H9" s="58">
        <v>0.02</v>
      </c>
      <c r="I9" s="53" t="s">
        <v>462</v>
      </c>
      <c r="J9" s="458" t="s">
        <v>3404</v>
      </c>
      <c r="K9" s="53" t="s">
        <v>197</v>
      </c>
      <c r="L9" s="9" t="s">
        <v>198</v>
      </c>
      <c r="M9" s="293" t="s">
        <v>155</v>
      </c>
      <c r="N9" s="53" t="s">
        <v>179</v>
      </c>
    </row>
    <row r="10" spans="1:14" ht="319" x14ac:dyDescent="0.35">
      <c r="A10" s="212" t="s">
        <v>4</v>
      </c>
      <c r="B10" s="212" t="s">
        <v>5</v>
      </c>
      <c r="C10" s="4" t="s">
        <v>316</v>
      </c>
      <c r="D10" s="54" t="s">
        <v>364</v>
      </c>
      <c r="E10" s="212" t="s">
        <v>2366</v>
      </c>
      <c r="F10" s="57">
        <v>0</v>
      </c>
      <c r="G10" s="57">
        <f>ROUND(MaxBoundCalculations!B88,1)</f>
        <v>1</v>
      </c>
      <c r="H10" s="57">
        <v>0.01</v>
      </c>
      <c r="I10" s="53" t="s">
        <v>117</v>
      </c>
      <c r="J10" s="458" t="s">
        <v>3451</v>
      </c>
      <c r="K10" s="53" t="s">
        <v>199</v>
      </c>
      <c r="L10" s="9" t="s">
        <v>200</v>
      </c>
      <c r="M10" s="293" t="s">
        <v>3450</v>
      </c>
      <c r="N10" s="53" t="s">
        <v>3366</v>
      </c>
    </row>
    <row r="11" spans="1:14" ht="159.5" x14ac:dyDescent="0.35">
      <c r="A11" s="213" t="s">
        <v>4</v>
      </c>
      <c r="B11" s="213" t="s">
        <v>3204</v>
      </c>
      <c r="C11" s="4" t="s">
        <v>2584</v>
      </c>
      <c r="D11" s="213" t="s">
        <v>3205</v>
      </c>
      <c r="E11" s="212" t="s">
        <v>2585</v>
      </c>
      <c r="F11" s="59">
        <v>0</v>
      </c>
      <c r="G11" s="59">
        <v>1</v>
      </c>
      <c r="H11" s="59">
        <v>0.01</v>
      </c>
      <c r="I11" s="53" t="s">
        <v>486</v>
      </c>
      <c r="J11" s="458" t="s">
        <v>3405</v>
      </c>
      <c r="K11" s="66"/>
      <c r="L11" s="66" t="s">
        <v>2827</v>
      </c>
      <c r="M11" s="448" t="s">
        <v>2586</v>
      </c>
    </row>
    <row r="12" spans="1:14" ht="43.5" x14ac:dyDescent="0.35">
      <c r="A12" s="213" t="s">
        <v>4</v>
      </c>
      <c r="B12" s="213" t="s">
        <v>489</v>
      </c>
      <c r="C12" s="4" t="s">
        <v>490</v>
      </c>
      <c r="D12" s="213" t="s">
        <v>489</v>
      </c>
      <c r="E12" s="212" t="s">
        <v>2365</v>
      </c>
      <c r="F12" s="60">
        <v>0</v>
      </c>
      <c r="G12" s="60">
        <v>0.2</v>
      </c>
      <c r="H12" s="60">
        <v>0.01</v>
      </c>
      <c r="I12" s="9" t="s">
        <v>491</v>
      </c>
      <c r="J12" s="458" t="s">
        <v>3406</v>
      </c>
      <c r="K12" s="53" t="s">
        <v>492</v>
      </c>
      <c r="L12" s="9" t="s">
        <v>493</v>
      </c>
      <c r="M12" s="455" t="s">
        <v>3407</v>
      </c>
    </row>
    <row r="13" spans="1:14" ht="130.5" x14ac:dyDescent="0.35">
      <c r="A13" s="212" t="s">
        <v>4</v>
      </c>
      <c r="B13" s="212" t="s">
        <v>3170</v>
      </c>
      <c r="C13" s="4" t="s">
        <v>3171</v>
      </c>
      <c r="D13" s="212" t="s">
        <v>3170</v>
      </c>
      <c r="E13" s="212" t="s">
        <v>3172</v>
      </c>
      <c r="F13" s="58">
        <v>0</v>
      </c>
      <c r="G13" s="58">
        <f>-ROUND(MaxBoundCalculations!$B$206,2)</f>
        <v>0.26</v>
      </c>
      <c r="H13" s="58">
        <v>0.01</v>
      </c>
      <c r="I13" s="53" t="s">
        <v>3173</v>
      </c>
      <c r="J13" s="458" t="s">
        <v>3367</v>
      </c>
      <c r="K13" s="53" t="s">
        <v>201</v>
      </c>
      <c r="L13" s="9" t="s">
        <v>202</v>
      </c>
      <c r="M13" s="295" t="s">
        <v>3376</v>
      </c>
    </row>
    <row r="14" spans="1:14" ht="174" x14ac:dyDescent="0.35">
      <c r="A14" s="212" t="s">
        <v>73</v>
      </c>
      <c r="B14" s="212" t="s">
        <v>15</v>
      </c>
      <c r="C14" s="4" t="s">
        <v>2576</v>
      </c>
      <c r="D14" s="212" t="s">
        <v>15</v>
      </c>
      <c r="E14" s="212" t="s">
        <v>2575</v>
      </c>
      <c r="F14" s="57">
        <v>0</v>
      </c>
      <c r="G14" s="57">
        <v>1</v>
      </c>
      <c r="H14" s="57">
        <v>0.01</v>
      </c>
      <c r="I14" s="53" t="s">
        <v>119</v>
      </c>
      <c r="J14" s="458" t="s">
        <v>3454</v>
      </c>
      <c r="K14" s="53" t="s">
        <v>203</v>
      </c>
      <c r="L14" s="9" t="s">
        <v>204</v>
      </c>
      <c r="M14" s="293" t="s">
        <v>3368</v>
      </c>
    </row>
    <row r="15" spans="1:14" ht="72.5" x14ac:dyDescent="0.35">
      <c r="A15" s="212" t="s">
        <v>73</v>
      </c>
      <c r="B15" s="212" t="s">
        <v>105</v>
      </c>
      <c r="C15" s="4" t="s">
        <v>317</v>
      </c>
      <c r="D15" s="212" t="s">
        <v>105</v>
      </c>
      <c r="E15" s="212" t="s">
        <v>2364</v>
      </c>
      <c r="F15" s="57">
        <v>0</v>
      </c>
      <c r="G15" s="57">
        <v>0.75</v>
      </c>
      <c r="H15" s="57">
        <v>0.01</v>
      </c>
      <c r="I15" s="53" t="s">
        <v>32</v>
      </c>
      <c r="J15" s="458" t="s">
        <v>3408</v>
      </c>
      <c r="K15" s="53" t="s">
        <v>205</v>
      </c>
      <c r="L15" s="9" t="s">
        <v>206</v>
      </c>
      <c r="M15" s="293" t="s">
        <v>156</v>
      </c>
      <c r="N15" s="53" t="s">
        <v>448</v>
      </c>
    </row>
    <row r="16" spans="1:14" ht="58" x14ac:dyDescent="0.35">
      <c r="A16" s="212" t="s">
        <v>73</v>
      </c>
      <c r="B16" s="212" t="s">
        <v>14</v>
      </c>
      <c r="C16" s="4" t="s">
        <v>7</v>
      </c>
      <c r="D16" s="212" t="s">
        <v>14</v>
      </c>
      <c r="E16" s="212" t="s">
        <v>2363</v>
      </c>
      <c r="F16" s="61">
        <v>0</v>
      </c>
      <c r="G16" s="61">
        <v>1</v>
      </c>
      <c r="H16" s="61">
        <v>1</v>
      </c>
      <c r="I16" s="53" t="s">
        <v>31</v>
      </c>
      <c r="J16" s="458" t="s">
        <v>3410</v>
      </c>
      <c r="K16" s="53" t="s">
        <v>207</v>
      </c>
      <c r="L16" s="9" t="s">
        <v>208</v>
      </c>
      <c r="M16" s="453" t="s">
        <v>3409</v>
      </c>
    </row>
    <row r="17" spans="1:14" ht="58" x14ac:dyDescent="0.35">
      <c r="A17" s="212" t="s">
        <v>73</v>
      </c>
      <c r="B17" s="212" t="s">
        <v>274</v>
      </c>
      <c r="C17" s="4" t="s">
        <v>318</v>
      </c>
      <c r="D17" s="54" t="s">
        <v>365</v>
      </c>
      <c r="E17" s="212" t="s">
        <v>2362</v>
      </c>
      <c r="F17" s="61">
        <v>0</v>
      </c>
      <c r="G17" s="58">
        <f>ROUND(MaxBoundCalculations!B172,2)</f>
        <v>0.24</v>
      </c>
      <c r="H17" s="62">
        <v>5.0000000000000001E-3</v>
      </c>
      <c r="I17" s="53" t="s">
        <v>275</v>
      </c>
      <c r="J17" s="458" t="s">
        <v>3411</v>
      </c>
      <c r="K17" s="53" t="s">
        <v>276</v>
      </c>
      <c r="L17" s="9" t="s">
        <v>277</v>
      </c>
      <c r="M17" s="455" t="s">
        <v>3412</v>
      </c>
      <c r="N17" s="9" t="s">
        <v>415</v>
      </c>
    </row>
    <row r="18" spans="1:14" ht="58" x14ac:dyDescent="0.35">
      <c r="A18" s="212" t="s">
        <v>73</v>
      </c>
      <c r="B18" s="212" t="s">
        <v>278</v>
      </c>
      <c r="C18" s="4" t="s">
        <v>281</v>
      </c>
      <c r="D18" s="54" t="s">
        <v>365</v>
      </c>
      <c r="E18" s="212" t="s">
        <v>2361</v>
      </c>
      <c r="F18" s="61">
        <v>0</v>
      </c>
      <c r="G18" s="57">
        <v>0.5</v>
      </c>
      <c r="H18" s="58">
        <v>0.01</v>
      </c>
      <c r="I18" s="53" t="s">
        <v>282</v>
      </c>
      <c r="J18" s="458" t="s">
        <v>3414</v>
      </c>
      <c r="K18" s="53" t="s">
        <v>279</v>
      </c>
      <c r="L18" s="9" t="s">
        <v>280</v>
      </c>
      <c r="M18" s="294" t="s">
        <v>3413</v>
      </c>
      <c r="N18" s="55"/>
    </row>
    <row r="19" spans="1:14" ht="43.5" x14ac:dyDescent="0.35">
      <c r="A19" s="212" t="s">
        <v>73</v>
      </c>
      <c r="B19" s="212" t="s">
        <v>13</v>
      </c>
      <c r="C19" s="4" t="s">
        <v>132</v>
      </c>
      <c r="D19" s="212" t="s">
        <v>13</v>
      </c>
      <c r="E19" s="212" t="s">
        <v>2360</v>
      </c>
      <c r="F19" s="61">
        <v>0</v>
      </c>
      <c r="G19" s="61">
        <v>1</v>
      </c>
      <c r="H19" s="61">
        <v>1</v>
      </c>
      <c r="I19" s="53" t="s">
        <v>31</v>
      </c>
      <c r="J19" s="458" t="s">
        <v>3112</v>
      </c>
      <c r="K19" s="53" t="s">
        <v>209</v>
      </c>
      <c r="L19" s="9" t="s">
        <v>210</v>
      </c>
      <c r="M19" s="294" t="s">
        <v>76</v>
      </c>
      <c r="N19" s="55"/>
    </row>
    <row r="20" spans="1:14" ht="43.5" x14ac:dyDescent="0.35">
      <c r="A20" s="212" t="s">
        <v>73</v>
      </c>
      <c r="B20" s="212" t="s">
        <v>2551</v>
      </c>
      <c r="C20" s="4" t="s">
        <v>2550</v>
      </c>
      <c r="D20" s="212" t="s">
        <v>16</v>
      </c>
      <c r="E20" s="212" t="s">
        <v>2359</v>
      </c>
      <c r="F20" s="57">
        <v>0</v>
      </c>
      <c r="G20" s="57">
        <v>0.5</v>
      </c>
      <c r="H20" s="57">
        <v>0.01</v>
      </c>
      <c r="I20" s="53" t="s">
        <v>2552</v>
      </c>
      <c r="J20" s="458" t="s">
        <v>3415</v>
      </c>
      <c r="K20" s="53" t="s">
        <v>211</v>
      </c>
      <c r="L20" s="9" t="s">
        <v>212</v>
      </c>
      <c r="M20" s="455" t="s">
        <v>3416</v>
      </c>
    </row>
    <row r="21" spans="1:14" ht="43.5" x14ac:dyDescent="0.35">
      <c r="A21" s="212" t="s">
        <v>73</v>
      </c>
      <c r="B21" s="212" t="s">
        <v>12</v>
      </c>
      <c r="C21" s="4" t="s">
        <v>6</v>
      </c>
      <c r="D21" s="212" t="s">
        <v>12</v>
      </c>
      <c r="E21" s="212" t="s">
        <v>2358</v>
      </c>
      <c r="F21" s="61">
        <v>0</v>
      </c>
      <c r="G21" s="61">
        <v>1</v>
      </c>
      <c r="H21" s="61">
        <v>1</v>
      </c>
      <c r="I21" s="53" t="s">
        <v>31</v>
      </c>
      <c r="J21" s="458" t="s">
        <v>3417</v>
      </c>
      <c r="K21" s="53" t="s">
        <v>213</v>
      </c>
      <c r="L21" s="9" t="s">
        <v>214</v>
      </c>
    </row>
    <row r="22" spans="1:14" ht="29" x14ac:dyDescent="0.35">
      <c r="A22" s="213" t="s">
        <v>8</v>
      </c>
      <c r="B22" s="213" t="s">
        <v>348</v>
      </c>
      <c r="C22" s="4" t="s">
        <v>349</v>
      </c>
      <c r="D22" s="213" t="s">
        <v>348</v>
      </c>
      <c r="E22" s="212" t="s">
        <v>2357</v>
      </c>
      <c r="F22" s="63">
        <v>0</v>
      </c>
      <c r="G22" s="63">
        <v>1</v>
      </c>
      <c r="H22" s="63">
        <v>1</v>
      </c>
      <c r="I22" s="9" t="s">
        <v>31</v>
      </c>
      <c r="J22" s="458" t="s">
        <v>3369</v>
      </c>
      <c r="K22" s="53" t="s">
        <v>350</v>
      </c>
      <c r="L22" s="9" t="s">
        <v>351</v>
      </c>
    </row>
    <row r="23" spans="1:14" ht="58" x14ac:dyDescent="0.35">
      <c r="A23" s="213" t="s">
        <v>8</v>
      </c>
      <c r="B23" s="213" t="s">
        <v>28</v>
      </c>
      <c r="C23" s="4" t="s">
        <v>3208</v>
      </c>
      <c r="D23" s="53" t="s">
        <v>3316</v>
      </c>
      <c r="E23" s="213" t="s">
        <v>3209</v>
      </c>
      <c r="F23" s="59">
        <v>0</v>
      </c>
      <c r="G23" s="59">
        <v>1</v>
      </c>
      <c r="H23" s="59">
        <v>0.01</v>
      </c>
      <c r="I23" s="9" t="s">
        <v>2955</v>
      </c>
      <c r="J23" s="458" t="s">
        <v>3210</v>
      </c>
      <c r="K23" s="53" t="s">
        <v>251</v>
      </c>
      <c r="L23" s="9" t="s">
        <v>252</v>
      </c>
    </row>
    <row r="24" spans="1:14" ht="116" x14ac:dyDescent="0.35">
      <c r="A24" s="212" t="s">
        <v>8</v>
      </c>
      <c r="B24" s="53" t="s">
        <v>3317</v>
      </c>
      <c r="C24" s="4" t="s">
        <v>2872</v>
      </c>
      <c r="D24" s="53" t="s">
        <v>3317</v>
      </c>
      <c r="E24" s="212" t="s">
        <v>2346</v>
      </c>
      <c r="F24" s="57">
        <v>0</v>
      </c>
      <c r="G24" s="58">
        <v>1</v>
      </c>
      <c r="H24" s="58">
        <v>0.01</v>
      </c>
      <c r="I24" s="53" t="s">
        <v>36</v>
      </c>
      <c r="J24" s="458" t="s">
        <v>3455</v>
      </c>
      <c r="K24" s="53" t="s">
        <v>2535</v>
      </c>
      <c r="L24" s="9" t="s">
        <v>2536</v>
      </c>
      <c r="M24" s="455" t="s">
        <v>3418</v>
      </c>
    </row>
    <row r="25" spans="1:14" ht="43.5" x14ac:dyDescent="0.35">
      <c r="A25" s="213" t="s">
        <v>8</v>
      </c>
      <c r="B25" s="213" t="s">
        <v>283</v>
      </c>
      <c r="C25" s="4" t="s">
        <v>286</v>
      </c>
      <c r="D25" s="213" t="s">
        <v>366</v>
      </c>
      <c r="E25" s="212" t="s">
        <v>2356</v>
      </c>
      <c r="F25" s="60">
        <v>-0.5</v>
      </c>
      <c r="G25" s="60">
        <v>1</v>
      </c>
      <c r="H25" s="60">
        <v>0.02</v>
      </c>
      <c r="I25" s="9" t="s">
        <v>287</v>
      </c>
      <c r="J25" s="458" t="s">
        <v>3419</v>
      </c>
      <c r="K25" s="53" t="s">
        <v>289</v>
      </c>
      <c r="L25" s="9" t="s">
        <v>291</v>
      </c>
      <c r="M25" s="294" t="s">
        <v>158</v>
      </c>
    </row>
    <row r="26" spans="1:14" ht="43.5" x14ac:dyDescent="0.35">
      <c r="A26" s="213" t="s">
        <v>8</v>
      </c>
      <c r="B26" s="213" t="s">
        <v>284</v>
      </c>
      <c r="C26" s="4" t="s">
        <v>285</v>
      </c>
      <c r="D26" s="213" t="s">
        <v>366</v>
      </c>
      <c r="E26" s="212" t="s">
        <v>2355</v>
      </c>
      <c r="F26" s="60">
        <v>-0.5</v>
      </c>
      <c r="G26" s="60">
        <v>1</v>
      </c>
      <c r="H26" s="60">
        <v>0.02</v>
      </c>
      <c r="I26" s="9" t="s">
        <v>288</v>
      </c>
      <c r="J26" s="458" t="s">
        <v>3420</v>
      </c>
      <c r="K26" s="53" t="s">
        <v>290</v>
      </c>
      <c r="L26" s="9" t="s">
        <v>291</v>
      </c>
      <c r="M26" s="294" t="s">
        <v>158</v>
      </c>
    </row>
    <row r="27" spans="1:14" ht="43.5" x14ac:dyDescent="0.35">
      <c r="A27" s="212" t="s">
        <v>8</v>
      </c>
      <c r="B27" s="212" t="s">
        <v>320</v>
      </c>
      <c r="C27" s="4" t="s">
        <v>319</v>
      </c>
      <c r="D27" s="212" t="s">
        <v>320</v>
      </c>
      <c r="E27" s="212" t="s">
        <v>2354</v>
      </c>
      <c r="F27" s="61">
        <v>0</v>
      </c>
      <c r="G27" s="61">
        <v>1</v>
      </c>
      <c r="H27" s="61">
        <v>1</v>
      </c>
      <c r="I27" s="53" t="s">
        <v>31</v>
      </c>
      <c r="J27" s="223"/>
    </row>
    <row r="28" spans="1:14" ht="43.5" x14ac:dyDescent="0.35">
      <c r="A28" s="212" t="s">
        <v>8</v>
      </c>
      <c r="B28" s="212" t="s">
        <v>17</v>
      </c>
      <c r="C28" s="4" t="s">
        <v>29</v>
      </c>
      <c r="D28" s="212" t="s">
        <v>17</v>
      </c>
      <c r="E28" s="212" t="s">
        <v>2353</v>
      </c>
      <c r="F28" s="57">
        <v>0</v>
      </c>
      <c r="G28" s="58">
        <v>1</v>
      </c>
      <c r="H28" s="58">
        <v>0.01</v>
      </c>
      <c r="I28" s="53" t="s">
        <v>35</v>
      </c>
      <c r="J28" s="458" t="s">
        <v>3421</v>
      </c>
      <c r="K28" s="53" t="s">
        <v>215</v>
      </c>
      <c r="L28" s="9" t="s">
        <v>216</v>
      </c>
      <c r="M28" s="293" t="s">
        <v>158</v>
      </c>
    </row>
    <row r="29" spans="1:14" ht="87" x14ac:dyDescent="0.35">
      <c r="A29" s="212" t="s">
        <v>8</v>
      </c>
      <c r="B29" s="212" t="s">
        <v>134</v>
      </c>
      <c r="C29" s="4" t="s">
        <v>133</v>
      </c>
      <c r="D29" s="212" t="s">
        <v>134</v>
      </c>
      <c r="E29" s="212" t="s">
        <v>2352</v>
      </c>
      <c r="F29" s="64">
        <v>0</v>
      </c>
      <c r="G29" s="64">
        <v>25000</v>
      </c>
      <c r="H29" s="64">
        <v>500</v>
      </c>
      <c r="I29" s="53" t="s">
        <v>193</v>
      </c>
      <c r="J29" s="458" t="s">
        <v>3457</v>
      </c>
      <c r="K29" s="53" t="s">
        <v>217</v>
      </c>
      <c r="L29" s="9" t="s">
        <v>218</v>
      </c>
      <c r="M29" s="293" t="s">
        <v>3456</v>
      </c>
      <c r="N29" s="53" t="s">
        <v>194</v>
      </c>
    </row>
    <row r="30" spans="1:14" ht="43.5" x14ac:dyDescent="0.35">
      <c r="A30" s="212" t="s">
        <v>8</v>
      </c>
      <c r="B30" s="212" t="s">
        <v>19</v>
      </c>
      <c r="C30" s="4" t="s">
        <v>3153</v>
      </c>
      <c r="D30" s="212" t="s">
        <v>19</v>
      </c>
      <c r="E30" s="212" t="s">
        <v>2351</v>
      </c>
      <c r="F30" s="57">
        <v>0</v>
      </c>
      <c r="G30" s="57">
        <v>1</v>
      </c>
      <c r="H30" s="57">
        <v>0.01</v>
      </c>
      <c r="I30" s="53" t="s">
        <v>35</v>
      </c>
      <c r="J30" s="458" t="s">
        <v>3422</v>
      </c>
      <c r="K30" s="53" t="s">
        <v>219</v>
      </c>
      <c r="L30" s="9" t="s">
        <v>220</v>
      </c>
      <c r="M30" s="293" t="s">
        <v>158</v>
      </c>
      <c r="N30" s="53"/>
    </row>
    <row r="31" spans="1:14" ht="58" x14ac:dyDescent="0.35">
      <c r="A31" s="212" t="s">
        <v>8</v>
      </c>
      <c r="B31" s="212" t="s">
        <v>138</v>
      </c>
      <c r="C31" s="4" t="s">
        <v>297</v>
      </c>
      <c r="D31" s="212" t="s">
        <v>138</v>
      </c>
      <c r="E31" s="212" t="s">
        <v>2350</v>
      </c>
      <c r="F31" s="57">
        <v>0</v>
      </c>
      <c r="G31" s="57">
        <f>ROUND(MaxBoundCalculations!B181,2)</f>
        <v>5</v>
      </c>
      <c r="H31" s="57">
        <v>0.01</v>
      </c>
      <c r="I31" s="53" t="s">
        <v>139</v>
      </c>
      <c r="J31" s="458" t="s">
        <v>3425</v>
      </c>
      <c r="K31" s="53" t="s">
        <v>221</v>
      </c>
      <c r="L31" s="9" t="s">
        <v>222</v>
      </c>
      <c r="M31" s="223" t="s">
        <v>3426</v>
      </c>
      <c r="N31" s="53" t="s">
        <v>418</v>
      </c>
    </row>
    <row r="32" spans="1:14" ht="43.5" x14ac:dyDescent="0.35">
      <c r="A32" s="212" t="s">
        <v>8</v>
      </c>
      <c r="B32" s="212" t="s">
        <v>3206</v>
      </c>
      <c r="C32" s="4" t="s">
        <v>3207</v>
      </c>
      <c r="D32" s="212" t="s">
        <v>3206</v>
      </c>
      <c r="E32" s="206"/>
      <c r="F32" s="61">
        <v>0</v>
      </c>
      <c r="G32" s="61">
        <v>1</v>
      </c>
      <c r="H32" s="61">
        <v>1</v>
      </c>
      <c r="I32" s="53" t="s">
        <v>31</v>
      </c>
      <c r="J32" s="460" t="s">
        <v>3427</v>
      </c>
      <c r="M32" s="293" t="s">
        <v>3429</v>
      </c>
    </row>
    <row r="33" spans="1:14" ht="43.5" x14ac:dyDescent="0.35">
      <c r="A33" s="212" t="s">
        <v>8</v>
      </c>
      <c r="B33" s="212" t="s">
        <v>61</v>
      </c>
      <c r="C33" s="4" t="s">
        <v>135</v>
      </c>
      <c r="D33" s="212" t="s">
        <v>61</v>
      </c>
      <c r="E33" s="206"/>
      <c r="F33" s="61">
        <v>0</v>
      </c>
      <c r="G33" s="61">
        <v>1</v>
      </c>
      <c r="H33" s="61">
        <v>1</v>
      </c>
      <c r="I33" s="53" t="s">
        <v>31</v>
      </c>
      <c r="J33" s="460" t="s">
        <v>3430</v>
      </c>
      <c r="M33" s="293" t="s">
        <v>3428</v>
      </c>
    </row>
    <row r="34" spans="1:14" ht="43.5" x14ac:dyDescent="0.35">
      <c r="A34" s="212" t="s">
        <v>8</v>
      </c>
      <c r="B34" s="212" t="s">
        <v>377</v>
      </c>
      <c r="C34" s="4" t="s">
        <v>378</v>
      </c>
      <c r="D34" s="212" t="s">
        <v>377</v>
      </c>
      <c r="E34" s="212" t="s">
        <v>2349</v>
      </c>
      <c r="F34" s="61">
        <v>0</v>
      </c>
      <c r="G34" s="61">
        <v>1</v>
      </c>
      <c r="H34" s="61">
        <v>1</v>
      </c>
      <c r="I34" s="53" t="s">
        <v>31</v>
      </c>
      <c r="J34" s="458"/>
    </row>
    <row r="35" spans="1:14" ht="43.5" x14ac:dyDescent="0.35">
      <c r="A35" s="212" t="s">
        <v>8</v>
      </c>
      <c r="B35" s="212" t="s">
        <v>2323</v>
      </c>
      <c r="C35" s="4" t="s">
        <v>2322</v>
      </c>
      <c r="D35" s="212" t="s">
        <v>2324</v>
      </c>
      <c r="E35" s="206"/>
      <c r="F35" s="311">
        <v>0</v>
      </c>
      <c r="G35" s="61">
        <v>20</v>
      </c>
      <c r="H35" s="61">
        <v>1</v>
      </c>
      <c r="I35" s="9" t="s">
        <v>136</v>
      </c>
      <c r="J35" s="458" t="s">
        <v>2949</v>
      </c>
      <c r="K35" s="53" t="s">
        <v>223</v>
      </c>
      <c r="L35" s="9" t="s">
        <v>2325</v>
      </c>
      <c r="M35" s="294" t="s">
        <v>157</v>
      </c>
      <c r="N35" s="9" t="s">
        <v>157</v>
      </c>
    </row>
    <row r="36" spans="1:14" ht="130.5" x14ac:dyDescent="0.35">
      <c r="A36" s="213" t="s">
        <v>8</v>
      </c>
      <c r="B36" s="213" t="s">
        <v>266</v>
      </c>
      <c r="C36" s="4" t="s">
        <v>267</v>
      </c>
      <c r="D36" s="213" t="s">
        <v>266</v>
      </c>
      <c r="E36" s="212" t="s">
        <v>2348</v>
      </c>
      <c r="F36" s="60">
        <v>0</v>
      </c>
      <c r="G36" s="60">
        <v>0.6</v>
      </c>
      <c r="H36" s="60">
        <v>0.01</v>
      </c>
      <c r="I36" s="9" t="s">
        <v>271</v>
      </c>
      <c r="J36" s="458" t="s">
        <v>3452</v>
      </c>
      <c r="K36" s="9" t="s">
        <v>2304</v>
      </c>
      <c r="L36" s="9" t="s">
        <v>272</v>
      </c>
      <c r="M36" s="293" t="s">
        <v>3431</v>
      </c>
    </row>
    <row r="37" spans="1:14" ht="43.5" x14ac:dyDescent="0.35">
      <c r="A37" s="213" t="s">
        <v>8</v>
      </c>
      <c r="B37" s="56" t="s">
        <v>2398</v>
      </c>
      <c r="C37" s="4" t="s">
        <v>2399</v>
      </c>
      <c r="D37" s="56" t="s">
        <v>2398</v>
      </c>
      <c r="E37" s="213" t="s">
        <v>2400</v>
      </c>
      <c r="F37" s="60">
        <v>0</v>
      </c>
      <c r="G37" s="60">
        <v>0.9</v>
      </c>
      <c r="H37" s="60">
        <v>0.01</v>
      </c>
      <c r="I37" s="9" t="s">
        <v>2401</v>
      </c>
      <c r="J37" s="461" t="s">
        <v>3370</v>
      </c>
      <c r="K37" s="9" t="s">
        <v>2459</v>
      </c>
      <c r="L37" s="9" t="s">
        <v>2458</v>
      </c>
    </row>
    <row r="38" spans="1:14" ht="43.5" x14ac:dyDescent="0.35">
      <c r="A38" s="213" t="s">
        <v>8</v>
      </c>
      <c r="B38" s="213" t="s">
        <v>263</v>
      </c>
      <c r="C38" s="4" t="s">
        <v>298</v>
      </c>
      <c r="D38" s="213" t="s">
        <v>367</v>
      </c>
      <c r="E38" s="212" t="s">
        <v>2347</v>
      </c>
      <c r="F38" s="60">
        <v>0</v>
      </c>
      <c r="G38" s="60">
        <v>0.4</v>
      </c>
      <c r="H38" s="60">
        <v>0.01</v>
      </c>
      <c r="I38" s="9" t="s">
        <v>264</v>
      </c>
      <c r="J38" s="458" t="s">
        <v>3432</v>
      </c>
      <c r="K38" s="9" t="s">
        <v>2305</v>
      </c>
      <c r="L38" s="9" t="s">
        <v>265</v>
      </c>
      <c r="M38" s="294" t="s">
        <v>323</v>
      </c>
    </row>
    <row r="39" spans="1:14" ht="116" x14ac:dyDescent="0.35">
      <c r="A39" s="213" t="s">
        <v>8</v>
      </c>
      <c r="B39" s="212" t="s">
        <v>2926</v>
      </c>
      <c r="C39" s="4" t="s">
        <v>2928</v>
      </c>
      <c r="D39" s="212" t="s">
        <v>2926</v>
      </c>
      <c r="E39" s="212" t="s">
        <v>2929</v>
      </c>
      <c r="F39" s="60">
        <v>0</v>
      </c>
      <c r="G39" s="60">
        <v>0.95</v>
      </c>
      <c r="H39" s="60">
        <v>0.01</v>
      </c>
      <c r="I39" s="9" t="s">
        <v>2930</v>
      </c>
      <c r="J39" s="458" t="s">
        <v>3486</v>
      </c>
      <c r="K39" s="53" t="s">
        <v>224</v>
      </c>
      <c r="L39" s="9"/>
      <c r="M39" s="293" t="s">
        <v>3485</v>
      </c>
    </row>
    <row r="40" spans="1:14" ht="116" x14ac:dyDescent="0.35">
      <c r="A40" s="212" t="s">
        <v>8</v>
      </c>
      <c r="B40" s="212" t="s">
        <v>18</v>
      </c>
      <c r="C40" s="4" t="s">
        <v>137</v>
      </c>
      <c r="D40" s="212" t="s">
        <v>18</v>
      </c>
      <c r="E40" s="212" t="s">
        <v>2927</v>
      </c>
      <c r="F40" s="63">
        <v>0</v>
      </c>
      <c r="G40" s="63">
        <v>60</v>
      </c>
      <c r="H40" s="63">
        <v>1</v>
      </c>
      <c r="I40" s="272" t="str">
        <f>UnitControlCenter!$B$45</f>
        <v>€/MWh</v>
      </c>
      <c r="J40" s="458" t="s">
        <v>3488</v>
      </c>
      <c r="K40" s="53" t="s">
        <v>224</v>
      </c>
      <c r="L40" s="9" t="s">
        <v>225</v>
      </c>
      <c r="M40" s="293" t="s">
        <v>3487</v>
      </c>
    </row>
    <row r="41" spans="1:14" ht="58" x14ac:dyDescent="0.35">
      <c r="A41" s="212" t="s">
        <v>9</v>
      </c>
      <c r="B41" s="212" t="s">
        <v>3355</v>
      </c>
      <c r="C41" s="1" t="s">
        <v>3356</v>
      </c>
      <c r="D41" s="212" t="s">
        <v>3355</v>
      </c>
      <c r="E41" s="212" t="s">
        <v>3357</v>
      </c>
      <c r="F41" s="60">
        <v>0</v>
      </c>
      <c r="G41" s="60">
        <v>1</v>
      </c>
      <c r="H41" s="60">
        <v>0.01</v>
      </c>
      <c r="I41" s="9" t="s">
        <v>3358</v>
      </c>
      <c r="J41" s="458" t="s">
        <v>3362</v>
      </c>
    </row>
    <row r="42" spans="1:14" ht="58" x14ac:dyDescent="0.35">
      <c r="A42" s="212" t="s">
        <v>9</v>
      </c>
      <c r="B42" s="212" t="s">
        <v>3359</v>
      </c>
      <c r="C42" s="4" t="s">
        <v>3360</v>
      </c>
      <c r="D42" s="212" t="s">
        <v>3359</v>
      </c>
      <c r="E42" s="212" t="s">
        <v>3361</v>
      </c>
      <c r="F42" s="60">
        <v>0</v>
      </c>
      <c r="G42" s="60">
        <v>1</v>
      </c>
      <c r="H42" s="60">
        <v>0.01</v>
      </c>
      <c r="I42" s="9" t="s">
        <v>3358</v>
      </c>
      <c r="J42" s="458" t="s">
        <v>3363</v>
      </c>
    </row>
    <row r="43" spans="1:14" ht="58" x14ac:dyDescent="0.35">
      <c r="A43" s="212" t="s">
        <v>9</v>
      </c>
      <c r="B43" s="212" t="s">
        <v>28</v>
      </c>
      <c r="C43" s="4" t="s">
        <v>3212</v>
      </c>
      <c r="D43" s="212" t="s">
        <v>3213</v>
      </c>
      <c r="E43" s="212" t="s">
        <v>3211</v>
      </c>
      <c r="F43" s="57">
        <v>0</v>
      </c>
      <c r="G43" s="58">
        <v>1</v>
      </c>
      <c r="H43" s="58">
        <v>0.01</v>
      </c>
      <c r="I43" s="53" t="s">
        <v>2955</v>
      </c>
      <c r="J43" s="458" t="s">
        <v>3214</v>
      </c>
      <c r="K43" s="53" t="s">
        <v>251</v>
      </c>
      <c r="L43" s="9" t="s">
        <v>252</v>
      </c>
    </row>
    <row r="44" spans="1:14" ht="29" x14ac:dyDescent="0.35">
      <c r="A44" s="212" t="s">
        <v>9</v>
      </c>
      <c r="B44" s="212" t="s">
        <v>21</v>
      </c>
      <c r="C44" s="4" t="s">
        <v>2908</v>
      </c>
      <c r="D44" s="212" t="s">
        <v>21</v>
      </c>
      <c r="E44" s="212" t="s">
        <v>2909</v>
      </c>
      <c r="F44" s="57">
        <v>0</v>
      </c>
      <c r="G44" s="58">
        <v>1</v>
      </c>
      <c r="H44" s="58">
        <v>0.01</v>
      </c>
      <c r="I44" s="53" t="s">
        <v>35</v>
      </c>
      <c r="J44" s="458" t="s">
        <v>2470</v>
      </c>
      <c r="K44" s="53" t="s">
        <v>226</v>
      </c>
      <c r="L44" s="9" t="s">
        <v>227</v>
      </c>
      <c r="M44" s="293" t="s">
        <v>2471</v>
      </c>
    </row>
    <row r="45" spans="1:14" ht="58" x14ac:dyDescent="0.35">
      <c r="A45" s="212" t="s">
        <v>9</v>
      </c>
      <c r="B45" s="212" t="s">
        <v>25</v>
      </c>
      <c r="C45" s="4" t="s">
        <v>299</v>
      </c>
      <c r="D45" s="212" t="s">
        <v>25</v>
      </c>
      <c r="E45" s="212" t="s">
        <v>2345</v>
      </c>
      <c r="F45" s="57">
        <v>0</v>
      </c>
      <c r="G45" s="58">
        <v>1</v>
      </c>
      <c r="H45" s="58">
        <v>0.01</v>
      </c>
      <c r="I45" s="53" t="s">
        <v>35</v>
      </c>
      <c r="J45" s="458" t="s">
        <v>2370</v>
      </c>
      <c r="K45" s="53" t="s">
        <v>228</v>
      </c>
      <c r="L45" s="9" t="s">
        <v>229</v>
      </c>
      <c r="M45" s="293" t="s">
        <v>158</v>
      </c>
    </row>
    <row r="46" spans="1:14" ht="58" x14ac:dyDescent="0.35">
      <c r="A46" s="212" t="s">
        <v>9</v>
      </c>
      <c r="B46" s="212" t="s">
        <v>23</v>
      </c>
      <c r="C46" s="4" t="s">
        <v>60</v>
      </c>
      <c r="D46" s="212" t="s">
        <v>23</v>
      </c>
      <c r="E46" s="212" t="s">
        <v>2344</v>
      </c>
      <c r="F46" s="57">
        <v>0</v>
      </c>
      <c r="G46" s="58">
        <v>1</v>
      </c>
      <c r="H46" s="58">
        <v>0.01</v>
      </c>
      <c r="I46" s="53" t="s">
        <v>35</v>
      </c>
      <c r="J46" s="458" t="s">
        <v>2371</v>
      </c>
      <c r="K46" s="53" t="s">
        <v>230</v>
      </c>
      <c r="L46" s="9" t="s">
        <v>231</v>
      </c>
      <c r="M46" s="293" t="s">
        <v>158</v>
      </c>
    </row>
    <row r="47" spans="1:14" ht="58" x14ac:dyDescent="0.35">
      <c r="A47" s="212" t="s">
        <v>9</v>
      </c>
      <c r="B47" s="212" t="s">
        <v>106</v>
      </c>
      <c r="C47" s="4" t="s">
        <v>300</v>
      </c>
      <c r="D47" s="212" t="s">
        <v>106</v>
      </c>
      <c r="E47" s="212" t="s">
        <v>2343</v>
      </c>
      <c r="F47" s="58">
        <v>0</v>
      </c>
      <c r="G47" s="58">
        <v>0.25</v>
      </c>
      <c r="H47" s="58">
        <v>0.01</v>
      </c>
      <c r="I47" s="53" t="s">
        <v>32</v>
      </c>
      <c r="J47" s="458" t="s">
        <v>3453</v>
      </c>
      <c r="K47" s="53" t="s">
        <v>232</v>
      </c>
      <c r="L47" s="9" t="s">
        <v>233</v>
      </c>
      <c r="M47" s="294" t="s">
        <v>3433</v>
      </c>
      <c r="N47" s="9" t="s">
        <v>2317</v>
      </c>
    </row>
    <row r="48" spans="1:14" ht="58" x14ac:dyDescent="0.35">
      <c r="A48" s="212" t="s">
        <v>9</v>
      </c>
      <c r="B48" s="212" t="s">
        <v>24</v>
      </c>
      <c r="C48" s="4" t="s">
        <v>301</v>
      </c>
      <c r="D48" s="212" t="s">
        <v>24</v>
      </c>
      <c r="E48" s="212" t="s">
        <v>2342</v>
      </c>
      <c r="F48" s="57">
        <v>0</v>
      </c>
      <c r="G48" s="58">
        <v>1</v>
      </c>
      <c r="H48" s="58">
        <v>0.01</v>
      </c>
      <c r="I48" s="53" t="s">
        <v>35</v>
      </c>
      <c r="J48" s="458" t="s">
        <v>2372</v>
      </c>
      <c r="K48" s="53" t="s">
        <v>234</v>
      </c>
      <c r="L48" s="9" t="s">
        <v>235</v>
      </c>
      <c r="M48" s="293" t="s">
        <v>158</v>
      </c>
    </row>
    <row r="49" spans="1:14" ht="72.5" x14ac:dyDescent="0.35">
      <c r="A49" s="212" t="s">
        <v>9</v>
      </c>
      <c r="B49" s="212" t="s">
        <v>2818</v>
      </c>
      <c r="C49" s="4" t="s">
        <v>2479</v>
      </c>
      <c r="D49" s="212" t="s">
        <v>2818</v>
      </c>
      <c r="E49" s="212" t="s">
        <v>2493</v>
      </c>
      <c r="F49" s="57">
        <v>0</v>
      </c>
      <c r="G49" s="57">
        <v>1</v>
      </c>
      <c r="H49" s="58">
        <v>0.01</v>
      </c>
      <c r="I49" s="53" t="s">
        <v>2492</v>
      </c>
      <c r="J49" s="458" t="s">
        <v>3434</v>
      </c>
      <c r="K49" s="53" t="s">
        <v>236</v>
      </c>
      <c r="L49" s="9" t="s">
        <v>2833</v>
      </c>
      <c r="M49" s="293"/>
    </row>
    <row r="50" spans="1:14" ht="43.5" x14ac:dyDescent="0.35">
      <c r="A50" s="213" t="s">
        <v>9</v>
      </c>
      <c r="B50" s="213" t="s">
        <v>2913</v>
      </c>
      <c r="C50" s="4" t="s">
        <v>2916</v>
      </c>
      <c r="D50" s="213" t="s">
        <v>2920</v>
      </c>
      <c r="E50" s="213" t="s">
        <v>2921</v>
      </c>
      <c r="F50" s="59">
        <v>0</v>
      </c>
      <c r="G50" s="60">
        <v>1</v>
      </c>
      <c r="H50" s="60">
        <v>0.01</v>
      </c>
      <c r="I50" s="9" t="s">
        <v>35</v>
      </c>
      <c r="J50" s="459" t="s">
        <v>3458</v>
      </c>
      <c r="K50" s="9" t="s">
        <v>2320</v>
      </c>
      <c r="L50" s="9" t="s">
        <v>2321</v>
      </c>
      <c r="M50" s="294" t="s">
        <v>158</v>
      </c>
    </row>
    <row r="51" spans="1:14" ht="58" x14ac:dyDescent="0.35">
      <c r="A51" s="213" t="s">
        <v>9</v>
      </c>
      <c r="B51" s="213" t="s">
        <v>2914</v>
      </c>
      <c r="C51" s="4" t="s">
        <v>2917</v>
      </c>
      <c r="D51" s="213" t="s">
        <v>2920</v>
      </c>
      <c r="E51" s="213" t="s">
        <v>2922</v>
      </c>
      <c r="F51" s="59">
        <v>0</v>
      </c>
      <c r="G51" s="60">
        <v>1</v>
      </c>
      <c r="H51" s="60">
        <v>0.01</v>
      </c>
      <c r="I51" s="9" t="s">
        <v>35</v>
      </c>
      <c r="J51" s="459" t="s">
        <v>3459</v>
      </c>
      <c r="K51" s="9" t="s">
        <v>2320</v>
      </c>
      <c r="L51" s="9" t="s">
        <v>2321</v>
      </c>
      <c r="M51" s="294"/>
    </row>
    <row r="52" spans="1:14" ht="58" x14ac:dyDescent="0.35">
      <c r="A52" s="213" t="s">
        <v>9</v>
      </c>
      <c r="B52" s="213" t="s">
        <v>2915</v>
      </c>
      <c r="C52" s="4" t="s">
        <v>2918</v>
      </c>
      <c r="D52" s="213" t="s">
        <v>2920</v>
      </c>
      <c r="E52" s="213" t="s">
        <v>2923</v>
      </c>
      <c r="F52" s="59">
        <v>0</v>
      </c>
      <c r="G52" s="60">
        <v>1</v>
      </c>
      <c r="H52" s="60">
        <v>0.01</v>
      </c>
      <c r="I52" s="9" t="s">
        <v>35</v>
      </c>
      <c r="J52" s="459" t="s">
        <v>3460</v>
      </c>
      <c r="K52" s="9" t="s">
        <v>2320</v>
      </c>
      <c r="L52" s="9" t="s">
        <v>2321</v>
      </c>
      <c r="M52" s="294"/>
    </row>
    <row r="53" spans="1:14" ht="58" x14ac:dyDescent="0.35">
      <c r="A53" s="213" t="s">
        <v>9</v>
      </c>
      <c r="B53" s="213" t="s">
        <v>2925</v>
      </c>
      <c r="C53" s="4" t="s">
        <v>2919</v>
      </c>
      <c r="D53" s="213" t="s">
        <v>2920</v>
      </c>
      <c r="E53" s="213" t="s">
        <v>2924</v>
      </c>
      <c r="F53" s="59">
        <v>0</v>
      </c>
      <c r="G53" s="60">
        <v>1</v>
      </c>
      <c r="H53" s="60">
        <v>0.01</v>
      </c>
      <c r="I53" s="9" t="s">
        <v>35</v>
      </c>
      <c r="J53" s="459" t="s">
        <v>3461</v>
      </c>
      <c r="K53" s="9" t="s">
        <v>2320</v>
      </c>
      <c r="L53" s="9" t="s">
        <v>2321</v>
      </c>
      <c r="M53" s="294"/>
    </row>
    <row r="54" spans="1:14" ht="174" x14ac:dyDescent="0.35">
      <c r="A54" s="212" t="s">
        <v>9</v>
      </c>
      <c r="B54" s="212" t="s">
        <v>2520</v>
      </c>
      <c r="C54" s="4" t="s">
        <v>2519</v>
      </c>
      <c r="D54" s="212" t="s">
        <v>2520</v>
      </c>
      <c r="E54" s="212" t="s">
        <v>2522</v>
      </c>
      <c r="F54" s="57">
        <v>0</v>
      </c>
      <c r="G54" s="58">
        <v>1</v>
      </c>
      <c r="H54" s="58">
        <v>0.01</v>
      </c>
      <c r="I54" s="53" t="s">
        <v>2523</v>
      </c>
      <c r="J54" s="458" t="s">
        <v>3489</v>
      </c>
      <c r="K54" s="53"/>
      <c r="L54" s="9" t="s">
        <v>2828</v>
      </c>
      <c r="M54" s="293" t="s">
        <v>3435</v>
      </c>
    </row>
    <row r="55" spans="1:14" ht="43.5" x14ac:dyDescent="0.35">
      <c r="A55" s="212" t="s">
        <v>9</v>
      </c>
      <c r="B55" s="212" t="s">
        <v>22</v>
      </c>
      <c r="C55" s="4" t="s">
        <v>302</v>
      </c>
      <c r="D55" s="54" t="s">
        <v>368</v>
      </c>
      <c r="E55" s="212" t="s">
        <v>2341</v>
      </c>
      <c r="F55" s="57">
        <v>0</v>
      </c>
      <c r="G55" s="58">
        <v>1</v>
      </c>
      <c r="H55" s="58">
        <v>0.01</v>
      </c>
      <c r="I55" s="53" t="s">
        <v>35</v>
      </c>
      <c r="J55" s="458" t="s">
        <v>3371</v>
      </c>
      <c r="K55" s="53" t="s">
        <v>237</v>
      </c>
      <c r="L55" s="9" t="s">
        <v>238</v>
      </c>
      <c r="M55" s="293"/>
    </row>
    <row r="56" spans="1:14" ht="58" x14ac:dyDescent="0.35">
      <c r="A56" s="212" t="s">
        <v>9</v>
      </c>
      <c r="B56" s="212" t="s">
        <v>20</v>
      </c>
      <c r="C56" s="4" t="s">
        <v>303</v>
      </c>
      <c r="D56" s="54" t="s">
        <v>368</v>
      </c>
      <c r="E56" s="212" t="s">
        <v>2340</v>
      </c>
      <c r="F56" s="57">
        <v>0</v>
      </c>
      <c r="G56" s="58">
        <v>1</v>
      </c>
      <c r="H56" s="58">
        <v>0.01</v>
      </c>
      <c r="I56" s="53" t="s">
        <v>35</v>
      </c>
      <c r="J56" s="458" t="s">
        <v>3372</v>
      </c>
      <c r="K56" s="53" t="s">
        <v>239</v>
      </c>
      <c r="L56" s="9" t="s">
        <v>240</v>
      </c>
      <c r="M56" s="293"/>
    </row>
    <row r="57" spans="1:14" ht="58" x14ac:dyDescent="0.35">
      <c r="A57" s="212" t="s">
        <v>9</v>
      </c>
      <c r="B57" s="212" t="s">
        <v>2580</v>
      </c>
      <c r="C57" s="4" t="s">
        <v>2581</v>
      </c>
      <c r="D57" s="212" t="s">
        <v>2581</v>
      </c>
      <c r="E57" s="212" t="s">
        <v>2582</v>
      </c>
      <c r="F57" s="57">
        <v>0</v>
      </c>
      <c r="G57" s="58">
        <v>1</v>
      </c>
      <c r="H57" s="58">
        <v>0.01</v>
      </c>
      <c r="I57" s="53" t="s">
        <v>2583</v>
      </c>
      <c r="J57" s="458" t="s">
        <v>3436</v>
      </c>
      <c r="K57" s="53"/>
      <c r="L57" s="9" t="s">
        <v>2829</v>
      </c>
      <c r="M57" s="293" t="s">
        <v>158</v>
      </c>
    </row>
    <row r="58" spans="1:14" ht="58" x14ac:dyDescent="0.35">
      <c r="A58" s="212" t="s">
        <v>141</v>
      </c>
      <c r="B58" s="212" t="s">
        <v>143</v>
      </c>
      <c r="C58" s="4" t="s">
        <v>449</v>
      </c>
      <c r="D58" s="212" t="s">
        <v>143</v>
      </c>
      <c r="E58" s="212" t="s">
        <v>2339</v>
      </c>
      <c r="F58" s="57">
        <v>0</v>
      </c>
      <c r="G58" s="58">
        <v>1</v>
      </c>
      <c r="H58" s="58">
        <v>0.01</v>
      </c>
      <c r="I58" s="53" t="s">
        <v>35</v>
      </c>
      <c r="J58" s="458" t="s">
        <v>3445</v>
      </c>
      <c r="K58" s="53" t="s">
        <v>241</v>
      </c>
      <c r="L58" s="9" t="s">
        <v>242</v>
      </c>
      <c r="M58" s="293" t="s">
        <v>158</v>
      </c>
      <c r="N58" s="53" t="s">
        <v>191</v>
      </c>
    </row>
    <row r="59" spans="1:14" ht="43.5" x14ac:dyDescent="0.35">
      <c r="A59" s="212" t="s">
        <v>141</v>
      </c>
      <c r="B59" s="212" t="s">
        <v>273</v>
      </c>
      <c r="C59" s="4" t="s">
        <v>458</v>
      </c>
      <c r="D59" s="212" t="s">
        <v>273</v>
      </c>
      <c r="E59" s="212" t="s">
        <v>2338</v>
      </c>
      <c r="F59" s="57">
        <v>0</v>
      </c>
      <c r="G59" s="58">
        <v>1</v>
      </c>
      <c r="H59" s="58">
        <v>0.01</v>
      </c>
      <c r="I59" s="53" t="s">
        <v>35</v>
      </c>
      <c r="J59" s="458"/>
      <c r="K59" s="53" t="s">
        <v>331</v>
      </c>
      <c r="L59" s="9" t="s">
        <v>332</v>
      </c>
      <c r="M59" s="293"/>
      <c r="N59" s="53"/>
    </row>
    <row r="60" spans="1:14" ht="29" x14ac:dyDescent="0.35">
      <c r="A60" s="212" t="s">
        <v>141</v>
      </c>
      <c r="B60" s="212" t="s">
        <v>454</v>
      </c>
      <c r="C60" s="4" t="s">
        <v>455</v>
      </c>
      <c r="D60" s="212" t="s">
        <v>454</v>
      </c>
      <c r="E60" s="212" t="s">
        <v>2337</v>
      </c>
      <c r="F60" s="57">
        <v>0</v>
      </c>
      <c r="G60" s="58">
        <v>1</v>
      </c>
      <c r="H60" s="58">
        <v>0.01</v>
      </c>
      <c r="I60" s="53" t="s">
        <v>35</v>
      </c>
      <c r="J60" s="458"/>
      <c r="K60" s="53"/>
      <c r="L60" s="9" t="s">
        <v>2834</v>
      </c>
      <c r="M60" s="293"/>
      <c r="N60" s="53"/>
    </row>
    <row r="61" spans="1:14" ht="29" x14ac:dyDescent="0.35">
      <c r="A61" s="212" t="s">
        <v>141</v>
      </c>
      <c r="B61" s="212" t="s">
        <v>192</v>
      </c>
      <c r="C61" s="4" t="s">
        <v>450</v>
      </c>
      <c r="D61" s="212" t="s">
        <v>192</v>
      </c>
      <c r="E61" s="212" t="s">
        <v>2336</v>
      </c>
      <c r="F61" s="57">
        <v>0</v>
      </c>
      <c r="G61" s="58">
        <v>1</v>
      </c>
      <c r="H61" s="58">
        <v>0.01</v>
      </c>
      <c r="I61" s="53" t="s">
        <v>35</v>
      </c>
      <c r="J61" s="458" t="s">
        <v>3446</v>
      </c>
      <c r="K61" s="53" t="s">
        <v>243</v>
      </c>
      <c r="L61" s="9" t="s">
        <v>244</v>
      </c>
      <c r="M61" s="293" t="s">
        <v>158</v>
      </c>
      <c r="N61" s="53"/>
    </row>
    <row r="62" spans="1:14" ht="43.5" x14ac:dyDescent="0.35">
      <c r="A62" s="212" t="s">
        <v>141</v>
      </c>
      <c r="B62" s="212" t="s">
        <v>2910</v>
      </c>
      <c r="C62" s="4" t="s">
        <v>2911</v>
      </c>
      <c r="D62" s="212" t="s">
        <v>2910</v>
      </c>
      <c r="E62" s="212" t="s">
        <v>2912</v>
      </c>
      <c r="F62" s="57">
        <v>0</v>
      </c>
      <c r="G62" s="58">
        <v>1</v>
      </c>
      <c r="H62" s="58">
        <v>0.01</v>
      </c>
      <c r="I62" s="53" t="s">
        <v>35</v>
      </c>
      <c r="J62" s="458" t="s">
        <v>3448</v>
      </c>
      <c r="K62" s="53" t="s">
        <v>245</v>
      </c>
      <c r="L62" s="9" t="s">
        <v>246</v>
      </c>
      <c r="M62" s="293" t="s">
        <v>158</v>
      </c>
      <c r="N62" s="53"/>
    </row>
    <row r="63" spans="1:14" ht="43.5" x14ac:dyDescent="0.35">
      <c r="A63" s="212" t="s">
        <v>141</v>
      </c>
      <c r="B63" s="212" t="s">
        <v>144</v>
      </c>
      <c r="C63" s="4" t="s">
        <v>451</v>
      </c>
      <c r="D63" s="212" t="s">
        <v>144</v>
      </c>
      <c r="E63" s="212" t="s">
        <v>2335</v>
      </c>
      <c r="F63" s="57">
        <v>0</v>
      </c>
      <c r="G63" s="58">
        <v>1</v>
      </c>
      <c r="H63" s="58">
        <v>0.01</v>
      </c>
      <c r="I63" s="53" t="s">
        <v>35</v>
      </c>
      <c r="J63" s="458" t="s">
        <v>3447</v>
      </c>
      <c r="K63" s="53" t="s">
        <v>247</v>
      </c>
      <c r="L63" s="9" t="s">
        <v>248</v>
      </c>
      <c r="M63" s="293" t="s">
        <v>158</v>
      </c>
      <c r="N63" s="53"/>
    </row>
    <row r="64" spans="1:14" ht="29" x14ac:dyDescent="0.35">
      <c r="A64" s="212" t="s">
        <v>141</v>
      </c>
      <c r="B64" s="212" t="s">
        <v>142</v>
      </c>
      <c r="C64" s="4" t="s">
        <v>2943</v>
      </c>
      <c r="D64" s="212" t="s">
        <v>142</v>
      </c>
      <c r="E64" s="212" t="s">
        <v>2334</v>
      </c>
      <c r="F64" s="57">
        <v>0</v>
      </c>
      <c r="G64" s="58">
        <v>1</v>
      </c>
      <c r="H64" s="58">
        <v>0.01</v>
      </c>
      <c r="I64" s="53" t="s">
        <v>35</v>
      </c>
      <c r="J64" s="458" t="s">
        <v>3449</v>
      </c>
      <c r="K64" s="53" t="s">
        <v>249</v>
      </c>
      <c r="L64" s="9" t="s">
        <v>250</v>
      </c>
      <c r="M64" s="293" t="s">
        <v>158</v>
      </c>
      <c r="N64" s="53"/>
    </row>
    <row r="65" spans="1:14" ht="29" x14ac:dyDescent="0.35">
      <c r="A65" s="212" t="s">
        <v>141</v>
      </c>
      <c r="B65" s="212" t="s">
        <v>452</v>
      </c>
      <c r="C65" s="4" t="s">
        <v>453</v>
      </c>
      <c r="D65" s="212" t="s">
        <v>452</v>
      </c>
      <c r="E65" s="212" t="s">
        <v>2333</v>
      </c>
      <c r="F65" s="57">
        <v>0</v>
      </c>
      <c r="G65" s="58">
        <v>1</v>
      </c>
      <c r="H65" s="58">
        <v>0.01</v>
      </c>
      <c r="I65" s="53" t="s">
        <v>35</v>
      </c>
      <c r="J65" s="458"/>
      <c r="K65" s="53"/>
      <c r="L65" s="9" t="s">
        <v>2835</v>
      </c>
      <c r="M65" s="293"/>
      <c r="N65" s="53"/>
    </row>
    <row r="66" spans="1:14" ht="87" x14ac:dyDescent="0.35">
      <c r="A66" s="212" t="s">
        <v>141</v>
      </c>
      <c r="B66" s="212" t="s">
        <v>2524</v>
      </c>
      <c r="C66" s="4" t="s">
        <v>2525</v>
      </c>
      <c r="D66" s="212" t="s">
        <v>2524</v>
      </c>
      <c r="E66" s="212" t="s">
        <v>2526</v>
      </c>
      <c r="F66" s="57">
        <v>0</v>
      </c>
      <c r="G66" s="58">
        <v>1</v>
      </c>
      <c r="H66" s="58">
        <v>0.01</v>
      </c>
      <c r="I66" s="53" t="s">
        <v>2527</v>
      </c>
      <c r="J66" s="458" t="s">
        <v>3437</v>
      </c>
      <c r="K66" s="53"/>
      <c r="L66" s="9" t="s">
        <v>2830</v>
      </c>
      <c r="M66" s="456" t="s">
        <v>2528</v>
      </c>
      <c r="N66" s="53"/>
    </row>
    <row r="67" spans="1:14" ht="58" x14ac:dyDescent="0.35">
      <c r="A67" s="213" t="s">
        <v>2567</v>
      </c>
      <c r="B67" s="213" t="s">
        <v>2571</v>
      </c>
      <c r="C67" s="4" t="s">
        <v>304</v>
      </c>
      <c r="D67" s="213" t="s">
        <v>2570</v>
      </c>
      <c r="E67" s="212" t="s">
        <v>2332</v>
      </c>
      <c r="F67" s="60">
        <v>0</v>
      </c>
      <c r="G67" s="60">
        <v>1</v>
      </c>
      <c r="H67" s="60">
        <v>0.01</v>
      </c>
      <c r="I67" s="9" t="s">
        <v>59</v>
      </c>
      <c r="J67" s="459" t="s">
        <v>3438</v>
      </c>
      <c r="K67" s="9" t="s">
        <v>255</v>
      </c>
      <c r="L67" s="9" t="s">
        <v>256</v>
      </c>
      <c r="M67" s="293" t="s">
        <v>158</v>
      </c>
      <c r="N67" s="9"/>
    </row>
    <row r="68" spans="1:14" ht="58" x14ac:dyDescent="0.35">
      <c r="A68" s="213" t="s">
        <v>2567</v>
      </c>
      <c r="B68" s="213" t="s">
        <v>2871</v>
      </c>
      <c r="C68" s="4" t="s">
        <v>2870</v>
      </c>
      <c r="D68" s="213" t="s">
        <v>369</v>
      </c>
      <c r="E68" s="212" t="s">
        <v>2868</v>
      </c>
      <c r="F68" s="60">
        <v>0</v>
      </c>
      <c r="G68" s="60">
        <v>1</v>
      </c>
      <c r="H68" s="60">
        <v>0.01</v>
      </c>
      <c r="I68" s="53" t="s">
        <v>2869</v>
      </c>
      <c r="J68" s="459" t="s">
        <v>3439</v>
      </c>
      <c r="K68" s="9" t="s">
        <v>362</v>
      </c>
      <c r="L68" s="9" t="s">
        <v>2831</v>
      </c>
      <c r="M68" s="293" t="s">
        <v>158</v>
      </c>
      <c r="N68" s="9"/>
    </row>
    <row r="69" spans="1:14" ht="43.5" x14ac:dyDescent="0.35">
      <c r="A69" s="213" t="s">
        <v>2567</v>
      </c>
      <c r="B69" s="213" t="s">
        <v>2568</v>
      </c>
      <c r="C69" s="4" t="s">
        <v>2569</v>
      </c>
      <c r="D69" s="213" t="s">
        <v>2572</v>
      </c>
      <c r="E69" s="212" t="s">
        <v>2573</v>
      </c>
      <c r="F69" s="60">
        <v>0</v>
      </c>
      <c r="G69" s="60">
        <v>1</v>
      </c>
      <c r="H69" s="60">
        <v>0.01</v>
      </c>
      <c r="I69" s="53" t="s">
        <v>2574</v>
      </c>
      <c r="J69" s="459" t="s">
        <v>3440</v>
      </c>
      <c r="K69" s="9"/>
      <c r="L69" s="9" t="s">
        <v>2832</v>
      </c>
      <c r="M69" s="293"/>
      <c r="N69" s="9"/>
    </row>
    <row r="70" spans="1:14" ht="72.5" x14ac:dyDescent="0.35">
      <c r="A70" s="212" t="s">
        <v>10</v>
      </c>
      <c r="B70" s="212" t="s">
        <v>3315</v>
      </c>
      <c r="C70" s="4" t="s">
        <v>2494</v>
      </c>
      <c r="D70" s="212" t="s">
        <v>3315</v>
      </c>
      <c r="E70" s="212" t="s">
        <v>2331</v>
      </c>
      <c r="F70" s="61">
        <v>0</v>
      </c>
      <c r="G70" s="61">
        <v>300</v>
      </c>
      <c r="H70" s="61">
        <v>5</v>
      </c>
      <c r="I70" s="206" t="str">
        <f>UnitControlCenter!$B$44</f>
        <v>€/metric ton CO2e</v>
      </c>
      <c r="J70" s="458" t="s">
        <v>3441</v>
      </c>
      <c r="K70" s="53" t="s">
        <v>253</v>
      </c>
      <c r="L70" s="9" t="s">
        <v>254</v>
      </c>
      <c r="M70" s="294" t="s">
        <v>3442</v>
      </c>
      <c r="N70" s="9" t="s">
        <v>417</v>
      </c>
    </row>
    <row r="71" spans="1:14" ht="43.5" x14ac:dyDescent="0.35">
      <c r="A71" s="212" t="s">
        <v>10</v>
      </c>
      <c r="B71" s="212" t="s">
        <v>27</v>
      </c>
      <c r="C71" s="4" t="s">
        <v>148</v>
      </c>
      <c r="D71" s="212" t="s">
        <v>27</v>
      </c>
      <c r="E71" s="212" t="s">
        <v>2330</v>
      </c>
      <c r="F71" s="60">
        <v>0</v>
      </c>
      <c r="G71" s="60">
        <v>1</v>
      </c>
      <c r="H71" s="60">
        <v>0.01</v>
      </c>
      <c r="I71" s="53" t="s">
        <v>150</v>
      </c>
      <c r="J71" s="457" t="s">
        <v>3373</v>
      </c>
      <c r="K71" s="9" t="s">
        <v>257</v>
      </c>
      <c r="L71" s="9" t="s">
        <v>258</v>
      </c>
      <c r="M71" s="293" t="s">
        <v>158</v>
      </c>
    </row>
    <row r="72" spans="1:14" ht="43.5" x14ac:dyDescent="0.35">
      <c r="A72" s="213" t="s">
        <v>10</v>
      </c>
      <c r="B72" s="213" t="s">
        <v>2529</v>
      </c>
      <c r="C72" s="4" t="s">
        <v>2531</v>
      </c>
      <c r="D72" s="213" t="s">
        <v>2532</v>
      </c>
      <c r="E72" s="213" t="s">
        <v>2534</v>
      </c>
      <c r="F72" s="61">
        <v>0</v>
      </c>
      <c r="G72" s="61">
        <v>1</v>
      </c>
      <c r="H72" s="61">
        <v>1</v>
      </c>
      <c r="I72" s="53" t="s">
        <v>31</v>
      </c>
      <c r="J72" s="424"/>
    </row>
    <row r="73" spans="1:14" ht="43.5" x14ac:dyDescent="0.35">
      <c r="A73" s="213" t="s">
        <v>10</v>
      </c>
      <c r="B73" s="213" t="s">
        <v>3156</v>
      </c>
      <c r="C73" s="4" t="s">
        <v>2530</v>
      </c>
      <c r="D73" s="213" t="s">
        <v>2680</v>
      </c>
      <c r="E73" s="213" t="s">
        <v>2533</v>
      </c>
      <c r="F73" s="61">
        <v>0</v>
      </c>
      <c r="G73" s="61">
        <v>1</v>
      </c>
      <c r="H73" s="61">
        <v>1</v>
      </c>
      <c r="I73" s="53" t="s">
        <v>31</v>
      </c>
      <c r="J73" s="458" t="s">
        <v>3157</v>
      </c>
      <c r="K73" s="53" t="s">
        <v>253</v>
      </c>
      <c r="L73" s="9" t="s">
        <v>254</v>
      </c>
    </row>
    <row r="74" spans="1:14" ht="43.5" x14ac:dyDescent="0.35">
      <c r="A74" s="213" t="s">
        <v>10</v>
      </c>
      <c r="B74" s="213" t="s">
        <v>2845</v>
      </c>
      <c r="C74" s="4" t="s">
        <v>2844</v>
      </c>
      <c r="D74" s="213" t="s">
        <v>2845</v>
      </c>
      <c r="E74" s="212" t="s">
        <v>2846</v>
      </c>
      <c r="F74" s="61">
        <v>0</v>
      </c>
      <c r="G74" s="61">
        <v>1</v>
      </c>
      <c r="H74" s="61">
        <v>1</v>
      </c>
      <c r="I74" s="53" t="s">
        <v>31</v>
      </c>
      <c r="J74" s="459"/>
    </row>
    <row r="75" spans="1:14" ht="29" x14ac:dyDescent="0.35">
      <c r="A75" s="213" t="s">
        <v>10</v>
      </c>
      <c r="B75" s="213" t="s">
        <v>2893</v>
      </c>
      <c r="C75" s="4" t="s">
        <v>2893</v>
      </c>
      <c r="D75" s="213" t="s">
        <v>2893</v>
      </c>
      <c r="E75" s="213" t="s">
        <v>2894</v>
      </c>
      <c r="F75" s="60">
        <v>0</v>
      </c>
      <c r="G75" s="60">
        <v>1</v>
      </c>
      <c r="H75" s="60">
        <v>0.01</v>
      </c>
      <c r="I75" s="53" t="s">
        <v>2895</v>
      </c>
      <c r="J75" s="461" t="s">
        <v>3374</v>
      </c>
      <c r="K75" s="9" t="s">
        <v>3076</v>
      </c>
    </row>
    <row r="76" spans="1:14" ht="43.5" x14ac:dyDescent="0.35">
      <c r="A76" s="212" t="s">
        <v>10</v>
      </c>
      <c r="B76" s="212" t="s">
        <v>26</v>
      </c>
      <c r="C76" s="4" t="s">
        <v>305</v>
      </c>
      <c r="D76" s="212" t="s">
        <v>26</v>
      </c>
      <c r="E76" s="212" t="s">
        <v>2329</v>
      </c>
      <c r="F76" s="57">
        <v>0</v>
      </c>
      <c r="G76" s="57">
        <v>0.2</v>
      </c>
      <c r="H76" s="65">
        <v>5.0000000000000001E-3</v>
      </c>
      <c r="I76" s="53" t="s">
        <v>151</v>
      </c>
      <c r="J76" s="458" t="s">
        <v>3443</v>
      </c>
      <c r="K76" s="9" t="s">
        <v>259</v>
      </c>
      <c r="L76" s="9" t="s">
        <v>260</v>
      </c>
      <c r="M76" s="294" t="s">
        <v>159</v>
      </c>
    </row>
    <row r="77" spans="1:14" ht="72.5" x14ac:dyDescent="0.35">
      <c r="A77" s="212" t="s">
        <v>2788</v>
      </c>
      <c r="B77" s="206" t="s">
        <v>333</v>
      </c>
      <c r="C77" s="1" t="s">
        <v>306</v>
      </c>
      <c r="D77" s="212" t="s">
        <v>370</v>
      </c>
      <c r="E77" s="212" t="s">
        <v>2328</v>
      </c>
      <c r="F77" s="58">
        <v>0</v>
      </c>
      <c r="G77" s="58">
        <v>0.4</v>
      </c>
      <c r="H77" s="57">
        <v>0.01</v>
      </c>
      <c r="I77" s="53" t="s">
        <v>33</v>
      </c>
      <c r="J77" s="458" t="s">
        <v>3375</v>
      </c>
      <c r="K77" s="53" t="s">
        <v>261</v>
      </c>
      <c r="L77" s="9" t="s">
        <v>262</v>
      </c>
      <c r="M77" s="293"/>
    </row>
    <row r="78" spans="1:14" s="211" customFormat="1" ht="72.5" x14ac:dyDescent="0.35">
      <c r="A78" s="67" t="str">
        <f>A$77</f>
        <v>Research and Development</v>
      </c>
      <c r="B78" s="67" t="str">
        <f t="shared" ref="B78:B81" si="0">B$77</f>
        <v>Capital Cost Reduction</v>
      </c>
      <c r="C78" s="212" t="s">
        <v>307</v>
      </c>
      <c r="D78" s="67" t="str">
        <f t="shared" ref="D78:L81" si="1">D$77</f>
        <v>R&amp;D Capital Cost Reductions</v>
      </c>
      <c r="E78" s="4" t="s">
        <v>3386</v>
      </c>
      <c r="F78" s="220">
        <f t="shared" si="1"/>
        <v>0</v>
      </c>
      <c r="G78" s="220">
        <f t="shared" si="1"/>
        <v>0.4</v>
      </c>
      <c r="H78" s="220">
        <f t="shared" si="1"/>
        <v>0.01</v>
      </c>
      <c r="I78" s="67" t="str">
        <f t="shared" si="1"/>
        <v>% reduction in cost</v>
      </c>
      <c r="J78" s="67"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8" s="67" t="str">
        <f t="shared" si="1"/>
        <v>architectural-design.html#rnd</v>
      </c>
      <c r="L78" s="67" t="str">
        <f t="shared" si="1"/>
        <v>research-and-development.html</v>
      </c>
      <c r="M78" s="293"/>
    </row>
    <row r="79" spans="1:14" s="211" customFormat="1" ht="72.5" x14ac:dyDescent="0.35">
      <c r="A79" s="67" t="str">
        <f t="shared" ref="A79:A81" si="2">A$77</f>
        <v>Research and Development</v>
      </c>
      <c r="B79" s="67" t="str">
        <f t="shared" si="0"/>
        <v>Capital Cost Reduction</v>
      </c>
      <c r="C79" s="212" t="s">
        <v>308</v>
      </c>
      <c r="D79" s="67" t="str">
        <f t="shared" si="1"/>
        <v>R&amp;D Capital Cost Reductions</v>
      </c>
      <c r="E79" s="4" t="s">
        <v>3387</v>
      </c>
      <c r="F79" s="220">
        <f t="shared" si="1"/>
        <v>0</v>
      </c>
      <c r="G79" s="220">
        <f t="shared" si="1"/>
        <v>0.4</v>
      </c>
      <c r="H79" s="220">
        <f t="shared" si="1"/>
        <v>0.01</v>
      </c>
      <c r="I79" s="67" t="str">
        <f t="shared" si="1"/>
        <v>% reduction in cost</v>
      </c>
      <c r="J79" s="67"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9" s="67" t="str">
        <f t="shared" si="1"/>
        <v>architectural-design.html#rnd</v>
      </c>
      <c r="L79" s="67" t="str">
        <f t="shared" si="1"/>
        <v>research-and-development.html</v>
      </c>
      <c r="M79" s="293"/>
    </row>
    <row r="80" spans="1:14" s="211" customFormat="1" ht="72.5" x14ac:dyDescent="0.35">
      <c r="A80" s="67" t="str">
        <f t="shared" si="2"/>
        <v>Research and Development</v>
      </c>
      <c r="B80" s="67" t="str">
        <f t="shared" si="0"/>
        <v>Capital Cost Reduction</v>
      </c>
      <c r="C80" s="212" t="s">
        <v>309</v>
      </c>
      <c r="D80" s="67" t="str">
        <f t="shared" si="1"/>
        <v>R&amp;D Capital Cost Reductions</v>
      </c>
      <c r="E80" s="4" t="s">
        <v>3388</v>
      </c>
      <c r="F80" s="220">
        <f t="shared" si="1"/>
        <v>0</v>
      </c>
      <c r="G80" s="220">
        <f t="shared" si="1"/>
        <v>0.4</v>
      </c>
      <c r="H80" s="220">
        <f t="shared" si="1"/>
        <v>0.01</v>
      </c>
      <c r="I80" s="67" t="str">
        <f t="shared" si="1"/>
        <v>% reduction in cost</v>
      </c>
      <c r="J80" s="67"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0" s="67" t="str">
        <f t="shared" si="1"/>
        <v>architectural-design.html#rnd</v>
      </c>
      <c r="L80" s="67" t="str">
        <f t="shared" si="1"/>
        <v>research-and-development.html</v>
      </c>
      <c r="M80" s="293"/>
    </row>
    <row r="81" spans="1:13" s="211" customFormat="1" ht="72.5" x14ac:dyDescent="0.35">
      <c r="A81" s="67" t="str">
        <f t="shared" si="2"/>
        <v>Research and Development</v>
      </c>
      <c r="B81" s="67" t="str">
        <f t="shared" si="0"/>
        <v>Capital Cost Reduction</v>
      </c>
      <c r="C81" s="213" t="s">
        <v>310</v>
      </c>
      <c r="D81" s="67" t="str">
        <f t="shared" si="1"/>
        <v>R&amp;D Capital Cost Reductions</v>
      </c>
      <c r="E81" s="4" t="s">
        <v>3389</v>
      </c>
      <c r="F81" s="220">
        <f t="shared" si="1"/>
        <v>0</v>
      </c>
      <c r="G81" s="220">
        <f t="shared" si="1"/>
        <v>0.4</v>
      </c>
      <c r="H81" s="220">
        <f t="shared" si="1"/>
        <v>0.01</v>
      </c>
      <c r="I81" s="67" t="str">
        <f t="shared" si="1"/>
        <v>% reduction in cost</v>
      </c>
      <c r="J81" s="67"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1" s="67" t="str">
        <f t="shared" si="1"/>
        <v>architectural-design.html#rnd</v>
      </c>
      <c r="L81" s="67" t="str">
        <f t="shared" si="1"/>
        <v>research-and-development.html</v>
      </c>
      <c r="M81" s="293"/>
    </row>
    <row r="82" spans="1:13" ht="101.5" x14ac:dyDescent="0.35">
      <c r="A82" s="213" t="s">
        <v>2788</v>
      </c>
      <c r="B82" s="213" t="s">
        <v>2941</v>
      </c>
      <c r="C82" s="4" t="s">
        <v>2942</v>
      </c>
      <c r="D82" s="213" t="s">
        <v>2941</v>
      </c>
      <c r="E82" s="59" t="s">
        <v>2944</v>
      </c>
      <c r="F82" s="58">
        <v>0</v>
      </c>
      <c r="G82" s="58">
        <v>1</v>
      </c>
      <c r="H82" s="57">
        <v>0.01</v>
      </c>
      <c r="I82" s="53" t="s">
        <v>35</v>
      </c>
      <c r="J82" s="458" t="s">
        <v>2946</v>
      </c>
      <c r="K82" s="9" t="s">
        <v>2948</v>
      </c>
      <c r="L82" s="9" t="s">
        <v>2947</v>
      </c>
      <c r="M82" s="294" t="s">
        <v>2945</v>
      </c>
    </row>
    <row r="83" spans="1:13" ht="72.5" x14ac:dyDescent="0.35">
      <c r="A83" s="212" t="s">
        <v>2788</v>
      </c>
      <c r="B83" s="206" t="s">
        <v>347</v>
      </c>
      <c r="C83" s="4" t="s">
        <v>311</v>
      </c>
      <c r="D83" s="212" t="s">
        <v>371</v>
      </c>
      <c r="E83" s="212" t="s">
        <v>2327</v>
      </c>
      <c r="F83" s="58">
        <v>0</v>
      </c>
      <c r="G83" s="58">
        <v>0.4</v>
      </c>
      <c r="H83" s="57">
        <v>0.01</v>
      </c>
      <c r="I83" s="53" t="s">
        <v>34</v>
      </c>
      <c r="J83" s="458" t="s">
        <v>3377</v>
      </c>
      <c r="K83" s="53" t="s">
        <v>261</v>
      </c>
      <c r="L83" s="9" t="s">
        <v>262</v>
      </c>
    </row>
    <row r="84" spans="1:13" ht="72.5" x14ac:dyDescent="0.35">
      <c r="A84" s="5" t="str">
        <f>A$83</f>
        <v>Research and Development</v>
      </c>
      <c r="B84" s="5" t="str">
        <f>B$83</f>
        <v>Fuel Use Reduction</v>
      </c>
      <c r="C84" s="4" t="s">
        <v>312</v>
      </c>
      <c r="D84" s="5" t="str">
        <f t="shared" ref="D84:L87" si="3">D$83</f>
        <v>R&amp;D Fuel Use Reductions</v>
      </c>
      <c r="E84" s="4" t="s">
        <v>3390</v>
      </c>
      <c r="F84" s="218">
        <f t="shared" si="3"/>
        <v>0</v>
      </c>
      <c r="G84" s="218">
        <f t="shared" si="3"/>
        <v>0.4</v>
      </c>
      <c r="H84" s="218">
        <f t="shared" si="3"/>
        <v>0.01</v>
      </c>
      <c r="I84" s="5" t="str">
        <f t="shared" si="3"/>
        <v>% reduction in fuel use</v>
      </c>
      <c r="J84" s="5"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4" s="5" t="str">
        <f t="shared" si="3"/>
        <v>architectural-design.html#rnd</v>
      </c>
      <c r="L84" s="5" t="str">
        <f t="shared" si="3"/>
        <v>research-and-development.html</v>
      </c>
    </row>
    <row r="85" spans="1:13" ht="72.5" x14ac:dyDescent="0.35">
      <c r="A85" s="5" t="str">
        <f t="shared" ref="A85:B87" si="4">A$83</f>
        <v>Research and Development</v>
      </c>
      <c r="B85" s="5" t="str">
        <f t="shared" si="4"/>
        <v>Fuel Use Reduction</v>
      </c>
      <c r="C85" s="4" t="s">
        <v>313</v>
      </c>
      <c r="D85" s="5" t="str">
        <f t="shared" si="3"/>
        <v>R&amp;D Fuel Use Reductions</v>
      </c>
      <c r="E85" s="4" t="s">
        <v>3391</v>
      </c>
      <c r="F85" s="218">
        <f t="shared" si="3"/>
        <v>0</v>
      </c>
      <c r="G85" s="218">
        <f t="shared" si="3"/>
        <v>0.4</v>
      </c>
      <c r="H85" s="218">
        <f t="shared" si="3"/>
        <v>0.01</v>
      </c>
      <c r="I85" s="5" t="str">
        <f t="shared" si="3"/>
        <v>% reduction in fuel use</v>
      </c>
      <c r="J85" s="5"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5" s="5" t="str">
        <f t="shared" si="3"/>
        <v>architectural-design.html#rnd</v>
      </c>
      <c r="L85" s="5" t="str">
        <f t="shared" si="3"/>
        <v>research-and-development.html</v>
      </c>
    </row>
    <row r="86" spans="1:13" ht="72.5" x14ac:dyDescent="0.35">
      <c r="A86" s="5" t="str">
        <f t="shared" si="4"/>
        <v>Research and Development</v>
      </c>
      <c r="B86" s="5" t="str">
        <f t="shared" si="4"/>
        <v>Fuel Use Reduction</v>
      </c>
      <c r="C86" s="4" t="s">
        <v>314</v>
      </c>
      <c r="D86" s="5" t="str">
        <f t="shared" si="3"/>
        <v>R&amp;D Fuel Use Reductions</v>
      </c>
      <c r="E86" s="4" t="s">
        <v>3392</v>
      </c>
      <c r="F86" s="218">
        <f t="shared" si="3"/>
        <v>0</v>
      </c>
      <c r="G86" s="218">
        <f t="shared" si="3"/>
        <v>0.4</v>
      </c>
      <c r="H86" s="218">
        <f t="shared" si="3"/>
        <v>0.01</v>
      </c>
      <c r="I86" s="5" t="str">
        <f t="shared" si="3"/>
        <v>% reduction in fuel use</v>
      </c>
      <c r="J86" s="5"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6" s="5" t="str">
        <f t="shared" si="3"/>
        <v>architectural-design.html#rnd</v>
      </c>
      <c r="L86" s="5" t="str">
        <f t="shared" si="3"/>
        <v>research-and-development.html</v>
      </c>
    </row>
    <row r="87" spans="1:13" ht="72.5" x14ac:dyDescent="0.35">
      <c r="A87" s="5" t="str">
        <f t="shared" si="4"/>
        <v>Research and Development</v>
      </c>
      <c r="B87" s="5" t="str">
        <f t="shared" si="4"/>
        <v>Fuel Use Reduction</v>
      </c>
      <c r="C87" s="4" t="s">
        <v>315</v>
      </c>
      <c r="D87" s="5" t="str">
        <f t="shared" si="3"/>
        <v>R&amp;D Fuel Use Reductions</v>
      </c>
      <c r="E87" s="4" t="s">
        <v>3393</v>
      </c>
      <c r="F87" s="218">
        <f t="shared" si="3"/>
        <v>0</v>
      </c>
      <c r="G87" s="218">
        <f t="shared" si="3"/>
        <v>0.4</v>
      </c>
      <c r="H87" s="218">
        <f t="shared" si="3"/>
        <v>0.01</v>
      </c>
      <c r="I87" s="5" t="str">
        <f t="shared" si="3"/>
        <v>% reduction in fuel use</v>
      </c>
      <c r="J87" s="5"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7" s="5" t="str">
        <f t="shared" si="3"/>
        <v>architectural-design.html#rnd</v>
      </c>
      <c r="L87" s="5" t="str">
        <f t="shared" si="3"/>
        <v>research-and-development.html</v>
      </c>
    </row>
    <row r="88" spans="1:13" ht="58" x14ac:dyDescent="0.35">
      <c r="A88" s="4" t="s">
        <v>2964</v>
      </c>
      <c r="B88" s="4" t="s">
        <v>2965</v>
      </c>
      <c r="C88" s="4" t="s">
        <v>2969</v>
      </c>
      <c r="D88" s="206"/>
      <c r="E88" s="4" t="s">
        <v>2966</v>
      </c>
      <c r="F88" s="274">
        <v>-0.08</v>
      </c>
      <c r="G88" s="274">
        <v>0.02</v>
      </c>
      <c r="H88" s="277">
        <v>1E-3</v>
      </c>
      <c r="I88" s="4" t="s">
        <v>2973</v>
      </c>
      <c r="J88" s="1" t="s">
        <v>3444</v>
      </c>
      <c r="K88" s="4"/>
      <c r="L88" s="7"/>
      <c r="M88" s="426" t="s">
        <v>2967</v>
      </c>
    </row>
    <row r="89" spans="1:13" ht="130.5" x14ac:dyDescent="0.35">
      <c r="A89" s="4" t="s">
        <v>3114</v>
      </c>
      <c r="B89" s="4" t="s">
        <v>3115</v>
      </c>
      <c r="C89" s="4" t="s">
        <v>3122</v>
      </c>
      <c r="D89" s="206"/>
      <c r="E89" s="212" t="s">
        <v>3161</v>
      </c>
      <c r="F89" s="69">
        <v>0</v>
      </c>
      <c r="G89" s="4">
        <v>10</v>
      </c>
      <c r="H89" s="4">
        <v>1</v>
      </c>
      <c r="I89" s="4" t="s">
        <v>3089</v>
      </c>
      <c r="J89" s="1" t="s">
        <v>3378</v>
      </c>
      <c r="K89" s="4" t="s">
        <v>3090</v>
      </c>
    </row>
    <row r="90" spans="1:13" ht="130.5" x14ac:dyDescent="0.35">
      <c r="A90" s="4" t="s">
        <v>3114</v>
      </c>
      <c r="B90" s="4" t="s">
        <v>3116</v>
      </c>
      <c r="C90" s="4" t="s">
        <v>3123</v>
      </c>
      <c r="D90" s="206"/>
      <c r="E90" s="212" t="s">
        <v>3162</v>
      </c>
      <c r="F90" s="69">
        <v>0</v>
      </c>
      <c r="G90" s="4">
        <v>10</v>
      </c>
      <c r="H90" s="4">
        <v>1</v>
      </c>
      <c r="I90" s="4" t="s">
        <v>3089</v>
      </c>
      <c r="J90" s="5" t="str">
        <f>J$89</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0" s="5" t="str">
        <f t="shared" ref="K90:K97" si="5">K$89</f>
        <v>io-model.html</v>
      </c>
      <c r="L90" s="307"/>
    </row>
    <row r="91" spans="1:13" ht="130.5" x14ac:dyDescent="0.35">
      <c r="A91" s="4" t="s">
        <v>3114</v>
      </c>
      <c r="B91" s="4" t="s">
        <v>479</v>
      </c>
      <c r="C91" s="4" t="s">
        <v>3124</v>
      </c>
      <c r="D91" s="206"/>
      <c r="E91" s="212" t="s">
        <v>3163</v>
      </c>
      <c r="F91" s="69">
        <v>0</v>
      </c>
      <c r="G91" s="4">
        <v>10</v>
      </c>
      <c r="H91" s="4">
        <v>1</v>
      </c>
      <c r="I91" s="4" t="s">
        <v>3089</v>
      </c>
      <c r="J91" s="5" t="str">
        <f t="shared" ref="J91:J97" si="6">J$89</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1" s="5" t="str">
        <f t="shared" si="5"/>
        <v>io-model.html</v>
      </c>
    </row>
    <row r="92" spans="1:13" ht="130.5" x14ac:dyDescent="0.35">
      <c r="A92" s="4" t="s">
        <v>3114</v>
      </c>
      <c r="B92" s="4" t="s">
        <v>3117</v>
      </c>
      <c r="C92" s="4" t="s">
        <v>3125</v>
      </c>
      <c r="D92" s="206"/>
      <c r="E92" s="212" t="s">
        <v>3164</v>
      </c>
      <c r="F92" s="69">
        <v>0</v>
      </c>
      <c r="G92" s="4">
        <v>10</v>
      </c>
      <c r="H92" s="4">
        <v>1</v>
      </c>
      <c r="I92" s="4" t="s">
        <v>3089</v>
      </c>
      <c r="J92"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2" s="5" t="str">
        <f t="shared" si="5"/>
        <v>io-model.html</v>
      </c>
    </row>
    <row r="93" spans="1:13" ht="130.5" x14ac:dyDescent="0.35">
      <c r="A93" s="4" t="s">
        <v>3114</v>
      </c>
      <c r="B93" s="4" t="s">
        <v>3118</v>
      </c>
      <c r="C93" s="4" t="s">
        <v>3126</v>
      </c>
      <c r="D93" s="206"/>
      <c r="E93" s="212" t="s">
        <v>3165</v>
      </c>
      <c r="F93" s="69">
        <v>0</v>
      </c>
      <c r="G93" s="4">
        <v>10</v>
      </c>
      <c r="H93" s="4">
        <v>1</v>
      </c>
      <c r="I93" s="4" t="s">
        <v>3089</v>
      </c>
      <c r="J93"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3" s="5" t="str">
        <f t="shared" si="5"/>
        <v>io-model.html</v>
      </c>
    </row>
    <row r="94" spans="1:13" ht="130.5" x14ac:dyDescent="0.35">
      <c r="A94" s="4" t="s">
        <v>3114</v>
      </c>
      <c r="B94" s="4" t="s">
        <v>278</v>
      </c>
      <c r="C94" s="4" t="s">
        <v>3127</v>
      </c>
      <c r="D94" s="206"/>
      <c r="E94" s="212" t="s">
        <v>3166</v>
      </c>
      <c r="F94" s="69">
        <v>0</v>
      </c>
      <c r="G94" s="4">
        <v>10</v>
      </c>
      <c r="H94" s="4">
        <v>1</v>
      </c>
      <c r="I94" s="4" t="s">
        <v>3089</v>
      </c>
      <c r="J94"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4" s="5" t="str">
        <f t="shared" si="5"/>
        <v>io-model.html</v>
      </c>
    </row>
    <row r="95" spans="1:13" ht="130.5" x14ac:dyDescent="0.35">
      <c r="A95" s="4" t="s">
        <v>3114</v>
      </c>
      <c r="B95" s="4" t="s">
        <v>3119</v>
      </c>
      <c r="C95" s="4" t="s">
        <v>3128</v>
      </c>
      <c r="D95" s="206"/>
      <c r="E95" s="212" t="s">
        <v>3167</v>
      </c>
      <c r="F95" s="69">
        <v>0</v>
      </c>
      <c r="G95" s="4">
        <v>10</v>
      </c>
      <c r="H95" s="4">
        <v>1</v>
      </c>
      <c r="I95" s="4" t="s">
        <v>3089</v>
      </c>
      <c r="J95"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5" s="5" t="str">
        <f t="shared" si="5"/>
        <v>io-model.html</v>
      </c>
    </row>
    <row r="96" spans="1:13" ht="130.5" x14ac:dyDescent="0.35">
      <c r="A96" s="4" t="s">
        <v>3114</v>
      </c>
      <c r="B96" s="4" t="s">
        <v>3120</v>
      </c>
      <c r="C96" s="4" t="s">
        <v>3129</v>
      </c>
      <c r="D96" s="206"/>
      <c r="E96" s="212" t="s">
        <v>3168</v>
      </c>
      <c r="F96" s="69">
        <v>0</v>
      </c>
      <c r="G96" s="4">
        <v>10</v>
      </c>
      <c r="H96" s="4">
        <v>1</v>
      </c>
      <c r="I96" s="4" t="s">
        <v>3089</v>
      </c>
      <c r="J96"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6" s="5" t="str">
        <f t="shared" si="5"/>
        <v>io-model.html</v>
      </c>
    </row>
    <row r="97" spans="1:11" ht="130.5" x14ac:dyDescent="0.35">
      <c r="A97" s="4" t="s">
        <v>3114</v>
      </c>
      <c r="B97" s="4" t="s">
        <v>3121</v>
      </c>
      <c r="C97" s="4" t="s">
        <v>3130</v>
      </c>
      <c r="D97" s="206"/>
      <c r="E97" s="212" t="s">
        <v>3169</v>
      </c>
      <c r="F97" s="69">
        <v>0</v>
      </c>
      <c r="G97" s="4">
        <v>10</v>
      </c>
      <c r="H97" s="4">
        <v>1</v>
      </c>
      <c r="I97" s="4" t="s">
        <v>3089</v>
      </c>
      <c r="J97"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7" s="5" t="str">
        <f t="shared" si="5"/>
        <v>io-model.html</v>
      </c>
    </row>
  </sheetData>
  <hyperlinks>
    <hyperlink ref="N58" r:id="rId1" display="https://www.fas.org/sgp/crs/misc/R40562.pdf, p.3, paragraph 1" xr:uid="{00000000-0004-0000-0100-000000000000}"/>
    <hyperlink ref="M4" r:id="rId2" xr:uid="{9D8D4E96-AB16-4988-9D5D-6B7B877D89A9}"/>
    <hyperlink ref="M8" r:id="rId3" xr:uid="{30FE71EB-0C1E-47A8-A19D-990A7C881536}"/>
    <hyperlink ref="M12" r:id="rId4" xr:uid="{017B18F4-97C6-40C6-93A7-078CEDC2EC1C}"/>
    <hyperlink ref="M16" r:id="rId5" xr:uid="{A144F82F-C36A-4F6A-8D9E-E564D443F706}"/>
    <hyperlink ref="M17" r:id="rId6" display="https://www.cleanenergywire.org/factsheets/whats-new-germanys-renewable-energy-act-2021_x000a_" xr:uid="{656F56E9-5C7B-47EC-881A-15EACF891808}"/>
    <hyperlink ref="M20" r:id="rId7" xr:uid="{D18142BD-9328-4F35-8276-49BB85304332}"/>
    <hyperlink ref="M24" r:id="rId8" xr:uid="{CB2FD3DC-4EA7-4C6F-9E25-FE99DF5244F9}"/>
    <hyperlink ref="M66" r:id="rId9" xr:uid="{A4B38E23-DA8C-4953-9E8C-BEF72A81CD85}"/>
  </hyperlinks>
  <pageMargins left="0.7" right="0.7" top="0.75" bottom="0.75" header="0.3" footer="0.3"/>
  <pageSetup orientation="portrait" r:id="rId10"/>
  <legacyDrawing r:id="rId1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R1163"/>
  <sheetViews>
    <sheetView zoomScaleNormal="100" workbookViewId="0">
      <pane ySplit="1" topLeftCell="A2" activePane="bottomLeft" state="frozen"/>
      <selection pane="bottomLeft" activeCell="P2" sqref="P2"/>
    </sheetView>
  </sheetViews>
  <sheetFormatPr defaultColWidth="9.08984375" defaultRowHeight="14.5" x14ac:dyDescent="0.35"/>
  <cols>
    <col min="1" max="1" width="30" style="69" customWidth="1"/>
    <col min="2" max="2" width="41.36328125" style="69" customWidth="1"/>
    <col min="3" max="3" width="59.81640625" style="452" customWidth="1"/>
    <col min="4" max="4" width="45.36328125" style="4" customWidth="1"/>
    <col min="5" max="5" width="38.54296875" style="4" customWidth="1"/>
    <col min="6" max="6" width="47.26953125" style="4" customWidth="1"/>
    <col min="7" max="7" width="38.54296875" style="4" customWidth="1"/>
    <col min="8" max="8" width="19.36328125" style="50" customWidth="1"/>
    <col min="9" max="9" width="21.26953125" style="4" customWidth="1"/>
    <col min="10" max="10" width="19.36328125" style="439" customWidth="1"/>
    <col min="11" max="11" width="29.08984375" style="4" customWidth="1"/>
    <col min="12" max="12" width="19" style="4" customWidth="1"/>
    <col min="13" max="14" width="19.08984375" style="1" customWidth="1"/>
    <col min="15" max="15" width="28.36328125" style="4" customWidth="1"/>
    <col min="16" max="16" width="38.26953125" style="4" customWidth="1"/>
    <col min="17" max="17" width="53.7265625" style="4" customWidth="1"/>
    <col min="18" max="18" width="45.54296875" style="222" customWidth="1"/>
    <col min="19" max="16384" width="9.08984375" style="4"/>
  </cols>
  <sheetData>
    <row r="1" spans="1:18" x14ac:dyDescent="0.35">
      <c r="A1" s="442" t="s">
        <v>3</v>
      </c>
      <c r="B1" s="442" t="s">
        <v>0</v>
      </c>
      <c r="C1" s="451" t="s">
        <v>1</v>
      </c>
      <c r="D1" s="440" t="s">
        <v>37</v>
      </c>
      <c r="E1" s="440" t="s">
        <v>38</v>
      </c>
      <c r="F1" s="440" t="s">
        <v>85</v>
      </c>
      <c r="G1" s="440" t="s">
        <v>86</v>
      </c>
      <c r="H1" s="441" t="s">
        <v>477</v>
      </c>
      <c r="I1" s="440" t="s">
        <v>70</v>
      </c>
      <c r="J1" s="443" t="s">
        <v>363</v>
      </c>
      <c r="K1" s="444" t="s">
        <v>2326</v>
      </c>
      <c r="L1" s="444" t="s">
        <v>71</v>
      </c>
      <c r="M1" s="444" t="s">
        <v>72</v>
      </c>
      <c r="N1" s="444" t="s">
        <v>84</v>
      </c>
      <c r="O1" s="444" t="s">
        <v>30</v>
      </c>
      <c r="P1" s="445" t="s">
        <v>2</v>
      </c>
      <c r="Q1" s="444" t="s">
        <v>461</v>
      </c>
      <c r="R1" s="444" t="s">
        <v>196</v>
      </c>
    </row>
    <row r="2" spans="1:18" s="2" customFormat="1" x14ac:dyDescent="0.35">
      <c r="A2" s="427" t="str">
        <f>INDEX('Policy Characteristics'!A:A,MATCH($C2,'Policy Characteristics'!$C:$C,0))</f>
        <v>Transportation</v>
      </c>
      <c r="B2" s="427" t="str">
        <f>INDEX('Policy Characteristics'!B:B,MATCH($C2,'Policy Characteristics'!$C:$C,0))</f>
        <v>Conventional Pollutant Standards</v>
      </c>
      <c r="C2" s="428" t="s">
        <v>2463</v>
      </c>
      <c r="D2" s="2" t="s">
        <v>39</v>
      </c>
      <c r="E2" s="2" t="s">
        <v>2282</v>
      </c>
      <c r="F2" s="2" t="s">
        <v>39</v>
      </c>
      <c r="G2" s="2" t="s">
        <v>2510</v>
      </c>
      <c r="H2" s="216">
        <v>300</v>
      </c>
      <c r="I2" s="53" t="s">
        <v>45</v>
      </c>
      <c r="J2" s="429" t="str">
        <f>INDEX('Policy Characteristics'!D:D,MATCH($C2,'Policy Characteristics'!$C:$C,0))</f>
        <v>Conventional Pollutant Standard</v>
      </c>
      <c r="K2" s="427" t="str">
        <f>INDEX('Policy Characteristics'!E:E,MATCH($C2,'Policy Characteristics'!$C:$C,0))</f>
        <v>trans reduce regulated pollutants</v>
      </c>
      <c r="L2" s="450">
        <f>INDEX('Policy Characteristics'!F:F,MATCH($C2,'Policy Characteristics'!$C:$C,0))</f>
        <v>0</v>
      </c>
      <c r="M2" s="450">
        <f>INDEX('Policy Characteristics'!G:G,MATCH($C2,'Policy Characteristics'!$C:$C,0))</f>
        <v>1</v>
      </c>
      <c r="N2" s="450">
        <f>INDEX('Policy Characteristics'!H:H,MATCH($C2,'Policy Characteristics'!$C:$C,0))</f>
        <v>0.02</v>
      </c>
      <c r="O2" s="427" t="str">
        <f>INDEX('Policy Characteristics'!I:I,MATCH($C2,'Policy Characteristics'!$C:$C,0))</f>
        <v>% reduction in emissions</v>
      </c>
      <c r="P2" s="427" t="str">
        <f>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2" s="427" t="str">
        <f>INDEX('Policy Characteristics'!K:K,MATCH($C2,'Policy Characteristics'!$C:$C,0))</f>
        <v>transportation-sector-main.html#conv-pol-stds</v>
      </c>
      <c r="R2" s="427" t="str">
        <f>INDEX('Policy Characteristics'!L:L,MATCH($C2,'Policy Characteristics'!$C:$C,0))</f>
        <v>conventional-pollutant-standards.html</v>
      </c>
    </row>
    <row r="3" spans="1:18" s="2" customFormat="1" x14ac:dyDescent="0.35">
      <c r="A3" s="427" t="str">
        <f>INDEX('Policy Characteristics'!A:A,MATCH($C3,'Policy Characteristics'!$C:$C,0))</f>
        <v>Transportation</v>
      </c>
      <c r="B3" s="427" t="str">
        <f>INDEX('Policy Characteristics'!B:B,MATCH($C3,'Policy Characteristics'!$C:$C,0))</f>
        <v>Conventional Pollutant Standards</v>
      </c>
      <c r="C3" s="429" t="str">
        <f t="shared" ref="C3:C22" si="0">C$2</f>
        <v>Percentage Reduction of Separately Regulated Pollutants</v>
      </c>
      <c r="D3" s="2" t="s">
        <v>39</v>
      </c>
      <c r="E3" s="2" t="s">
        <v>508</v>
      </c>
      <c r="F3" s="2" t="s">
        <v>39</v>
      </c>
      <c r="G3" s="2" t="s">
        <v>508</v>
      </c>
      <c r="H3" s="216">
        <v>301</v>
      </c>
      <c r="I3" s="53" t="s">
        <v>45</v>
      </c>
      <c r="J3" s="429" t="str">
        <f>INDEX('Policy Characteristics'!D:D,MATCH($C3,'Policy Characteristics'!$C:$C,0))</f>
        <v>Conventional Pollutant Standard</v>
      </c>
      <c r="K3" s="427" t="str">
        <f>INDEX('Policy Characteristics'!E:E,MATCH($C3,'Policy Characteristics'!$C:$C,0))</f>
        <v>trans reduce regulated pollutants</v>
      </c>
      <c r="L3" s="450">
        <f>INDEX('Policy Characteristics'!F:F,MATCH($C3,'Policy Characteristics'!$C:$C,0))</f>
        <v>0</v>
      </c>
      <c r="M3" s="450">
        <f>INDEX('Policy Characteristics'!G:G,MATCH($C3,'Policy Characteristics'!$C:$C,0))</f>
        <v>1</v>
      </c>
      <c r="N3" s="450">
        <f>INDEX('Policy Characteristics'!H:H,MATCH($C3,'Policy Characteristics'!$C:$C,0))</f>
        <v>0.02</v>
      </c>
      <c r="O3" s="427" t="str">
        <f>INDEX('Policy Characteristics'!I:I,MATCH($C3,'Policy Characteristics'!$C:$C,0))</f>
        <v>% reduction in emissions</v>
      </c>
      <c r="P3" s="427" t="str">
        <f>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3" s="427" t="str">
        <f>INDEX('Policy Characteristics'!K:K,MATCH($C3,'Policy Characteristics'!$C:$C,0))</f>
        <v>transportation-sector-main.html#conv-pol-stds</v>
      </c>
      <c r="R3" s="427" t="str">
        <f>INDEX('Policy Characteristics'!L:L,MATCH($C3,'Policy Characteristics'!$C:$C,0))</f>
        <v>conventional-pollutant-standards.html</v>
      </c>
    </row>
    <row r="4" spans="1:18" s="2" customFormat="1" x14ac:dyDescent="0.35">
      <c r="A4" s="427" t="str">
        <f>INDEX('Policy Characteristics'!A:A,MATCH($C4,'Policy Characteristics'!$C:$C,0))</f>
        <v>Transportation</v>
      </c>
      <c r="B4" s="427" t="str">
        <f>INDEX('Policy Characteristics'!B:B,MATCH($C4,'Policy Characteristics'!$C:$C,0))</f>
        <v>Conventional Pollutant Standards</v>
      </c>
      <c r="C4" s="429" t="str">
        <f t="shared" si="0"/>
        <v>Percentage Reduction of Separately Regulated Pollutants</v>
      </c>
      <c r="D4" s="2" t="s">
        <v>39</v>
      </c>
      <c r="E4" s="2" t="s">
        <v>2285</v>
      </c>
      <c r="F4" s="2" t="s">
        <v>39</v>
      </c>
      <c r="G4" s="2" t="s">
        <v>2285</v>
      </c>
      <c r="H4" s="216">
        <v>302</v>
      </c>
      <c r="I4" s="53" t="s">
        <v>45</v>
      </c>
      <c r="J4" s="429" t="str">
        <f>INDEX('Policy Characteristics'!D:D,MATCH($C4,'Policy Characteristics'!$C:$C,0))</f>
        <v>Conventional Pollutant Standard</v>
      </c>
      <c r="K4" s="427" t="str">
        <f>INDEX('Policy Characteristics'!E:E,MATCH($C4,'Policy Characteristics'!$C:$C,0))</f>
        <v>trans reduce regulated pollutants</v>
      </c>
      <c r="L4" s="450">
        <f>INDEX('Policy Characteristics'!F:F,MATCH($C4,'Policy Characteristics'!$C:$C,0))</f>
        <v>0</v>
      </c>
      <c r="M4" s="450">
        <f>INDEX('Policy Characteristics'!G:G,MATCH($C4,'Policy Characteristics'!$C:$C,0))</f>
        <v>1</v>
      </c>
      <c r="N4" s="450">
        <f>INDEX('Policy Characteristics'!H:H,MATCH($C4,'Policy Characteristics'!$C:$C,0))</f>
        <v>0.02</v>
      </c>
      <c r="O4" s="427" t="str">
        <f>INDEX('Policy Characteristics'!I:I,MATCH($C4,'Policy Characteristics'!$C:$C,0))</f>
        <v>% reduction in emissions</v>
      </c>
      <c r="P4" s="427" t="str">
        <f>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4" s="427" t="str">
        <f>INDEX('Policy Characteristics'!K:K,MATCH($C4,'Policy Characteristics'!$C:$C,0))</f>
        <v>transportation-sector-main.html#conv-pol-stds</v>
      </c>
      <c r="R4" s="427" t="str">
        <f>INDEX('Policy Characteristics'!L:L,MATCH($C4,'Policy Characteristics'!$C:$C,0))</f>
        <v>conventional-pollutant-standards.html</v>
      </c>
    </row>
    <row r="5" spans="1:18" s="2" customFormat="1" x14ac:dyDescent="0.35">
      <c r="A5" s="427" t="str">
        <f>INDEX('Policy Characteristics'!A:A,MATCH($C5,'Policy Characteristics'!$C:$C,0))</f>
        <v>Transportation</v>
      </c>
      <c r="B5" s="427" t="str">
        <f>INDEX('Policy Characteristics'!B:B,MATCH($C5,'Policy Characteristics'!$C:$C,0))</f>
        <v>Conventional Pollutant Standards</v>
      </c>
      <c r="C5" s="429" t="str">
        <f t="shared" si="0"/>
        <v>Percentage Reduction of Separately Regulated Pollutants</v>
      </c>
      <c r="D5" s="2" t="s">
        <v>39</v>
      </c>
      <c r="E5" s="2" t="s">
        <v>2287</v>
      </c>
      <c r="F5" s="2" t="s">
        <v>39</v>
      </c>
      <c r="G5" s="2" t="s">
        <v>2287</v>
      </c>
      <c r="H5" s="216">
        <v>303</v>
      </c>
      <c r="I5" s="53" t="s">
        <v>45</v>
      </c>
      <c r="J5" s="429" t="str">
        <f>INDEX('Policy Characteristics'!D:D,MATCH($C5,'Policy Characteristics'!$C:$C,0))</f>
        <v>Conventional Pollutant Standard</v>
      </c>
      <c r="K5" s="427" t="str">
        <f>INDEX('Policy Characteristics'!E:E,MATCH($C5,'Policy Characteristics'!$C:$C,0))</f>
        <v>trans reduce regulated pollutants</v>
      </c>
      <c r="L5" s="450">
        <f>INDEX('Policy Characteristics'!F:F,MATCH($C5,'Policy Characteristics'!$C:$C,0))</f>
        <v>0</v>
      </c>
      <c r="M5" s="450">
        <f>INDEX('Policy Characteristics'!G:G,MATCH($C5,'Policy Characteristics'!$C:$C,0))</f>
        <v>1</v>
      </c>
      <c r="N5" s="450">
        <f>INDEX('Policy Characteristics'!H:H,MATCH($C5,'Policy Characteristics'!$C:$C,0))</f>
        <v>0.02</v>
      </c>
      <c r="O5" s="427" t="str">
        <f>INDEX('Policy Characteristics'!I:I,MATCH($C5,'Policy Characteristics'!$C:$C,0))</f>
        <v>% reduction in emissions</v>
      </c>
      <c r="P5" s="427" t="str">
        <f>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5" s="427" t="str">
        <f>INDEX('Policy Characteristics'!K:K,MATCH($C5,'Policy Characteristics'!$C:$C,0))</f>
        <v>transportation-sector-main.html#conv-pol-stds</v>
      </c>
      <c r="R5" s="427" t="str">
        <f>INDEX('Policy Characteristics'!L:L,MATCH($C5,'Policy Characteristics'!$C:$C,0))</f>
        <v>conventional-pollutant-standards.html</v>
      </c>
    </row>
    <row r="6" spans="1:18" s="2" customFormat="1" x14ac:dyDescent="0.35">
      <c r="A6" s="427" t="str">
        <f>INDEX('Policy Characteristics'!A:A,MATCH($C6,'Policy Characteristics'!$C:$C,0))</f>
        <v>Transportation</v>
      </c>
      <c r="B6" s="427" t="str">
        <f>INDEX('Policy Characteristics'!B:B,MATCH($C6,'Policy Characteristics'!$C:$C,0))</f>
        <v>Conventional Pollutant Standards</v>
      </c>
      <c r="C6" s="429" t="str">
        <f t="shared" si="0"/>
        <v>Percentage Reduction of Separately Regulated Pollutants</v>
      </c>
      <c r="D6" s="2" t="s">
        <v>39</v>
      </c>
      <c r="E6" s="2" t="s">
        <v>2289</v>
      </c>
      <c r="F6" s="2" t="s">
        <v>39</v>
      </c>
      <c r="G6" s="2" t="s">
        <v>2382</v>
      </c>
      <c r="H6" s="216">
        <v>304</v>
      </c>
      <c r="I6" s="53" t="s">
        <v>45</v>
      </c>
      <c r="J6" s="429" t="str">
        <f>INDEX('Policy Characteristics'!D:D,MATCH($C6,'Policy Characteristics'!$C:$C,0))</f>
        <v>Conventional Pollutant Standard</v>
      </c>
      <c r="K6" s="427" t="str">
        <f>INDEX('Policy Characteristics'!E:E,MATCH($C6,'Policy Characteristics'!$C:$C,0))</f>
        <v>trans reduce regulated pollutants</v>
      </c>
      <c r="L6" s="450">
        <f>INDEX('Policy Characteristics'!F:F,MATCH($C6,'Policy Characteristics'!$C:$C,0))</f>
        <v>0</v>
      </c>
      <c r="M6" s="450">
        <f>INDEX('Policy Characteristics'!G:G,MATCH($C6,'Policy Characteristics'!$C:$C,0))</f>
        <v>1</v>
      </c>
      <c r="N6" s="450">
        <f>INDEX('Policy Characteristics'!H:H,MATCH($C6,'Policy Characteristics'!$C:$C,0))</f>
        <v>0.02</v>
      </c>
      <c r="O6" s="427" t="str">
        <f>INDEX('Policy Characteristics'!I:I,MATCH($C6,'Policy Characteristics'!$C:$C,0))</f>
        <v>% reduction in emissions</v>
      </c>
      <c r="P6" s="427" t="str">
        <f>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6" s="427" t="str">
        <f>INDEX('Policy Characteristics'!K:K,MATCH($C6,'Policy Characteristics'!$C:$C,0))</f>
        <v>transportation-sector-main.html#conv-pol-stds</v>
      </c>
      <c r="R6" s="427" t="str">
        <f>INDEX('Policy Characteristics'!L:L,MATCH($C6,'Policy Characteristics'!$C:$C,0))</f>
        <v>conventional-pollutant-standards.html</v>
      </c>
    </row>
    <row r="7" spans="1:18" s="2" customFormat="1" x14ac:dyDescent="0.35">
      <c r="A7" s="427" t="str">
        <f>INDEX('Policy Characteristics'!A:A,MATCH($C7,'Policy Characteristics'!$C:$C,0))</f>
        <v>Transportation</v>
      </c>
      <c r="B7" s="427" t="str">
        <f>INDEX('Policy Characteristics'!B:B,MATCH($C7,'Policy Characteristics'!$C:$C,0))</f>
        <v>Conventional Pollutant Standards</v>
      </c>
      <c r="C7" s="429" t="str">
        <f t="shared" si="0"/>
        <v>Percentage Reduction of Separately Regulated Pollutants</v>
      </c>
      <c r="D7" s="2" t="s">
        <v>39</v>
      </c>
      <c r="E7" s="2" t="s">
        <v>2290</v>
      </c>
      <c r="F7" s="2" t="s">
        <v>39</v>
      </c>
      <c r="G7" s="2" t="s">
        <v>2290</v>
      </c>
      <c r="H7" s="216">
        <v>305</v>
      </c>
      <c r="I7" s="53" t="s">
        <v>45</v>
      </c>
      <c r="J7" s="429" t="str">
        <f>INDEX('Policy Characteristics'!D:D,MATCH($C7,'Policy Characteristics'!$C:$C,0))</f>
        <v>Conventional Pollutant Standard</v>
      </c>
      <c r="K7" s="427" t="str">
        <f>INDEX('Policy Characteristics'!E:E,MATCH($C7,'Policy Characteristics'!$C:$C,0))</f>
        <v>trans reduce regulated pollutants</v>
      </c>
      <c r="L7" s="450">
        <f>INDEX('Policy Characteristics'!F:F,MATCH($C7,'Policy Characteristics'!$C:$C,0))</f>
        <v>0</v>
      </c>
      <c r="M7" s="450">
        <f>INDEX('Policy Characteristics'!G:G,MATCH($C7,'Policy Characteristics'!$C:$C,0))</f>
        <v>1</v>
      </c>
      <c r="N7" s="450">
        <f>INDEX('Policy Characteristics'!H:H,MATCH($C7,'Policy Characteristics'!$C:$C,0))</f>
        <v>0.02</v>
      </c>
      <c r="O7" s="427" t="str">
        <f>INDEX('Policy Characteristics'!I:I,MATCH($C7,'Policy Characteristics'!$C:$C,0))</f>
        <v>% reduction in emissions</v>
      </c>
      <c r="P7" s="427" t="str">
        <f>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7" s="427" t="str">
        <f>INDEX('Policy Characteristics'!K:K,MATCH($C7,'Policy Characteristics'!$C:$C,0))</f>
        <v>transportation-sector-main.html#conv-pol-stds</v>
      </c>
      <c r="R7" s="427" t="str">
        <f>INDEX('Policy Characteristics'!L:L,MATCH($C7,'Policy Characteristics'!$C:$C,0))</f>
        <v>conventional-pollutant-standards.html</v>
      </c>
    </row>
    <row r="8" spans="1:18" s="2" customFormat="1" x14ac:dyDescent="0.35">
      <c r="A8" s="427" t="str">
        <f>IF(ISBLANK(INDEX('Policy Characteristics'!A:A,MATCH($C8,'Policy Characteristics'!$C:$C,0))),"",INDEX('Policy Characteristics'!A:A,MATCH($C8,'Policy Characteristics'!$C:$C,0)))</f>
        <v>Transportation</v>
      </c>
      <c r="B8" s="427" t="str">
        <f>IF(ISBLANK(INDEX('Policy Characteristics'!B:B,MATCH($C8,'Policy Characteristics'!$C:$C,0))),"",INDEX('Policy Characteristics'!B:B,MATCH($C8,'Policy Characteristics'!$C:$C,0)))</f>
        <v>Conventional Pollutant Standards</v>
      </c>
      <c r="C8" s="429" t="str">
        <f t="shared" si="0"/>
        <v>Percentage Reduction of Separately Regulated Pollutants</v>
      </c>
      <c r="D8" s="2" t="s">
        <v>39</v>
      </c>
      <c r="E8" s="2" t="s">
        <v>2292</v>
      </c>
      <c r="F8" s="2" t="s">
        <v>39</v>
      </c>
      <c r="G8" s="2" t="s">
        <v>2292</v>
      </c>
      <c r="H8" s="216">
        <v>306</v>
      </c>
      <c r="I8" s="53" t="s">
        <v>45</v>
      </c>
      <c r="J8" s="429" t="str">
        <f>INDEX('Policy Characteristics'!D:D,MATCH($C8,'Policy Characteristics'!$C:$C,0))</f>
        <v>Conventional Pollutant Standard</v>
      </c>
      <c r="K8" s="427" t="str">
        <f>INDEX('Policy Characteristics'!E:E,MATCH($C8,'Policy Characteristics'!$C:$C,0))</f>
        <v>trans reduce regulated pollutants</v>
      </c>
      <c r="L8" s="450">
        <f>INDEX('Policy Characteristics'!F:F,MATCH($C8,'Policy Characteristics'!$C:$C,0))</f>
        <v>0</v>
      </c>
      <c r="M8" s="450">
        <f>INDEX('Policy Characteristics'!G:G,MATCH($C8,'Policy Characteristics'!$C:$C,0))</f>
        <v>1</v>
      </c>
      <c r="N8" s="450">
        <f>INDEX('Policy Characteristics'!H:H,MATCH($C8,'Policy Characteristics'!$C:$C,0))</f>
        <v>0.02</v>
      </c>
      <c r="O8" s="427" t="str">
        <f>INDEX('Policy Characteristics'!I:I,MATCH($C8,'Policy Characteristics'!$C:$C,0))</f>
        <v>% reduction in emissions</v>
      </c>
      <c r="P8" s="427" t="str">
        <f>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8" s="427" t="str">
        <f>INDEX('Policy Characteristics'!K:K,MATCH($C8,'Policy Characteristics'!$C:$C,0))</f>
        <v>transportation-sector-main.html#conv-pol-stds</v>
      </c>
      <c r="R8" s="427" t="str">
        <f>INDEX('Policy Characteristics'!L:L,MATCH($C8,'Policy Characteristics'!$C:$C,0))</f>
        <v>conventional-pollutant-standards.html</v>
      </c>
    </row>
    <row r="9" spans="1:18" s="2" customFormat="1" x14ac:dyDescent="0.35">
      <c r="A9" s="427" t="str">
        <f>IF(ISBLANK(INDEX('Policy Characteristics'!A:A,MATCH($C9,'Policy Characteristics'!$C:$C,0))),"",INDEX('Policy Characteristics'!A:A,MATCH($C9,'Policy Characteristics'!$C:$C,0)))</f>
        <v>Transportation</v>
      </c>
      <c r="B9" s="427" t="str">
        <f>IF(ISBLANK(INDEX('Policy Characteristics'!B:B,MATCH($C9,'Policy Characteristics'!$C:$C,0))),"",INDEX('Policy Characteristics'!B:B,MATCH($C9,'Policy Characteristics'!$C:$C,0)))</f>
        <v>Conventional Pollutant Standards</v>
      </c>
      <c r="C9" s="429" t="str">
        <f t="shared" si="0"/>
        <v>Percentage Reduction of Separately Regulated Pollutants</v>
      </c>
      <c r="D9" s="2" t="s">
        <v>39</v>
      </c>
      <c r="E9" s="2" t="s">
        <v>2294</v>
      </c>
      <c r="F9" s="2" t="s">
        <v>39</v>
      </c>
      <c r="G9" s="2" t="s">
        <v>2294</v>
      </c>
      <c r="H9" s="216">
        <v>307</v>
      </c>
      <c r="I9" s="53" t="s">
        <v>45</v>
      </c>
      <c r="J9" s="429" t="str">
        <f>INDEX('Policy Characteristics'!D:D,MATCH($C9,'Policy Characteristics'!$C:$C,0))</f>
        <v>Conventional Pollutant Standard</v>
      </c>
      <c r="K9" s="427" t="str">
        <f>INDEX('Policy Characteristics'!E:E,MATCH($C9,'Policy Characteristics'!$C:$C,0))</f>
        <v>trans reduce regulated pollutants</v>
      </c>
      <c r="L9" s="450">
        <f>INDEX('Policy Characteristics'!F:F,MATCH($C9,'Policy Characteristics'!$C:$C,0))</f>
        <v>0</v>
      </c>
      <c r="M9" s="450">
        <f>INDEX('Policy Characteristics'!G:G,MATCH($C9,'Policy Characteristics'!$C:$C,0))</f>
        <v>1</v>
      </c>
      <c r="N9" s="450">
        <f>INDEX('Policy Characteristics'!H:H,MATCH($C9,'Policy Characteristics'!$C:$C,0))</f>
        <v>0.02</v>
      </c>
      <c r="O9" s="427" t="str">
        <f>INDEX('Policy Characteristics'!I:I,MATCH($C9,'Policy Characteristics'!$C:$C,0))</f>
        <v>% reduction in emissions</v>
      </c>
      <c r="P9" s="427" t="str">
        <f>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9" s="427" t="str">
        <f>INDEX('Policy Characteristics'!K:K,MATCH($C9,'Policy Characteristics'!$C:$C,0))</f>
        <v>transportation-sector-main.html#conv-pol-stds</v>
      </c>
      <c r="R9" s="427" t="str">
        <f>INDEX('Policy Characteristics'!L:L,MATCH($C9,'Policy Characteristics'!$C:$C,0))</f>
        <v>conventional-pollutant-standards.html</v>
      </c>
    </row>
    <row r="10" spans="1:18" s="2" customFormat="1" x14ac:dyDescent="0.35">
      <c r="A10" s="427" t="str">
        <f>IF(ISBLANK(INDEX('Policy Characteristics'!A:A,MATCH($C10,'Policy Characteristics'!$C:$C,0))),"",INDEX('Policy Characteristics'!A:A,MATCH($C10,'Policy Characteristics'!$C:$C,0)))</f>
        <v>Transportation</v>
      </c>
      <c r="B10" s="427" t="str">
        <f>IF(ISBLANK(INDEX('Policy Characteristics'!B:B,MATCH($C10,'Policy Characteristics'!$C:$C,0))),"",INDEX('Policy Characteristics'!B:B,MATCH($C10,'Policy Characteristics'!$C:$C,0)))</f>
        <v>Conventional Pollutant Standards</v>
      </c>
      <c r="C10" s="429" t="str">
        <f t="shared" si="0"/>
        <v>Percentage Reduction of Separately Regulated Pollutants</v>
      </c>
      <c r="D10" s="2" t="s">
        <v>39</v>
      </c>
      <c r="E10" s="2" t="s">
        <v>2296</v>
      </c>
      <c r="F10" s="2" t="s">
        <v>39</v>
      </c>
      <c r="G10" s="2" t="s">
        <v>2296</v>
      </c>
      <c r="H10" s="216">
        <v>308</v>
      </c>
      <c r="I10" s="9" t="s">
        <v>46</v>
      </c>
      <c r="J10" s="429" t="str">
        <f>INDEX('Policy Characteristics'!D:D,MATCH($C10,'Policy Characteristics'!$C:$C,0))</f>
        <v>Conventional Pollutant Standard</v>
      </c>
      <c r="K10" s="427" t="str">
        <f>INDEX('Policy Characteristics'!E:E,MATCH($C10,'Policy Characteristics'!$C:$C,0))</f>
        <v>trans reduce regulated pollutants</v>
      </c>
      <c r="L10" s="450">
        <f>INDEX('Policy Characteristics'!F:F,MATCH($C10,'Policy Characteristics'!$C:$C,0))</f>
        <v>0</v>
      </c>
      <c r="M10" s="450">
        <f>INDEX('Policy Characteristics'!G:G,MATCH($C10,'Policy Characteristics'!$C:$C,0))</f>
        <v>1</v>
      </c>
      <c r="N10" s="450">
        <f>INDEX('Policy Characteristics'!H:H,MATCH($C10,'Policy Characteristics'!$C:$C,0))</f>
        <v>0.02</v>
      </c>
      <c r="O10" s="427" t="str">
        <f>INDEX('Policy Characteristics'!I:I,MATCH($C10,'Policy Characteristics'!$C:$C,0))</f>
        <v>% reduction in emissions</v>
      </c>
      <c r="P10" s="427" t="str">
        <f>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10" s="427" t="str">
        <f>INDEX('Policy Characteristics'!K:K,MATCH($C10,'Policy Characteristics'!$C:$C,0))</f>
        <v>transportation-sector-main.html#conv-pol-stds</v>
      </c>
      <c r="R10" s="427" t="str">
        <f>INDEX('Policy Characteristics'!L:L,MATCH($C10,'Policy Characteristics'!$C:$C,0))</f>
        <v>conventional-pollutant-standards.html</v>
      </c>
    </row>
    <row r="11" spans="1:18" s="2" customFormat="1" x14ac:dyDescent="0.35">
      <c r="A11" s="427" t="str">
        <f>IF(ISBLANK(INDEX('Policy Characteristics'!A:A,MATCH($C11,'Policy Characteristics'!$C:$C,0))),"",INDEX('Policy Characteristics'!A:A,MATCH($C11,'Policy Characteristics'!$C:$C,0)))</f>
        <v>Transportation</v>
      </c>
      <c r="B11" s="427" t="str">
        <f>IF(ISBLANK(INDEX('Policy Characteristics'!B:B,MATCH($C11,'Policy Characteristics'!$C:$C,0))),"",INDEX('Policy Characteristics'!B:B,MATCH($C11,'Policy Characteristics'!$C:$C,0)))</f>
        <v>Conventional Pollutant Standards</v>
      </c>
      <c r="C11" s="429" t="str">
        <f t="shared" si="0"/>
        <v>Percentage Reduction of Separately Regulated Pollutants</v>
      </c>
      <c r="D11" s="2" t="s">
        <v>39</v>
      </c>
      <c r="E11" s="2" t="s">
        <v>2298</v>
      </c>
      <c r="F11" s="2" t="s">
        <v>39</v>
      </c>
      <c r="G11" s="2" t="s">
        <v>2298</v>
      </c>
      <c r="H11" s="216">
        <v>309</v>
      </c>
      <c r="I11" s="9" t="s">
        <v>46</v>
      </c>
      <c r="J11" s="429" t="str">
        <f>INDEX('Policy Characteristics'!D:D,MATCH($C11,'Policy Characteristics'!$C:$C,0))</f>
        <v>Conventional Pollutant Standard</v>
      </c>
      <c r="K11" s="427" t="str">
        <f>INDEX('Policy Characteristics'!E:E,MATCH($C11,'Policy Characteristics'!$C:$C,0))</f>
        <v>trans reduce regulated pollutants</v>
      </c>
      <c r="L11" s="450">
        <f>INDEX('Policy Characteristics'!F:F,MATCH($C11,'Policy Characteristics'!$C:$C,0))</f>
        <v>0</v>
      </c>
      <c r="M11" s="450">
        <f>INDEX('Policy Characteristics'!G:G,MATCH($C11,'Policy Characteristics'!$C:$C,0))</f>
        <v>1</v>
      </c>
      <c r="N11" s="450">
        <f>INDEX('Policy Characteristics'!H:H,MATCH($C11,'Policy Characteristics'!$C:$C,0))</f>
        <v>0.02</v>
      </c>
      <c r="O11" s="427" t="str">
        <f>INDEX('Policy Characteristics'!I:I,MATCH($C11,'Policy Characteristics'!$C:$C,0))</f>
        <v>% reduction in emissions</v>
      </c>
      <c r="P11" s="427" t="str">
        <f>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11" s="427" t="str">
        <f>INDEX('Policy Characteristics'!K:K,MATCH($C11,'Policy Characteristics'!$C:$C,0))</f>
        <v>transportation-sector-main.html#conv-pol-stds</v>
      </c>
      <c r="R11" s="427" t="str">
        <f>INDEX('Policy Characteristics'!L:L,MATCH($C11,'Policy Characteristics'!$C:$C,0))</f>
        <v>conventional-pollutant-standards.html</v>
      </c>
    </row>
    <row r="12" spans="1:18" s="2" customFormat="1" x14ac:dyDescent="0.35">
      <c r="A12" s="427" t="str">
        <f>IF(ISBLANK(INDEX('Policy Characteristics'!A:A,MATCH($C12,'Policy Characteristics'!$C:$C,0))),"",INDEX('Policy Characteristics'!A:A,MATCH($C12,'Policy Characteristics'!$C:$C,0)))</f>
        <v>Transportation</v>
      </c>
      <c r="B12" s="427" t="str">
        <f>IF(ISBLANK(INDEX('Policy Characteristics'!B:B,MATCH($C12,'Policy Characteristics'!$C:$C,0))),"",INDEX('Policy Characteristics'!B:B,MATCH($C12,'Policy Characteristics'!$C:$C,0)))</f>
        <v>Conventional Pollutant Standards</v>
      </c>
      <c r="C12" s="429" t="str">
        <f t="shared" si="0"/>
        <v>Percentage Reduction of Separately Regulated Pollutants</v>
      </c>
      <c r="D12" s="213" t="s">
        <v>40</v>
      </c>
      <c r="E12" s="2" t="s">
        <v>2282</v>
      </c>
      <c r="F12" s="213" t="s">
        <v>40</v>
      </c>
      <c r="G12" s="2" t="s">
        <v>2510</v>
      </c>
      <c r="H12" s="216">
        <v>310</v>
      </c>
      <c r="I12" s="53" t="s">
        <v>45</v>
      </c>
      <c r="J12" s="429" t="str">
        <f>INDEX('Policy Characteristics'!D:D,MATCH($C12,'Policy Characteristics'!$C:$C,0))</f>
        <v>Conventional Pollutant Standard</v>
      </c>
      <c r="K12" s="427" t="str">
        <f>INDEX('Policy Characteristics'!E:E,MATCH($C12,'Policy Characteristics'!$C:$C,0))</f>
        <v>trans reduce regulated pollutants</v>
      </c>
      <c r="L12" s="450">
        <f>INDEX('Policy Characteristics'!F:F,MATCH($C12,'Policy Characteristics'!$C:$C,0))</f>
        <v>0</v>
      </c>
      <c r="M12" s="450">
        <f>INDEX('Policy Characteristics'!G:G,MATCH($C12,'Policy Characteristics'!$C:$C,0))</f>
        <v>1</v>
      </c>
      <c r="N12" s="450">
        <f>INDEX('Policy Characteristics'!H:H,MATCH($C12,'Policy Characteristics'!$C:$C,0))</f>
        <v>0.02</v>
      </c>
      <c r="O12" s="427" t="str">
        <f>INDEX('Policy Characteristics'!I:I,MATCH($C12,'Policy Characteristics'!$C:$C,0))</f>
        <v>% reduction in emissions</v>
      </c>
      <c r="P12" s="427" t="str">
        <f>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12" s="427" t="str">
        <f>INDEX('Policy Characteristics'!K:K,MATCH($C12,'Policy Characteristics'!$C:$C,0))</f>
        <v>transportation-sector-main.html#conv-pol-stds</v>
      </c>
      <c r="R12" s="427" t="str">
        <f>INDEX('Policy Characteristics'!L:L,MATCH($C12,'Policy Characteristics'!$C:$C,0))</f>
        <v>conventional-pollutant-standards.html</v>
      </c>
    </row>
    <row r="13" spans="1:18" s="2" customFormat="1" x14ac:dyDescent="0.35">
      <c r="A13" s="427" t="str">
        <f>IF(ISBLANK(INDEX('Policy Characteristics'!A:A,MATCH($C13,'Policy Characteristics'!$C:$C,0))),"",INDEX('Policy Characteristics'!A:A,MATCH($C13,'Policy Characteristics'!$C:$C,0)))</f>
        <v>Transportation</v>
      </c>
      <c r="B13" s="427" t="str">
        <f>IF(ISBLANK(INDEX('Policy Characteristics'!B:B,MATCH($C13,'Policy Characteristics'!$C:$C,0))),"",INDEX('Policy Characteristics'!B:B,MATCH($C13,'Policy Characteristics'!$C:$C,0)))</f>
        <v>Conventional Pollutant Standards</v>
      </c>
      <c r="C13" s="429" t="str">
        <f t="shared" si="0"/>
        <v>Percentage Reduction of Separately Regulated Pollutants</v>
      </c>
      <c r="D13" s="213" t="s">
        <v>40</v>
      </c>
      <c r="E13" s="2" t="s">
        <v>508</v>
      </c>
      <c r="F13" s="213" t="s">
        <v>40</v>
      </c>
      <c r="G13" s="2" t="s">
        <v>508</v>
      </c>
      <c r="H13" s="216">
        <v>311</v>
      </c>
      <c r="I13" s="53" t="s">
        <v>45</v>
      </c>
      <c r="J13" s="429" t="str">
        <f>INDEX('Policy Characteristics'!D:D,MATCH($C13,'Policy Characteristics'!$C:$C,0))</f>
        <v>Conventional Pollutant Standard</v>
      </c>
      <c r="K13" s="427" t="str">
        <f>INDEX('Policy Characteristics'!E:E,MATCH($C13,'Policy Characteristics'!$C:$C,0))</f>
        <v>trans reduce regulated pollutants</v>
      </c>
      <c r="L13" s="450">
        <f>INDEX('Policy Characteristics'!F:F,MATCH($C13,'Policy Characteristics'!$C:$C,0))</f>
        <v>0</v>
      </c>
      <c r="M13" s="450">
        <f>INDEX('Policy Characteristics'!G:G,MATCH($C13,'Policy Characteristics'!$C:$C,0))</f>
        <v>1</v>
      </c>
      <c r="N13" s="450">
        <f>INDEX('Policy Characteristics'!H:H,MATCH($C13,'Policy Characteristics'!$C:$C,0))</f>
        <v>0.02</v>
      </c>
      <c r="O13" s="427" t="str">
        <f>INDEX('Policy Characteristics'!I:I,MATCH($C13,'Policy Characteristics'!$C:$C,0))</f>
        <v>% reduction in emissions</v>
      </c>
      <c r="P13" s="427" t="str">
        <f>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13" s="427" t="str">
        <f>INDEX('Policy Characteristics'!K:K,MATCH($C13,'Policy Characteristics'!$C:$C,0))</f>
        <v>transportation-sector-main.html#conv-pol-stds</v>
      </c>
      <c r="R13" s="427" t="str">
        <f>INDEX('Policy Characteristics'!L:L,MATCH($C13,'Policy Characteristics'!$C:$C,0))</f>
        <v>conventional-pollutant-standards.html</v>
      </c>
    </row>
    <row r="14" spans="1:18" s="2" customFormat="1" x14ac:dyDescent="0.35">
      <c r="A14" s="427" t="str">
        <f>IF(ISBLANK(INDEX('Policy Characteristics'!A:A,MATCH($C14,'Policy Characteristics'!$C:$C,0))),"",INDEX('Policy Characteristics'!A:A,MATCH($C14,'Policy Characteristics'!$C:$C,0)))</f>
        <v>Transportation</v>
      </c>
      <c r="B14" s="427" t="str">
        <f>IF(ISBLANK(INDEX('Policy Characteristics'!B:B,MATCH($C14,'Policy Characteristics'!$C:$C,0))),"",INDEX('Policy Characteristics'!B:B,MATCH($C14,'Policy Characteristics'!$C:$C,0)))</f>
        <v>Conventional Pollutant Standards</v>
      </c>
      <c r="C14" s="429" t="str">
        <f t="shared" si="0"/>
        <v>Percentage Reduction of Separately Regulated Pollutants</v>
      </c>
      <c r="D14" s="213" t="s">
        <v>40</v>
      </c>
      <c r="E14" s="2" t="s">
        <v>2285</v>
      </c>
      <c r="F14" s="213" t="s">
        <v>40</v>
      </c>
      <c r="G14" s="2" t="s">
        <v>2285</v>
      </c>
      <c r="H14" s="216">
        <v>312</v>
      </c>
      <c r="I14" s="53" t="s">
        <v>45</v>
      </c>
      <c r="J14" s="429" t="str">
        <f>IF(ISBLANK(INDEX('Policy Characteristics'!D:D,MATCH($C14,'Policy Characteristics'!$C:$C,0))),"",INDEX('Policy Characteristics'!D:D,MATCH($C14,'Policy Characteristics'!$C:$C,0)))</f>
        <v>Conventional Pollutant Standard</v>
      </c>
      <c r="K14" s="427" t="str">
        <f>IF(ISBLANK(INDEX('Policy Characteristics'!E:E,MATCH($C14,'Policy Characteristics'!$C:$C,0))),"",INDEX('Policy Characteristics'!E:E,MATCH($C14,'Policy Characteristics'!$C:$C,0)))</f>
        <v>trans reduce regulated pollutants</v>
      </c>
      <c r="L14" s="450">
        <f>IF(ISBLANK(INDEX('Policy Characteristics'!F:F,MATCH($C14,'Policy Characteristics'!$C:$C,0))),"",INDEX('Policy Characteristics'!F:F,MATCH($C14,'Policy Characteristics'!$C:$C,0)))</f>
        <v>0</v>
      </c>
      <c r="M14" s="450">
        <f>IF(ISBLANK(INDEX('Policy Characteristics'!G:G,MATCH($C14,'Policy Characteristics'!$C:$C,0))),"",INDEX('Policy Characteristics'!G:G,MATCH($C14,'Policy Characteristics'!$C:$C,0)))</f>
        <v>1</v>
      </c>
      <c r="N14" s="450">
        <f>IF(ISBLANK(INDEX('Policy Characteristics'!H:H,MATCH($C14,'Policy Characteristics'!$C:$C,0))),"",INDEX('Policy Characteristics'!H:H,MATCH($C14,'Policy Characteristics'!$C:$C,0)))</f>
        <v>0.02</v>
      </c>
      <c r="O14" s="427" t="str">
        <f>IF(ISBLANK(INDEX('Policy Characteristics'!I:I,MATCH($C14,'Policy Characteristics'!$C:$C,0))),"",INDEX('Policy Characteristics'!I:I,MATCH($C14,'Policy Characteristics'!$C:$C,0)))</f>
        <v>% reduction in emissions</v>
      </c>
      <c r="P14" s="427"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14" s="427" t="str">
        <f>IF(ISBLANK(INDEX('Policy Characteristics'!K:K,MATCH($C14,'Policy Characteristics'!$C:$C,0))),"",INDEX('Policy Characteristics'!K:K,MATCH($C14,'Policy Characteristics'!$C:$C,0)))</f>
        <v>transportation-sector-main.html#conv-pol-stds</v>
      </c>
      <c r="R14" s="427" t="str">
        <f>IF(ISBLANK(INDEX('Policy Characteristics'!L:L,MATCH($C14,'Policy Characteristics'!$C:$C,0))),"",INDEX('Policy Characteristics'!L:L,MATCH($C14,'Policy Characteristics'!$C:$C,0)))</f>
        <v>conventional-pollutant-standards.html</v>
      </c>
    </row>
    <row r="15" spans="1:18" s="2" customFormat="1" x14ac:dyDescent="0.35">
      <c r="A15" s="427" t="str">
        <f>IF(ISBLANK(INDEX('Policy Characteristics'!A:A,MATCH($C15,'Policy Characteristics'!$C:$C,0))),"",INDEX('Policy Characteristics'!A:A,MATCH($C15,'Policy Characteristics'!$C:$C,0)))</f>
        <v>Transportation</v>
      </c>
      <c r="B15" s="427" t="str">
        <f>IF(ISBLANK(INDEX('Policy Characteristics'!B:B,MATCH($C15,'Policy Characteristics'!$C:$C,0))),"",INDEX('Policy Characteristics'!B:B,MATCH($C15,'Policy Characteristics'!$C:$C,0)))</f>
        <v>Conventional Pollutant Standards</v>
      </c>
      <c r="C15" s="429" t="str">
        <f t="shared" si="0"/>
        <v>Percentage Reduction of Separately Regulated Pollutants</v>
      </c>
      <c r="D15" s="213" t="s">
        <v>40</v>
      </c>
      <c r="E15" s="2" t="s">
        <v>2287</v>
      </c>
      <c r="F15" s="213" t="s">
        <v>40</v>
      </c>
      <c r="G15" s="2" t="s">
        <v>2287</v>
      </c>
      <c r="H15" s="216">
        <v>313</v>
      </c>
      <c r="I15" s="53" t="s">
        <v>45</v>
      </c>
      <c r="J15" s="429" t="str">
        <f>IF(ISBLANK(INDEX('Policy Characteristics'!D:D,MATCH($C15,'Policy Characteristics'!$C:$C,0))),"",INDEX('Policy Characteristics'!D:D,MATCH($C15,'Policy Characteristics'!$C:$C,0)))</f>
        <v>Conventional Pollutant Standard</v>
      </c>
      <c r="K15" s="427" t="str">
        <f>IF(ISBLANK(INDEX('Policy Characteristics'!E:E,MATCH($C15,'Policy Characteristics'!$C:$C,0))),"",INDEX('Policy Characteristics'!E:E,MATCH($C15,'Policy Characteristics'!$C:$C,0)))</f>
        <v>trans reduce regulated pollutants</v>
      </c>
      <c r="L15" s="450">
        <f>IF(ISBLANK(INDEX('Policy Characteristics'!F:F,MATCH($C15,'Policy Characteristics'!$C:$C,0))),"",INDEX('Policy Characteristics'!F:F,MATCH($C15,'Policy Characteristics'!$C:$C,0)))</f>
        <v>0</v>
      </c>
      <c r="M15" s="450">
        <f>IF(ISBLANK(INDEX('Policy Characteristics'!G:G,MATCH($C15,'Policy Characteristics'!$C:$C,0))),"",INDEX('Policy Characteristics'!G:G,MATCH($C15,'Policy Characteristics'!$C:$C,0)))</f>
        <v>1</v>
      </c>
      <c r="N15" s="450">
        <f>IF(ISBLANK(INDEX('Policy Characteristics'!H:H,MATCH($C15,'Policy Characteristics'!$C:$C,0))),"",INDEX('Policy Characteristics'!H:H,MATCH($C15,'Policy Characteristics'!$C:$C,0)))</f>
        <v>0.02</v>
      </c>
      <c r="O15" s="427" t="str">
        <f>IF(ISBLANK(INDEX('Policy Characteristics'!I:I,MATCH($C15,'Policy Characteristics'!$C:$C,0))),"",INDEX('Policy Characteristics'!I:I,MATCH($C15,'Policy Characteristics'!$C:$C,0)))</f>
        <v>% reduction in emissions</v>
      </c>
      <c r="P15" s="427"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15" s="427" t="str">
        <f>IF(ISBLANK(INDEX('Policy Characteristics'!K:K,MATCH($C15,'Policy Characteristics'!$C:$C,0))),"",INDEX('Policy Characteristics'!K:K,MATCH($C15,'Policy Characteristics'!$C:$C,0)))</f>
        <v>transportation-sector-main.html#conv-pol-stds</v>
      </c>
      <c r="R15" s="427" t="str">
        <f>IF(ISBLANK(INDEX('Policy Characteristics'!L:L,MATCH($C15,'Policy Characteristics'!$C:$C,0))),"",INDEX('Policy Characteristics'!L:L,MATCH($C15,'Policy Characteristics'!$C:$C,0)))</f>
        <v>conventional-pollutant-standards.html</v>
      </c>
    </row>
    <row r="16" spans="1:18" s="2" customFormat="1" x14ac:dyDescent="0.35">
      <c r="A16" s="427" t="str">
        <f>IF(ISBLANK(INDEX('Policy Characteristics'!A:A,MATCH($C16,'Policy Characteristics'!$C:$C,0))),"",INDEX('Policy Characteristics'!A:A,MATCH($C16,'Policy Characteristics'!$C:$C,0)))</f>
        <v>Transportation</v>
      </c>
      <c r="B16" s="427" t="str">
        <f>IF(ISBLANK(INDEX('Policy Characteristics'!B:B,MATCH($C16,'Policy Characteristics'!$C:$C,0))),"",INDEX('Policy Characteristics'!B:B,MATCH($C16,'Policy Characteristics'!$C:$C,0)))</f>
        <v>Conventional Pollutant Standards</v>
      </c>
      <c r="C16" s="429" t="str">
        <f t="shared" si="0"/>
        <v>Percentage Reduction of Separately Regulated Pollutants</v>
      </c>
      <c r="D16" s="213" t="s">
        <v>40</v>
      </c>
      <c r="E16" s="2" t="s">
        <v>2289</v>
      </c>
      <c r="F16" s="213" t="s">
        <v>40</v>
      </c>
      <c r="G16" s="2" t="s">
        <v>2382</v>
      </c>
      <c r="H16" s="216">
        <v>314</v>
      </c>
      <c r="I16" s="53" t="s">
        <v>45</v>
      </c>
      <c r="J16" s="429" t="str">
        <f>IF(ISBLANK(INDEX('Policy Characteristics'!D:D,MATCH($C16,'Policy Characteristics'!$C:$C,0))),"",INDEX('Policy Characteristics'!D:D,MATCH($C16,'Policy Characteristics'!$C:$C,0)))</f>
        <v>Conventional Pollutant Standard</v>
      </c>
      <c r="K16" s="427" t="str">
        <f>IF(ISBLANK(INDEX('Policy Characteristics'!E:E,MATCH($C16,'Policy Characteristics'!$C:$C,0))),"",INDEX('Policy Characteristics'!E:E,MATCH($C16,'Policy Characteristics'!$C:$C,0)))</f>
        <v>trans reduce regulated pollutants</v>
      </c>
      <c r="L16" s="450">
        <f>IF(ISBLANK(INDEX('Policy Characteristics'!F:F,MATCH($C16,'Policy Characteristics'!$C:$C,0))),"",INDEX('Policy Characteristics'!F:F,MATCH($C16,'Policy Characteristics'!$C:$C,0)))</f>
        <v>0</v>
      </c>
      <c r="M16" s="450">
        <f>IF(ISBLANK(INDEX('Policy Characteristics'!G:G,MATCH($C16,'Policy Characteristics'!$C:$C,0))),"",INDEX('Policy Characteristics'!G:G,MATCH($C16,'Policy Characteristics'!$C:$C,0)))</f>
        <v>1</v>
      </c>
      <c r="N16" s="450">
        <f>IF(ISBLANK(INDEX('Policy Characteristics'!H:H,MATCH($C16,'Policy Characteristics'!$C:$C,0))),"",INDEX('Policy Characteristics'!H:H,MATCH($C16,'Policy Characteristics'!$C:$C,0)))</f>
        <v>0.02</v>
      </c>
      <c r="O16" s="427" t="str">
        <f>IF(ISBLANK(INDEX('Policy Characteristics'!I:I,MATCH($C16,'Policy Characteristics'!$C:$C,0))),"",INDEX('Policy Characteristics'!I:I,MATCH($C16,'Policy Characteristics'!$C:$C,0)))</f>
        <v>% reduction in emissions</v>
      </c>
      <c r="P16" s="427"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16" s="427" t="str">
        <f>IF(ISBLANK(INDEX('Policy Characteristics'!K:K,MATCH($C16,'Policy Characteristics'!$C:$C,0))),"",INDEX('Policy Characteristics'!K:K,MATCH($C16,'Policy Characteristics'!$C:$C,0)))</f>
        <v>transportation-sector-main.html#conv-pol-stds</v>
      </c>
      <c r="R16" s="427" t="str">
        <f>IF(ISBLANK(INDEX('Policy Characteristics'!L:L,MATCH($C16,'Policy Characteristics'!$C:$C,0))),"",INDEX('Policy Characteristics'!L:L,MATCH($C16,'Policy Characteristics'!$C:$C,0)))</f>
        <v>conventional-pollutant-standards.html</v>
      </c>
    </row>
    <row r="17" spans="1:18" s="2" customFormat="1" x14ac:dyDescent="0.35">
      <c r="A17" s="427" t="str">
        <f>IF(ISBLANK(INDEX('Policy Characteristics'!A:A,MATCH($C17,'Policy Characteristics'!$C:$C,0))),"",INDEX('Policy Characteristics'!A:A,MATCH($C17,'Policy Characteristics'!$C:$C,0)))</f>
        <v>Transportation</v>
      </c>
      <c r="B17" s="427" t="str">
        <f>IF(ISBLANK(INDEX('Policy Characteristics'!B:B,MATCH($C17,'Policy Characteristics'!$C:$C,0))),"",INDEX('Policy Characteristics'!B:B,MATCH($C17,'Policy Characteristics'!$C:$C,0)))</f>
        <v>Conventional Pollutant Standards</v>
      </c>
      <c r="C17" s="429" t="str">
        <f t="shared" si="0"/>
        <v>Percentage Reduction of Separately Regulated Pollutants</v>
      </c>
      <c r="D17" s="213" t="s">
        <v>40</v>
      </c>
      <c r="E17" s="2" t="s">
        <v>2290</v>
      </c>
      <c r="F17" s="213" t="s">
        <v>40</v>
      </c>
      <c r="G17" s="2" t="s">
        <v>2290</v>
      </c>
      <c r="H17" s="216">
        <v>315</v>
      </c>
      <c r="I17" s="53" t="s">
        <v>45</v>
      </c>
      <c r="J17" s="429" t="str">
        <f>IF(ISBLANK(INDEX('Policy Characteristics'!D:D,MATCH($C17,'Policy Characteristics'!$C:$C,0))),"",INDEX('Policy Characteristics'!D:D,MATCH($C17,'Policy Characteristics'!$C:$C,0)))</f>
        <v>Conventional Pollutant Standard</v>
      </c>
      <c r="K17" s="427" t="str">
        <f>IF(ISBLANK(INDEX('Policy Characteristics'!E:E,MATCH($C17,'Policy Characteristics'!$C:$C,0))),"",INDEX('Policy Characteristics'!E:E,MATCH($C17,'Policy Characteristics'!$C:$C,0)))</f>
        <v>trans reduce regulated pollutants</v>
      </c>
      <c r="L17" s="450">
        <f>IF(ISBLANK(INDEX('Policy Characteristics'!F:F,MATCH($C17,'Policy Characteristics'!$C:$C,0))),"",INDEX('Policy Characteristics'!F:F,MATCH($C17,'Policy Characteristics'!$C:$C,0)))</f>
        <v>0</v>
      </c>
      <c r="M17" s="450">
        <f>IF(ISBLANK(INDEX('Policy Characteristics'!G:G,MATCH($C17,'Policy Characteristics'!$C:$C,0))),"",INDEX('Policy Characteristics'!G:G,MATCH($C17,'Policy Characteristics'!$C:$C,0)))</f>
        <v>1</v>
      </c>
      <c r="N17" s="450">
        <f>IF(ISBLANK(INDEX('Policy Characteristics'!H:H,MATCH($C17,'Policy Characteristics'!$C:$C,0))),"",INDEX('Policy Characteristics'!H:H,MATCH($C17,'Policy Characteristics'!$C:$C,0)))</f>
        <v>0.02</v>
      </c>
      <c r="O17" s="427" t="str">
        <f>IF(ISBLANK(INDEX('Policy Characteristics'!I:I,MATCH($C17,'Policy Characteristics'!$C:$C,0))),"",INDEX('Policy Characteristics'!I:I,MATCH($C17,'Policy Characteristics'!$C:$C,0)))</f>
        <v>% reduction in emissions</v>
      </c>
      <c r="P17" s="427"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17" s="427" t="str">
        <f>IF(ISBLANK(INDEX('Policy Characteristics'!K:K,MATCH($C17,'Policy Characteristics'!$C:$C,0))),"",INDEX('Policy Characteristics'!K:K,MATCH($C17,'Policy Characteristics'!$C:$C,0)))</f>
        <v>transportation-sector-main.html#conv-pol-stds</v>
      </c>
      <c r="R17" s="427" t="str">
        <f>IF(ISBLANK(INDEX('Policy Characteristics'!L:L,MATCH($C17,'Policy Characteristics'!$C:$C,0))),"",INDEX('Policy Characteristics'!L:L,MATCH($C17,'Policy Characteristics'!$C:$C,0)))</f>
        <v>conventional-pollutant-standards.html</v>
      </c>
    </row>
    <row r="18" spans="1:18" s="2" customFormat="1" x14ac:dyDescent="0.35">
      <c r="A18" s="427" t="str">
        <f>IF(ISBLANK(INDEX('Policy Characteristics'!A:A,MATCH($C18,'Policy Characteristics'!$C:$C,0))),"",INDEX('Policy Characteristics'!A:A,MATCH($C18,'Policy Characteristics'!$C:$C,0)))</f>
        <v>Transportation</v>
      </c>
      <c r="B18" s="427" t="str">
        <f>IF(ISBLANK(INDEX('Policy Characteristics'!B:B,MATCH($C18,'Policy Characteristics'!$C:$C,0))),"",INDEX('Policy Characteristics'!B:B,MATCH($C18,'Policy Characteristics'!$C:$C,0)))</f>
        <v>Conventional Pollutant Standards</v>
      </c>
      <c r="C18" s="429" t="str">
        <f t="shared" si="0"/>
        <v>Percentage Reduction of Separately Regulated Pollutants</v>
      </c>
      <c r="D18" s="213" t="s">
        <v>40</v>
      </c>
      <c r="E18" s="2" t="s">
        <v>2292</v>
      </c>
      <c r="F18" s="213" t="s">
        <v>40</v>
      </c>
      <c r="G18" s="2" t="s">
        <v>2292</v>
      </c>
      <c r="H18" s="216">
        <v>316</v>
      </c>
      <c r="I18" s="53" t="s">
        <v>45</v>
      </c>
      <c r="J18" s="429" t="str">
        <f>IF(ISBLANK(INDEX('Policy Characteristics'!D:D,MATCH($C18,'Policy Characteristics'!$C:$C,0))),"",INDEX('Policy Characteristics'!D:D,MATCH($C18,'Policy Characteristics'!$C:$C,0)))</f>
        <v>Conventional Pollutant Standard</v>
      </c>
      <c r="K18" s="427" t="str">
        <f>IF(ISBLANK(INDEX('Policy Characteristics'!E:E,MATCH($C18,'Policy Characteristics'!$C:$C,0))),"",INDEX('Policy Characteristics'!E:E,MATCH($C18,'Policy Characteristics'!$C:$C,0)))</f>
        <v>trans reduce regulated pollutants</v>
      </c>
      <c r="L18" s="450">
        <f>IF(ISBLANK(INDEX('Policy Characteristics'!F:F,MATCH($C18,'Policy Characteristics'!$C:$C,0))),"",INDEX('Policy Characteristics'!F:F,MATCH($C18,'Policy Characteristics'!$C:$C,0)))</f>
        <v>0</v>
      </c>
      <c r="M18" s="450">
        <f>IF(ISBLANK(INDEX('Policy Characteristics'!G:G,MATCH($C18,'Policy Characteristics'!$C:$C,0))),"",INDEX('Policy Characteristics'!G:G,MATCH($C18,'Policy Characteristics'!$C:$C,0)))</f>
        <v>1</v>
      </c>
      <c r="N18" s="450">
        <f>IF(ISBLANK(INDEX('Policy Characteristics'!H:H,MATCH($C18,'Policy Characteristics'!$C:$C,0))),"",INDEX('Policy Characteristics'!H:H,MATCH($C18,'Policy Characteristics'!$C:$C,0)))</f>
        <v>0.02</v>
      </c>
      <c r="O18" s="427" t="str">
        <f>IF(ISBLANK(INDEX('Policy Characteristics'!I:I,MATCH($C18,'Policy Characteristics'!$C:$C,0))),"",INDEX('Policy Characteristics'!I:I,MATCH($C18,'Policy Characteristics'!$C:$C,0)))</f>
        <v>% reduction in emissions</v>
      </c>
      <c r="P18" s="427"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18" s="427" t="str">
        <f>IF(ISBLANK(INDEX('Policy Characteristics'!K:K,MATCH($C18,'Policy Characteristics'!$C:$C,0))),"",INDEX('Policy Characteristics'!K:K,MATCH($C18,'Policy Characteristics'!$C:$C,0)))</f>
        <v>transportation-sector-main.html#conv-pol-stds</v>
      </c>
      <c r="R18" s="427" t="str">
        <f>IF(ISBLANK(INDEX('Policy Characteristics'!L:L,MATCH($C18,'Policy Characteristics'!$C:$C,0))),"",INDEX('Policy Characteristics'!L:L,MATCH($C18,'Policy Characteristics'!$C:$C,0)))</f>
        <v>conventional-pollutant-standards.html</v>
      </c>
    </row>
    <row r="19" spans="1:18" s="2" customFormat="1" x14ac:dyDescent="0.35">
      <c r="A19" s="427" t="str">
        <f>IF(ISBLANK(INDEX('Policy Characteristics'!A:A,MATCH($C19,'Policy Characteristics'!$C:$C,0))),"",INDEX('Policy Characteristics'!A:A,MATCH($C19,'Policy Characteristics'!$C:$C,0)))</f>
        <v>Transportation</v>
      </c>
      <c r="B19" s="427" t="str">
        <f>IF(ISBLANK(INDEX('Policy Characteristics'!B:B,MATCH($C19,'Policy Characteristics'!$C:$C,0))),"",INDEX('Policy Characteristics'!B:B,MATCH($C19,'Policy Characteristics'!$C:$C,0)))</f>
        <v>Conventional Pollutant Standards</v>
      </c>
      <c r="C19" s="429" t="str">
        <f t="shared" si="0"/>
        <v>Percentage Reduction of Separately Regulated Pollutants</v>
      </c>
      <c r="D19" s="213" t="s">
        <v>40</v>
      </c>
      <c r="E19" s="2" t="s">
        <v>2294</v>
      </c>
      <c r="F19" s="213" t="s">
        <v>40</v>
      </c>
      <c r="G19" s="2" t="s">
        <v>2294</v>
      </c>
      <c r="H19" s="216">
        <v>317</v>
      </c>
      <c r="I19" s="53" t="s">
        <v>45</v>
      </c>
      <c r="J19" s="429" t="str">
        <f>IF(ISBLANK(INDEX('Policy Characteristics'!D:D,MATCH($C19,'Policy Characteristics'!$C:$C,0))),"",INDEX('Policy Characteristics'!D:D,MATCH($C19,'Policy Characteristics'!$C:$C,0)))</f>
        <v>Conventional Pollutant Standard</v>
      </c>
      <c r="K19" s="427" t="str">
        <f>IF(ISBLANK(INDEX('Policy Characteristics'!E:E,MATCH($C19,'Policy Characteristics'!$C:$C,0))),"",INDEX('Policy Characteristics'!E:E,MATCH($C19,'Policy Characteristics'!$C:$C,0)))</f>
        <v>trans reduce regulated pollutants</v>
      </c>
      <c r="L19" s="450">
        <f>IF(ISBLANK(INDEX('Policy Characteristics'!F:F,MATCH($C19,'Policy Characteristics'!$C:$C,0))),"",INDEX('Policy Characteristics'!F:F,MATCH($C19,'Policy Characteristics'!$C:$C,0)))</f>
        <v>0</v>
      </c>
      <c r="M19" s="450">
        <f>IF(ISBLANK(INDEX('Policy Characteristics'!G:G,MATCH($C19,'Policy Characteristics'!$C:$C,0))),"",INDEX('Policy Characteristics'!G:G,MATCH($C19,'Policy Characteristics'!$C:$C,0)))</f>
        <v>1</v>
      </c>
      <c r="N19" s="450">
        <f>IF(ISBLANK(INDEX('Policy Characteristics'!H:H,MATCH($C19,'Policy Characteristics'!$C:$C,0))),"",INDEX('Policy Characteristics'!H:H,MATCH($C19,'Policy Characteristics'!$C:$C,0)))</f>
        <v>0.02</v>
      </c>
      <c r="O19" s="427" t="str">
        <f>IF(ISBLANK(INDEX('Policy Characteristics'!I:I,MATCH($C19,'Policy Characteristics'!$C:$C,0))),"",INDEX('Policy Characteristics'!I:I,MATCH($C19,'Policy Characteristics'!$C:$C,0)))</f>
        <v>% reduction in emissions</v>
      </c>
      <c r="P19" s="427"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19" s="427" t="str">
        <f>IF(ISBLANK(INDEX('Policy Characteristics'!K:K,MATCH($C19,'Policy Characteristics'!$C:$C,0))),"",INDEX('Policy Characteristics'!K:K,MATCH($C19,'Policy Characteristics'!$C:$C,0)))</f>
        <v>transportation-sector-main.html#conv-pol-stds</v>
      </c>
      <c r="R19" s="427" t="str">
        <f>IF(ISBLANK(INDEX('Policy Characteristics'!L:L,MATCH($C19,'Policy Characteristics'!$C:$C,0))),"",INDEX('Policy Characteristics'!L:L,MATCH($C19,'Policy Characteristics'!$C:$C,0)))</f>
        <v>conventional-pollutant-standards.html</v>
      </c>
    </row>
    <row r="20" spans="1:18" s="2" customFormat="1" x14ac:dyDescent="0.35">
      <c r="A20" s="427" t="str">
        <f>IF(ISBLANK(INDEX('Policy Characteristics'!A:A,MATCH($C20,'Policy Characteristics'!$C:$C,0))),"",INDEX('Policy Characteristics'!A:A,MATCH($C20,'Policy Characteristics'!$C:$C,0)))</f>
        <v>Transportation</v>
      </c>
      <c r="B20" s="427" t="str">
        <f>IF(ISBLANK(INDEX('Policy Characteristics'!B:B,MATCH($C20,'Policy Characteristics'!$C:$C,0))),"",INDEX('Policy Characteristics'!B:B,MATCH($C20,'Policy Characteristics'!$C:$C,0)))</f>
        <v>Conventional Pollutant Standards</v>
      </c>
      <c r="C20" s="429" t="str">
        <f t="shared" si="0"/>
        <v>Percentage Reduction of Separately Regulated Pollutants</v>
      </c>
      <c r="D20" s="213" t="s">
        <v>40</v>
      </c>
      <c r="E20" s="2" t="s">
        <v>2296</v>
      </c>
      <c r="F20" s="213" t="s">
        <v>40</v>
      </c>
      <c r="G20" s="2" t="s">
        <v>2296</v>
      </c>
      <c r="H20" s="216">
        <v>318</v>
      </c>
      <c r="I20" s="9" t="s">
        <v>46</v>
      </c>
      <c r="J20" s="429" t="str">
        <f>IF(ISBLANK(INDEX('Policy Characteristics'!D:D,MATCH($C20,'Policy Characteristics'!$C:$C,0))),"",INDEX('Policy Characteristics'!D:D,MATCH($C20,'Policy Characteristics'!$C:$C,0)))</f>
        <v>Conventional Pollutant Standard</v>
      </c>
      <c r="K20" s="427" t="str">
        <f>IF(ISBLANK(INDEX('Policy Characteristics'!E:E,MATCH($C20,'Policy Characteristics'!$C:$C,0))),"",INDEX('Policy Characteristics'!E:E,MATCH($C20,'Policy Characteristics'!$C:$C,0)))</f>
        <v>trans reduce regulated pollutants</v>
      </c>
      <c r="L20" s="450">
        <f>IF(ISBLANK(INDEX('Policy Characteristics'!F:F,MATCH($C20,'Policy Characteristics'!$C:$C,0))),"",INDEX('Policy Characteristics'!F:F,MATCH($C20,'Policy Characteristics'!$C:$C,0)))</f>
        <v>0</v>
      </c>
      <c r="M20" s="450">
        <f>IF(ISBLANK(INDEX('Policy Characteristics'!G:G,MATCH($C20,'Policy Characteristics'!$C:$C,0))),"",INDEX('Policy Characteristics'!G:G,MATCH($C20,'Policy Characteristics'!$C:$C,0)))</f>
        <v>1</v>
      </c>
      <c r="N20" s="450">
        <f>IF(ISBLANK(INDEX('Policy Characteristics'!H:H,MATCH($C20,'Policy Characteristics'!$C:$C,0))),"",INDEX('Policy Characteristics'!H:H,MATCH($C20,'Policy Characteristics'!$C:$C,0)))</f>
        <v>0.02</v>
      </c>
      <c r="O20" s="427" t="str">
        <f>IF(ISBLANK(INDEX('Policy Characteristics'!I:I,MATCH($C20,'Policy Characteristics'!$C:$C,0))),"",INDEX('Policy Characteristics'!I:I,MATCH($C20,'Policy Characteristics'!$C:$C,0)))</f>
        <v>% reduction in emissions</v>
      </c>
      <c r="P20" s="427"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20" s="427" t="str">
        <f>IF(ISBLANK(INDEX('Policy Characteristics'!K:K,MATCH($C20,'Policy Characteristics'!$C:$C,0))),"",INDEX('Policy Characteristics'!K:K,MATCH($C20,'Policy Characteristics'!$C:$C,0)))</f>
        <v>transportation-sector-main.html#conv-pol-stds</v>
      </c>
      <c r="R20" s="427" t="str">
        <f>IF(ISBLANK(INDEX('Policy Characteristics'!L:L,MATCH($C20,'Policy Characteristics'!$C:$C,0))),"",INDEX('Policy Characteristics'!L:L,MATCH($C20,'Policy Characteristics'!$C:$C,0)))</f>
        <v>conventional-pollutant-standards.html</v>
      </c>
    </row>
    <row r="21" spans="1:18" s="2" customFormat="1" x14ac:dyDescent="0.35">
      <c r="A21" s="427" t="str">
        <f>IF(ISBLANK(INDEX('Policy Characteristics'!A:A,MATCH($C21,'Policy Characteristics'!$C:$C,0))),"",INDEX('Policy Characteristics'!A:A,MATCH($C21,'Policy Characteristics'!$C:$C,0)))</f>
        <v>Transportation</v>
      </c>
      <c r="B21" s="427" t="str">
        <f>IF(ISBLANK(INDEX('Policy Characteristics'!B:B,MATCH($C21,'Policy Characteristics'!$C:$C,0))),"",INDEX('Policy Characteristics'!B:B,MATCH($C21,'Policy Characteristics'!$C:$C,0)))</f>
        <v>Conventional Pollutant Standards</v>
      </c>
      <c r="C21" s="429" t="str">
        <f t="shared" si="0"/>
        <v>Percentage Reduction of Separately Regulated Pollutants</v>
      </c>
      <c r="D21" s="213" t="s">
        <v>40</v>
      </c>
      <c r="E21" s="2" t="s">
        <v>2298</v>
      </c>
      <c r="F21" s="213" t="s">
        <v>40</v>
      </c>
      <c r="G21" s="2" t="s">
        <v>2298</v>
      </c>
      <c r="H21" s="216">
        <v>319</v>
      </c>
      <c r="I21" s="9" t="s">
        <v>46</v>
      </c>
      <c r="J21" s="429" t="str">
        <f>IF(ISBLANK(INDEX('Policy Characteristics'!D:D,MATCH($C21,'Policy Characteristics'!$C:$C,0))),"",INDEX('Policy Characteristics'!D:D,MATCH($C21,'Policy Characteristics'!$C:$C,0)))</f>
        <v>Conventional Pollutant Standard</v>
      </c>
      <c r="K21" s="427" t="str">
        <f>IF(ISBLANK(INDEX('Policy Characteristics'!E:E,MATCH($C21,'Policy Characteristics'!$C:$C,0))),"",INDEX('Policy Characteristics'!E:E,MATCH($C21,'Policy Characteristics'!$C:$C,0)))</f>
        <v>trans reduce regulated pollutants</v>
      </c>
      <c r="L21" s="450">
        <f>IF(ISBLANK(INDEX('Policy Characteristics'!F:F,MATCH($C21,'Policy Characteristics'!$C:$C,0))),"",INDEX('Policy Characteristics'!F:F,MATCH($C21,'Policy Characteristics'!$C:$C,0)))</f>
        <v>0</v>
      </c>
      <c r="M21" s="450">
        <f>IF(ISBLANK(INDEX('Policy Characteristics'!G:G,MATCH($C21,'Policy Characteristics'!$C:$C,0))),"",INDEX('Policy Characteristics'!G:G,MATCH($C21,'Policy Characteristics'!$C:$C,0)))</f>
        <v>1</v>
      </c>
      <c r="N21" s="450">
        <f>IF(ISBLANK(INDEX('Policy Characteristics'!H:H,MATCH($C21,'Policy Characteristics'!$C:$C,0))),"",INDEX('Policy Characteristics'!H:H,MATCH($C21,'Policy Characteristics'!$C:$C,0)))</f>
        <v>0.02</v>
      </c>
      <c r="O21" s="427" t="str">
        <f>IF(ISBLANK(INDEX('Policy Characteristics'!I:I,MATCH($C21,'Policy Characteristics'!$C:$C,0))),"",INDEX('Policy Characteristics'!I:I,MATCH($C21,'Policy Characteristics'!$C:$C,0)))</f>
        <v>% reduction in emissions</v>
      </c>
      <c r="P21" s="427"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21" s="427" t="str">
        <f>IF(ISBLANK(INDEX('Policy Characteristics'!K:K,MATCH($C21,'Policy Characteristics'!$C:$C,0))),"",INDEX('Policy Characteristics'!K:K,MATCH($C21,'Policy Characteristics'!$C:$C,0)))</f>
        <v>transportation-sector-main.html#conv-pol-stds</v>
      </c>
      <c r="R21" s="427" t="str">
        <f>IF(ISBLANK(INDEX('Policy Characteristics'!L:L,MATCH($C21,'Policy Characteristics'!$C:$C,0))),"",INDEX('Policy Characteristics'!L:L,MATCH($C21,'Policy Characteristics'!$C:$C,0)))</f>
        <v>conventional-pollutant-standards.html</v>
      </c>
    </row>
    <row r="22" spans="1:18" s="2" customFormat="1" x14ac:dyDescent="0.35">
      <c r="A22" s="427" t="str">
        <f>IF(ISBLANK(INDEX('Policy Characteristics'!A:A,MATCH($C22,'Policy Characteristics'!$C:$C,0))),"",INDEX('Policy Characteristics'!A:A,MATCH($C22,'Policy Characteristics'!$C:$C,0)))</f>
        <v>Transportation</v>
      </c>
      <c r="B22" s="427" t="str">
        <f>IF(ISBLANK(INDEX('Policy Characteristics'!B:B,MATCH($C22,'Policy Characteristics'!$C:$C,0))),"",INDEX('Policy Characteristics'!B:B,MATCH($C22,'Policy Characteristics'!$C:$C,0)))</f>
        <v>Conventional Pollutant Standards</v>
      </c>
      <c r="C22" s="429" t="str">
        <f t="shared" si="0"/>
        <v>Percentage Reduction of Separately Regulated Pollutants</v>
      </c>
      <c r="D22" s="2" t="s">
        <v>41</v>
      </c>
      <c r="E22" s="2" t="s">
        <v>2282</v>
      </c>
      <c r="F22" s="2" t="s">
        <v>41</v>
      </c>
      <c r="G22" s="2" t="s">
        <v>2510</v>
      </c>
      <c r="H22" s="216">
        <v>320</v>
      </c>
      <c r="I22" s="53" t="s">
        <v>45</v>
      </c>
      <c r="J22" s="429" t="str">
        <f>IF(ISBLANK(INDEX('Policy Characteristics'!D:D,MATCH($C22,'Policy Characteristics'!$C:$C,0))),"",INDEX('Policy Characteristics'!D:D,MATCH($C22,'Policy Characteristics'!$C:$C,0)))</f>
        <v>Conventional Pollutant Standard</v>
      </c>
      <c r="K22" s="427" t="str">
        <f>IF(ISBLANK(INDEX('Policy Characteristics'!E:E,MATCH($C22,'Policy Characteristics'!$C:$C,0))),"",INDEX('Policy Characteristics'!E:E,MATCH($C22,'Policy Characteristics'!$C:$C,0)))</f>
        <v>trans reduce regulated pollutants</v>
      </c>
      <c r="L22" s="450">
        <f>IF(ISBLANK(INDEX('Policy Characteristics'!F:F,MATCH($C22,'Policy Characteristics'!$C:$C,0))),"",INDEX('Policy Characteristics'!F:F,MATCH($C22,'Policy Characteristics'!$C:$C,0)))</f>
        <v>0</v>
      </c>
      <c r="M22" s="450">
        <f>IF(ISBLANK(INDEX('Policy Characteristics'!G:G,MATCH($C22,'Policy Characteristics'!$C:$C,0))),"",INDEX('Policy Characteristics'!G:G,MATCH($C22,'Policy Characteristics'!$C:$C,0)))</f>
        <v>1</v>
      </c>
      <c r="N22" s="450">
        <f>IF(ISBLANK(INDEX('Policy Characteristics'!H:H,MATCH($C22,'Policy Characteristics'!$C:$C,0))),"",INDEX('Policy Characteristics'!H:H,MATCH($C22,'Policy Characteristics'!$C:$C,0)))</f>
        <v>0.02</v>
      </c>
      <c r="O22" s="427" t="str">
        <f>IF(ISBLANK(INDEX('Policy Characteristics'!I:I,MATCH($C22,'Policy Characteristics'!$C:$C,0))),"",INDEX('Policy Characteristics'!I:I,MATCH($C22,'Policy Characteristics'!$C:$C,0)))</f>
        <v>% reduction in emissions</v>
      </c>
      <c r="P22" s="427"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22" s="427" t="str">
        <f>IF(ISBLANK(INDEX('Policy Characteristics'!K:K,MATCH($C22,'Policy Characteristics'!$C:$C,0))),"",INDEX('Policy Characteristics'!K:K,MATCH($C22,'Policy Characteristics'!$C:$C,0)))</f>
        <v>transportation-sector-main.html#conv-pol-stds</v>
      </c>
      <c r="R22" s="427" t="str">
        <f>IF(ISBLANK(INDEX('Policy Characteristics'!L:L,MATCH($C22,'Policy Characteristics'!$C:$C,0))),"",INDEX('Policy Characteristics'!L:L,MATCH($C22,'Policy Characteristics'!$C:$C,0)))</f>
        <v>conventional-pollutant-standards.html</v>
      </c>
    </row>
    <row r="23" spans="1:18" s="2" customFormat="1" x14ac:dyDescent="0.35">
      <c r="A23" s="427" t="str">
        <f>IF(ISBLANK(INDEX('Policy Characteristics'!A:A,MATCH($C23,'Policy Characteristics'!$C:$C,0))),"",INDEX('Policy Characteristics'!A:A,MATCH($C23,'Policy Characteristics'!$C:$C,0)))</f>
        <v>Transportation</v>
      </c>
      <c r="B23" s="427" t="str">
        <f>IF(ISBLANK(INDEX('Policy Characteristics'!B:B,MATCH($C23,'Policy Characteristics'!$C:$C,0))),"",INDEX('Policy Characteristics'!B:B,MATCH($C23,'Policy Characteristics'!$C:$C,0)))</f>
        <v>Conventional Pollutant Standards</v>
      </c>
      <c r="C23" s="429" t="str">
        <f t="shared" ref="C23:C32" si="1">C$2</f>
        <v>Percentage Reduction of Separately Regulated Pollutants</v>
      </c>
      <c r="D23" s="2" t="s">
        <v>41</v>
      </c>
      <c r="E23" s="2" t="s">
        <v>508</v>
      </c>
      <c r="F23" s="2" t="s">
        <v>41</v>
      </c>
      <c r="G23" s="2" t="s">
        <v>508</v>
      </c>
      <c r="H23" s="216">
        <v>321</v>
      </c>
      <c r="I23" s="9" t="s">
        <v>46</v>
      </c>
      <c r="J23" s="429" t="str">
        <f>IF(ISBLANK(INDEX('Policy Characteristics'!D:D,MATCH($C23,'Policy Characteristics'!$C:$C,0))),"",INDEX('Policy Characteristics'!D:D,MATCH($C23,'Policy Characteristics'!$C:$C,0)))</f>
        <v>Conventional Pollutant Standard</v>
      </c>
      <c r="K23" s="427" t="str">
        <f>IF(ISBLANK(INDEX('Policy Characteristics'!E:E,MATCH($C23,'Policy Characteristics'!$C:$C,0))),"",INDEX('Policy Characteristics'!E:E,MATCH($C23,'Policy Characteristics'!$C:$C,0)))</f>
        <v>trans reduce regulated pollutants</v>
      </c>
      <c r="L23" s="450">
        <f>IF(ISBLANK(INDEX('Policy Characteristics'!F:F,MATCH($C23,'Policy Characteristics'!$C:$C,0))),"",INDEX('Policy Characteristics'!F:F,MATCH($C23,'Policy Characteristics'!$C:$C,0)))</f>
        <v>0</v>
      </c>
      <c r="M23" s="450">
        <f>IF(ISBLANK(INDEX('Policy Characteristics'!G:G,MATCH($C23,'Policy Characteristics'!$C:$C,0))),"",INDEX('Policy Characteristics'!G:G,MATCH($C23,'Policy Characteristics'!$C:$C,0)))</f>
        <v>1</v>
      </c>
      <c r="N23" s="450">
        <f>IF(ISBLANK(INDEX('Policy Characteristics'!H:H,MATCH($C23,'Policy Characteristics'!$C:$C,0))),"",INDEX('Policy Characteristics'!H:H,MATCH($C23,'Policy Characteristics'!$C:$C,0)))</f>
        <v>0.02</v>
      </c>
      <c r="O23" s="427" t="str">
        <f>IF(ISBLANK(INDEX('Policy Characteristics'!I:I,MATCH($C23,'Policy Characteristics'!$C:$C,0))),"",INDEX('Policy Characteristics'!I:I,MATCH($C23,'Policy Characteristics'!$C:$C,0)))</f>
        <v>% reduction in emissions</v>
      </c>
      <c r="P23" s="427"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23" s="427" t="str">
        <f>IF(ISBLANK(INDEX('Policy Characteristics'!K:K,MATCH($C23,'Policy Characteristics'!$C:$C,0))),"",INDEX('Policy Characteristics'!K:K,MATCH($C23,'Policy Characteristics'!$C:$C,0)))</f>
        <v>transportation-sector-main.html#conv-pol-stds</v>
      </c>
      <c r="R23" s="427" t="str">
        <f>IF(ISBLANK(INDEX('Policy Characteristics'!L:L,MATCH($C23,'Policy Characteristics'!$C:$C,0))),"",INDEX('Policy Characteristics'!L:L,MATCH($C23,'Policy Characteristics'!$C:$C,0)))</f>
        <v>conventional-pollutant-standards.html</v>
      </c>
    </row>
    <row r="24" spans="1:18" s="2" customFormat="1" x14ac:dyDescent="0.35">
      <c r="A24" s="427" t="str">
        <f>IF(ISBLANK(INDEX('Policy Characteristics'!A:A,MATCH($C24,'Policy Characteristics'!$C:$C,0))),"",INDEX('Policy Characteristics'!A:A,MATCH($C24,'Policy Characteristics'!$C:$C,0)))</f>
        <v>Transportation</v>
      </c>
      <c r="B24" s="427" t="str">
        <f>IF(ISBLANK(INDEX('Policy Characteristics'!B:B,MATCH($C24,'Policy Characteristics'!$C:$C,0))),"",INDEX('Policy Characteristics'!B:B,MATCH($C24,'Policy Characteristics'!$C:$C,0)))</f>
        <v>Conventional Pollutant Standards</v>
      </c>
      <c r="C24" s="429" t="str">
        <f t="shared" si="1"/>
        <v>Percentage Reduction of Separately Regulated Pollutants</v>
      </c>
      <c r="D24" s="2" t="s">
        <v>41</v>
      </c>
      <c r="E24" s="2" t="s">
        <v>2285</v>
      </c>
      <c r="F24" s="2" t="s">
        <v>41</v>
      </c>
      <c r="G24" s="2" t="s">
        <v>2285</v>
      </c>
      <c r="H24" s="216">
        <v>322</v>
      </c>
      <c r="I24" s="53" t="s">
        <v>45</v>
      </c>
      <c r="J24" s="429" t="str">
        <f>IF(ISBLANK(INDEX('Policy Characteristics'!D:D,MATCH($C24,'Policy Characteristics'!$C:$C,0))),"",INDEX('Policy Characteristics'!D:D,MATCH($C24,'Policy Characteristics'!$C:$C,0)))</f>
        <v>Conventional Pollutant Standard</v>
      </c>
      <c r="K24" s="427" t="str">
        <f>IF(ISBLANK(INDEX('Policy Characteristics'!E:E,MATCH($C24,'Policy Characteristics'!$C:$C,0))),"",INDEX('Policy Characteristics'!E:E,MATCH($C24,'Policy Characteristics'!$C:$C,0)))</f>
        <v>trans reduce regulated pollutants</v>
      </c>
      <c r="L24" s="450">
        <f>IF(ISBLANK(INDEX('Policy Characteristics'!F:F,MATCH($C24,'Policy Characteristics'!$C:$C,0))),"",INDEX('Policy Characteristics'!F:F,MATCH($C24,'Policy Characteristics'!$C:$C,0)))</f>
        <v>0</v>
      </c>
      <c r="M24" s="450">
        <f>IF(ISBLANK(INDEX('Policy Characteristics'!G:G,MATCH($C24,'Policy Characteristics'!$C:$C,0))),"",INDEX('Policy Characteristics'!G:G,MATCH($C24,'Policy Characteristics'!$C:$C,0)))</f>
        <v>1</v>
      </c>
      <c r="N24" s="450">
        <f>IF(ISBLANK(INDEX('Policy Characteristics'!H:H,MATCH($C24,'Policy Characteristics'!$C:$C,0))),"",INDEX('Policy Characteristics'!H:H,MATCH($C24,'Policy Characteristics'!$C:$C,0)))</f>
        <v>0.02</v>
      </c>
      <c r="O24" s="427" t="str">
        <f>IF(ISBLANK(INDEX('Policy Characteristics'!I:I,MATCH($C24,'Policy Characteristics'!$C:$C,0))),"",INDEX('Policy Characteristics'!I:I,MATCH($C24,'Policy Characteristics'!$C:$C,0)))</f>
        <v>% reduction in emissions</v>
      </c>
      <c r="P24" s="427"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24" s="427" t="str">
        <f>IF(ISBLANK(INDEX('Policy Characteristics'!K:K,MATCH($C24,'Policy Characteristics'!$C:$C,0))),"",INDEX('Policy Characteristics'!K:K,MATCH($C24,'Policy Characteristics'!$C:$C,0)))</f>
        <v>transportation-sector-main.html#conv-pol-stds</v>
      </c>
      <c r="R24" s="427" t="str">
        <f>IF(ISBLANK(INDEX('Policy Characteristics'!L:L,MATCH($C24,'Policy Characteristics'!$C:$C,0))),"",INDEX('Policy Characteristics'!L:L,MATCH($C24,'Policy Characteristics'!$C:$C,0)))</f>
        <v>conventional-pollutant-standards.html</v>
      </c>
    </row>
    <row r="25" spans="1:18" s="2" customFormat="1" x14ac:dyDescent="0.35">
      <c r="A25" s="427" t="str">
        <f>IF(ISBLANK(INDEX('Policy Characteristics'!A:A,MATCH($C25,'Policy Characteristics'!$C:$C,0))),"",INDEX('Policy Characteristics'!A:A,MATCH($C25,'Policy Characteristics'!$C:$C,0)))</f>
        <v>Transportation</v>
      </c>
      <c r="B25" s="427" t="str">
        <f>IF(ISBLANK(INDEX('Policy Characteristics'!B:B,MATCH($C25,'Policy Characteristics'!$C:$C,0))),"",INDEX('Policy Characteristics'!B:B,MATCH($C25,'Policy Characteristics'!$C:$C,0)))</f>
        <v>Conventional Pollutant Standards</v>
      </c>
      <c r="C25" s="429" t="str">
        <f t="shared" si="1"/>
        <v>Percentage Reduction of Separately Regulated Pollutants</v>
      </c>
      <c r="D25" s="2" t="s">
        <v>41</v>
      </c>
      <c r="E25" s="2" t="s">
        <v>2287</v>
      </c>
      <c r="F25" s="2" t="s">
        <v>41</v>
      </c>
      <c r="G25" s="2" t="s">
        <v>2287</v>
      </c>
      <c r="H25" s="216">
        <v>323</v>
      </c>
      <c r="I25" s="9" t="s">
        <v>46</v>
      </c>
      <c r="J25" s="429" t="str">
        <f>IF(ISBLANK(INDEX('Policy Characteristics'!D:D,MATCH($C25,'Policy Characteristics'!$C:$C,0))),"",INDEX('Policy Characteristics'!D:D,MATCH($C25,'Policy Characteristics'!$C:$C,0)))</f>
        <v>Conventional Pollutant Standard</v>
      </c>
      <c r="K25" s="427" t="str">
        <f>IF(ISBLANK(INDEX('Policy Characteristics'!E:E,MATCH($C25,'Policy Characteristics'!$C:$C,0))),"",INDEX('Policy Characteristics'!E:E,MATCH($C25,'Policy Characteristics'!$C:$C,0)))</f>
        <v>trans reduce regulated pollutants</v>
      </c>
      <c r="L25" s="450">
        <f>IF(ISBLANK(INDEX('Policy Characteristics'!F:F,MATCH($C25,'Policy Characteristics'!$C:$C,0))),"",INDEX('Policy Characteristics'!F:F,MATCH($C25,'Policy Characteristics'!$C:$C,0)))</f>
        <v>0</v>
      </c>
      <c r="M25" s="450">
        <f>IF(ISBLANK(INDEX('Policy Characteristics'!G:G,MATCH($C25,'Policy Characteristics'!$C:$C,0))),"",INDEX('Policy Characteristics'!G:G,MATCH($C25,'Policy Characteristics'!$C:$C,0)))</f>
        <v>1</v>
      </c>
      <c r="N25" s="450">
        <f>IF(ISBLANK(INDEX('Policy Characteristics'!H:H,MATCH($C25,'Policy Characteristics'!$C:$C,0))),"",INDEX('Policy Characteristics'!H:H,MATCH($C25,'Policy Characteristics'!$C:$C,0)))</f>
        <v>0.02</v>
      </c>
      <c r="O25" s="427" t="str">
        <f>IF(ISBLANK(INDEX('Policy Characteristics'!I:I,MATCH($C25,'Policy Characteristics'!$C:$C,0))),"",INDEX('Policy Characteristics'!I:I,MATCH($C25,'Policy Characteristics'!$C:$C,0)))</f>
        <v>% reduction in emissions</v>
      </c>
      <c r="P25" s="427"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25" s="427" t="str">
        <f>IF(ISBLANK(INDEX('Policy Characteristics'!K:K,MATCH($C25,'Policy Characteristics'!$C:$C,0))),"",INDEX('Policy Characteristics'!K:K,MATCH($C25,'Policy Characteristics'!$C:$C,0)))</f>
        <v>transportation-sector-main.html#conv-pol-stds</v>
      </c>
      <c r="R25" s="427" t="str">
        <f>IF(ISBLANK(INDEX('Policy Characteristics'!L:L,MATCH($C25,'Policy Characteristics'!$C:$C,0))),"",INDEX('Policy Characteristics'!L:L,MATCH($C25,'Policy Characteristics'!$C:$C,0)))</f>
        <v>conventional-pollutant-standards.html</v>
      </c>
    </row>
    <row r="26" spans="1:18" s="2" customFormat="1" x14ac:dyDescent="0.35">
      <c r="A26" s="427" t="str">
        <f>IF(ISBLANK(INDEX('Policy Characteristics'!A:A,MATCH($C26,'Policy Characteristics'!$C:$C,0))),"",INDEX('Policy Characteristics'!A:A,MATCH($C26,'Policy Characteristics'!$C:$C,0)))</f>
        <v>Transportation</v>
      </c>
      <c r="B26" s="427" t="str">
        <f>IF(ISBLANK(INDEX('Policy Characteristics'!B:B,MATCH($C26,'Policy Characteristics'!$C:$C,0))),"",INDEX('Policy Characteristics'!B:B,MATCH($C26,'Policy Characteristics'!$C:$C,0)))</f>
        <v>Conventional Pollutant Standards</v>
      </c>
      <c r="C26" s="429" t="str">
        <f t="shared" si="1"/>
        <v>Percentage Reduction of Separately Regulated Pollutants</v>
      </c>
      <c r="D26" s="2" t="s">
        <v>41</v>
      </c>
      <c r="E26" s="2" t="s">
        <v>2289</v>
      </c>
      <c r="F26" s="2" t="s">
        <v>41</v>
      </c>
      <c r="G26" s="2" t="s">
        <v>2382</v>
      </c>
      <c r="H26" s="216">
        <v>324</v>
      </c>
      <c r="I26" s="9" t="s">
        <v>46</v>
      </c>
      <c r="J26" s="429" t="str">
        <f>IF(ISBLANK(INDEX('Policy Characteristics'!D:D,MATCH($C26,'Policy Characteristics'!$C:$C,0))),"",INDEX('Policy Characteristics'!D:D,MATCH($C26,'Policy Characteristics'!$C:$C,0)))</f>
        <v>Conventional Pollutant Standard</v>
      </c>
      <c r="K26" s="427" t="str">
        <f>IF(ISBLANK(INDEX('Policy Characteristics'!E:E,MATCH($C26,'Policy Characteristics'!$C:$C,0))),"",INDEX('Policy Characteristics'!E:E,MATCH($C26,'Policy Characteristics'!$C:$C,0)))</f>
        <v>trans reduce regulated pollutants</v>
      </c>
      <c r="L26" s="450">
        <f>IF(ISBLANK(INDEX('Policy Characteristics'!F:F,MATCH($C26,'Policy Characteristics'!$C:$C,0))),"",INDEX('Policy Characteristics'!F:F,MATCH($C26,'Policy Characteristics'!$C:$C,0)))</f>
        <v>0</v>
      </c>
      <c r="M26" s="450">
        <f>IF(ISBLANK(INDEX('Policy Characteristics'!G:G,MATCH($C26,'Policy Characteristics'!$C:$C,0))),"",INDEX('Policy Characteristics'!G:G,MATCH($C26,'Policy Characteristics'!$C:$C,0)))</f>
        <v>1</v>
      </c>
      <c r="N26" s="450">
        <f>IF(ISBLANK(INDEX('Policy Characteristics'!H:H,MATCH($C26,'Policy Characteristics'!$C:$C,0))),"",INDEX('Policy Characteristics'!H:H,MATCH($C26,'Policy Characteristics'!$C:$C,0)))</f>
        <v>0.02</v>
      </c>
      <c r="O26" s="427" t="str">
        <f>IF(ISBLANK(INDEX('Policy Characteristics'!I:I,MATCH($C26,'Policy Characteristics'!$C:$C,0))),"",INDEX('Policy Characteristics'!I:I,MATCH($C26,'Policy Characteristics'!$C:$C,0)))</f>
        <v>% reduction in emissions</v>
      </c>
      <c r="P26" s="427"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26" s="427" t="str">
        <f>IF(ISBLANK(INDEX('Policy Characteristics'!K:K,MATCH($C26,'Policy Characteristics'!$C:$C,0))),"",INDEX('Policy Characteristics'!K:K,MATCH($C26,'Policy Characteristics'!$C:$C,0)))</f>
        <v>transportation-sector-main.html#conv-pol-stds</v>
      </c>
      <c r="R26" s="427" t="str">
        <f>IF(ISBLANK(INDEX('Policy Characteristics'!L:L,MATCH($C26,'Policy Characteristics'!$C:$C,0))),"",INDEX('Policy Characteristics'!L:L,MATCH($C26,'Policy Characteristics'!$C:$C,0)))</f>
        <v>conventional-pollutant-standards.html</v>
      </c>
    </row>
    <row r="27" spans="1:18" s="2" customFormat="1" x14ac:dyDescent="0.35">
      <c r="A27" s="427" t="str">
        <f>IF(ISBLANK(INDEX('Policy Characteristics'!A:A,MATCH($C27,'Policy Characteristics'!$C:$C,0))),"",INDEX('Policy Characteristics'!A:A,MATCH($C27,'Policy Characteristics'!$C:$C,0)))</f>
        <v>Transportation</v>
      </c>
      <c r="B27" s="427" t="str">
        <f>IF(ISBLANK(INDEX('Policy Characteristics'!B:B,MATCH($C27,'Policy Characteristics'!$C:$C,0))),"",INDEX('Policy Characteristics'!B:B,MATCH($C27,'Policy Characteristics'!$C:$C,0)))</f>
        <v>Conventional Pollutant Standards</v>
      </c>
      <c r="C27" s="429" t="str">
        <f t="shared" si="1"/>
        <v>Percentage Reduction of Separately Regulated Pollutants</v>
      </c>
      <c r="D27" s="2" t="s">
        <v>41</v>
      </c>
      <c r="E27" s="2" t="s">
        <v>2290</v>
      </c>
      <c r="F27" s="2" t="s">
        <v>41</v>
      </c>
      <c r="G27" s="2" t="s">
        <v>2290</v>
      </c>
      <c r="H27" s="216">
        <v>325</v>
      </c>
      <c r="I27" s="9" t="s">
        <v>46</v>
      </c>
      <c r="J27" s="429" t="str">
        <f>IF(ISBLANK(INDEX('Policy Characteristics'!D:D,MATCH($C27,'Policy Characteristics'!$C:$C,0))),"",INDEX('Policy Characteristics'!D:D,MATCH($C27,'Policy Characteristics'!$C:$C,0)))</f>
        <v>Conventional Pollutant Standard</v>
      </c>
      <c r="K27" s="427" t="str">
        <f>IF(ISBLANK(INDEX('Policy Characteristics'!E:E,MATCH($C27,'Policy Characteristics'!$C:$C,0))),"",INDEX('Policy Characteristics'!E:E,MATCH($C27,'Policy Characteristics'!$C:$C,0)))</f>
        <v>trans reduce regulated pollutants</v>
      </c>
      <c r="L27" s="450">
        <f>IF(ISBLANK(INDEX('Policy Characteristics'!F:F,MATCH($C27,'Policy Characteristics'!$C:$C,0))),"",INDEX('Policy Characteristics'!F:F,MATCH($C27,'Policy Characteristics'!$C:$C,0)))</f>
        <v>0</v>
      </c>
      <c r="M27" s="450">
        <f>IF(ISBLANK(INDEX('Policy Characteristics'!G:G,MATCH($C27,'Policy Characteristics'!$C:$C,0))),"",INDEX('Policy Characteristics'!G:G,MATCH($C27,'Policy Characteristics'!$C:$C,0)))</f>
        <v>1</v>
      </c>
      <c r="N27" s="450">
        <f>IF(ISBLANK(INDEX('Policy Characteristics'!H:H,MATCH($C27,'Policy Characteristics'!$C:$C,0))),"",INDEX('Policy Characteristics'!H:H,MATCH($C27,'Policy Characteristics'!$C:$C,0)))</f>
        <v>0.02</v>
      </c>
      <c r="O27" s="427" t="str">
        <f>IF(ISBLANK(INDEX('Policy Characteristics'!I:I,MATCH($C27,'Policy Characteristics'!$C:$C,0))),"",INDEX('Policy Characteristics'!I:I,MATCH($C27,'Policy Characteristics'!$C:$C,0)))</f>
        <v>% reduction in emissions</v>
      </c>
      <c r="P27" s="427"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27" s="427" t="str">
        <f>IF(ISBLANK(INDEX('Policy Characteristics'!K:K,MATCH($C27,'Policy Characteristics'!$C:$C,0))),"",INDEX('Policy Characteristics'!K:K,MATCH($C27,'Policy Characteristics'!$C:$C,0)))</f>
        <v>transportation-sector-main.html#conv-pol-stds</v>
      </c>
      <c r="R27" s="427" t="str">
        <f>IF(ISBLANK(INDEX('Policy Characteristics'!L:L,MATCH($C27,'Policy Characteristics'!$C:$C,0))),"",INDEX('Policy Characteristics'!L:L,MATCH($C27,'Policy Characteristics'!$C:$C,0)))</f>
        <v>conventional-pollutant-standards.html</v>
      </c>
    </row>
    <row r="28" spans="1:18" s="2" customFormat="1" x14ac:dyDescent="0.35">
      <c r="A28" s="427" t="str">
        <f>IF(ISBLANK(INDEX('Policy Characteristics'!A:A,MATCH($C28,'Policy Characteristics'!$C:$C,0))),"",INDEX('Policy Characteristics'!A:A,MATCH($C28,'Policy Characteristics'!$C:$C,0)))</f>
        <v>Transportation</v>
      </c>
      <c r="B28" s="427" t="str">
        <f>IF(ISBLANK(INDEX('Policy Characteristics'!B:B,MATCH($C28,'Policy Characteristics'!$C:$C,0))),"",INDEX('Policy Characteristics'!B:B,MATCH($C28,'Policy Characteristics'!$C:$C,0)))</f>
        <v>Conventional Pollutant Standards</v>
      </c>
      <c r="C28" s="429" t="str">
        <f t="shared" si="1"/>
        <v>Percentage Reduction of Separately Regulated Pollutants</v>
      </c>
      <c r="D28" s="2" t="s">
        <v>41</v>
      </c>
      <c r="E28" s="2" t="s">
        <v>2292</v>
      </c>
      <c r="F28" s="2" t="s">
        <v>41</v>
      </c>
      <c r="G28" s="2" t="s">
        <v>2292</v>
      </c>
      <c r="H28" s="216">
        <v>326</v>
      </c>
      <c r="I28" s="9" t="s">
        <v>46</v>
      </c>
      <c r="J28" s="429" t="str">
        <f>IF(ISBLANK(INDEX('Policy Characteristics'!D:D,MATCH($C28,'Policy Characteristics'!$C:$C,0))),"",INDEX('Policy Characteristics'!D:D,MATCH($C28,'Policy Characteristics'!$C:$C,0)))</f>
        <v>Conventional Pollutant Standard</v>
      </c>
      <c r="K28" s="427" t="str">
        <f>IF(ISBLANK(INDEX('Policy Characteristics'!E:E,MATCH($C28,'Policy Characteristics'!$C:$C,0))),"",INDEX('Policy Characteristics'!E:E,MATCH($C28,'Policy Characteristics'!$C:$C,0)))</f>
        <v>trans reduce regulated pollutants</v>
      </c>
      <c r="L28" s="450">
        <f>IF(ISBLANK(INDEX('Policy Characteristics'!F:F,MATCH($C28,'Policy Characteristics'!$C:$C,0))),"",INDEX('Policy Characteristics'!F:F,MATCH($C28,'Policy Characteristics'!$C:$C,0)))</f>
        <v>0</v>
      </c>
      <c r="M28" s="450">
        <f>IF(ISBLANK(INDEX('Policy Characteristics'!G:G,MATCH($C28,'Policy Characteristics'!$C:$C,0))),"",INDEX('Policy Characteristics'!G:G,MATCH($C28,'Policy Characteristics'!$C:$C,0)))</f>
        <v>1</v>
      </c>
      <c r="N28" s="450">
        <f>IF(ISBLANK(INDEX('Policy Characteristics'!H:H,MATCH($C28,'Policy Characteristics'!$C:$C,0))),"",INDEX('Policy Characteristics'!H:H,MATCH($C28,'Policy Characteristics'!$C:$C,0)))</f>
        <v>0.02</v>
      </c>
      <c r="O28" s="427" t="str">
        <f>IF(ISBLANK(INDEX('Policy Characteristics'!I:I,MATCH($C28,'Policy Characteristics'!$C:$C,0))),"",INDEX('Policy Characteristics'!I:I,MATCH($C28,'Policy Characteristics'!$C:$C,0)))</f>
        <v>% reduction in emissions</v>
      </c>
      <c r="P28" s="427"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28" s="427" t="str">
        <f>IF(ISBLANK(INDEX('Policy Characteristics'!K:K,MATCH($C28,'Policy Characteristics'!$C:$C,0))),"",INDEX('Policy Characteristics'!K:K,MATCH($C28,'Policy Characteristics'!$C:$C,0)))</f>
        <v>transportation-sector-main.html#conv-pol-stds</v>
      </c>
      <c r="R28" s="427" t="str">
        <f>IF(ISBLANK(INDEX('Policy Characteristics'!L:L,MATCH($C28,'Policy Characteristics'!$C:$C,0))),"",INDEX('Policy Characteristics'!L:L,MATCH($C28,'Policy Characteristics'!$C:$C,0)))</f>
        <v>conventional-pollutant-standards.html</v>
      </c>
    </row>
    <row r="29" spans="1:18" s="2" customFormat="1" x14ac:dyDescent="0.35">
      <c r="A29" s="427" t="str">
        <f>IF(ISBLANK(INDEX('Policy Characteristics'!A:A,MATCH($C29,'Policy Characteristics'!$C:$C,0))),"",INDEX('Policy Characteristics'!A:A,MATCH($C29,'Policy Characteristics'!$C:$C,0)))</f>
        <v>Transportation</v>
      </c>
      <c r="B29" s="427" t="str">
        <f>IF(ISBLANK(INDEX('Policy Characteristics'!B:B,MATCH($C29,'Policy Characteristics'!$C:$C,0))),"",INDEX('Policy Characteristics'!B:B,MATCH($C29,'Policy Characteristics'!$C:$C,0)))</f>
        <v>Conventional Pollutant Standards</v>
      </c>
      <c r="C29" s="429" t="str">
        <f t="shared" si="1"/>
        <v>Percentage Reduction of Separately Regulated Pollutants</v>
      </c>
      <c r="D29" s="2" t="s">
        <v>41</v>
      </c>
      <c r="E29" s="2" t="s">
        <v>2294</v>
      </c>
      <c r="F29" s="2" t="s">
        <v>41</v>
      </c>
      <c r="G29" s="2" t="s">
        <v>2294</v>
      </c>
      <c r="H29" s="216">
        <v>327</v>
      </c>
      <c r="I29" s="9" t="s">
        <v>46</v>
      </c>
      <c r="J29" s="429" t="str">
        <f>IF(ISBLANK(INDEX('Policy Characteristics'!D:D,MATCH($C29,'Policy Characteristics'!$C:$C,0))),"",INDEX('Policy Characteristics'!D:D,MATCH($C29,'Policy Characteristics'!$C:$C,0)))</f>
        <v>Conventional Pollutant Standard</v>
      </c>
      <c r="K29" s="427" t="str">
        <f>IF(ISBLANK(INDEX('Policy Characteristics'!E:E,MATCH($C29,'Policy Characteristics'!$C:$C,0))),"",INDEX('Policy Characteristics'!E:E,MATCH($C29,'Policy Characteristics'!$C:$C,0)))</f>
        <v>trans reduce regulated pollutants</v>
      </c>
      <c r="L29" s="450">
        <f>IF(ISBLANK(INDEX('Policy Characteristics'!F:F,MATCH($C29,'Policy Characteristics'!$C:$C,0))),"",INDEX('Policy Characteristics'!F:F,MATCH($C29,'Policy Characteristics'!$C:$C,0)))</f>
        <v>0</v>
      </c>
      <c r="M29" s="450">
        <f>IF(ISBLANK(INDEX('Policy Characteristics'!G:G,MATCH($C29,'Policy Characteristics'!$C:$C,0))),"",INDEX('Policy Characteristics'!G:G,MATCH($C29,'Policy Characteristics'!$C:$C,0)))</f>
        <v>1</v>
      </c>
      <c r="N29" s="450">
        <f>IF(ISBLANK(INDEX('Policy Characteristics'!H:H,MATCH($C29,'Policy Characteristics'!$C:$C,0))),"",INDEX('Policy Characteristics'!H:H,MATCH($C29,'Policy Characteristics'!$C:$C,0)))</f>
        <v>0.02</v>
      </c>
      <c r="O29" s="427" t="str">
        <f>IF(ISBLANK(INDEX('Policy Characteristics'!I:I,MATCH($C29,'Policy Characteristics'!$C:$C,0))),"",INDEX('Policy Characteristics'!I:I,MATCH($C29,'Policy Characteristics'!$C:$C,0)))</f>
        <v>% reduction in emissions</v>
      </c>
      <c r="P29" s="427"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29" s="427" t="str">
        <f>IF(ISBLANK(INDEX('Policy Characteristics'!K:K,MATCH($C29,'Policy Characteristics'!$C:$C,0))),"",INDEX('Policy Characteristics'!K:K,MATCH($C29,'Policy Characteristics'!$C:$C,0)))</f>
        <v>transportation-sector-main.html#conv-pol-stds</v>
      </c>
      <c r="R29" s="427" t="str">
        <f>IF(ISBLANK(INDEX('Policy Characteristics'!L:L,MATCH($C29,'Policy Characteristics'!$C:$C,0))),"",INDEX('Policy Characteristics'!L:L,MATCH($C29,'Policy Characteristics'!$C:$C,0)))</f>
        <v>conventional-pollutant-standards.html</v>
      </c>
    </row>
    <row r="30" spans="1:18" s="2" customFormat="1" x14ac:dyDescent="0.35">
      <c r="A30" s="427" t="str">
        <f>IF(ISBLANK(INDEX('Policy Characteristics'!A:A,MATCH($C30,'Policy Characteristics'!$C:$C,0))),"",INDEX('Policy Characteristics'!A:A,MATCH($C30,'Policy Characteristics'!$C:$C,0)))</f>
        <v>Transportation</v>
      </c>
      <c r="B30" s="427" t="str">
        <f>IF(ISBLANK(INDEX('Policy Characteristics'!B:B,MATCH($C30,'Policy Characteristics'!$C:$C,0))),"",INDEX('Policy Characteristics'!B:B,MATCH($C30,'Policy Characteristics'!$C:$C,0)))</f>
        <v>Conventional Pollutant Standards</v>
      </c>
      <c r="C30" s="429" t="str">
        <f t="shared" si="1"/>
        <v>Percentage Reduction of Separately Regulated Pollutants</v>
      </c>
      <c r="D30" s="2" t="s">
        <v>41</v>
      </c>
      <c r="E30" s="2" t="s">
        <v>2296</v>
      </c>
      <c r="F30" s="2" t="s">
        <v>41</v>
      </c>
      <c r="G30" s="2" t="s">
        <v>2296</v>
      </c>
      <c r="H30" s="216">
        <v>328</v>
      </c>
      <c r="I30" s="9" t="s">
        <v>46</v>
      </c>
      <c r="J30" s="429" t="str">
        <f>IF(ISBLANK(INDEX('Policy Characteristics'!D:D,MATCH($C30,'Policy Characteristics'!$C:$C,0))),"",INDEX('Policy Characteristics'!D:D,MATCH($C30,'Policy Characteristics'!$C:$C,0)))</f>
        <v>Conventional Pollutant Standard</v>
      </c>
      <c r="K30" s="427" t="str">
        <f>IF(ISBLANK(INDEX('Policy Characteristics'!E:E,MATCH($C30,'Policy Characteristics'!$C:$C,0))),"",INDEX('Policy Characteristics'!E:E,MATCH($C30,'Policy Characteristics'!$C:$C,0)))</f>
        <v>trans reduce regulated pollutants</v>
      </c>
      <c r="L30" s="450">
        <f>IF(ISBLANK(INDEX('Policy Characteristics'!F:F,MATCH($C30,'Policy Characteristics'!$C:$C,0))),"",INDEX('Policy Characteristics'!F:F,MATCH($C30,'Policy Characteristics'!$C:$C,0)))</f>
        <v>0</v>
      </c>
      <c r="M30" s="450">
        <f>IF(ISBLANK(INDEX('Policy Characteristics'!G:G,MATCH($C30,'Policy Characteristics'!$C:$C,0))),"",INDEX('Policy Characteristics'!G:G,MATCH($C30,'Policy Characteristics'!$C:$C,0)))</f>
        <v>1</v>
      </c>
      <c r="N30" s="450">
        <f>IF(ISBLANK(INDEX('Policy Characteristics'!H:H,MATCH($C30,'Policy Characteristics'!$C:$C,0))),"",INDEX('Policy Characteristics'!H:H,MATCH($C30,'Policy Characteristics'!$C:$C,0)))</f>
        <v>0.02</v>
      </c>
      <c r="O30" s="427" t="str">
        <f>IF(ISBLANK(INDEX('Policy Characteristics'!I:I,MATCH($C30,'Policy Characteristics'!$C:$C,0))),"",INDEX('Policy Characteristics'!I:I,MATCH($C30,'Policy Characteristics'!$C:$C,0)))</f>
        <v>% reduction in emissions</v>
      </c>
      <c r="P30" s="427"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30" s="427" t="str">
        <f>IF(ISBLANK(INDEX('Policy Characteristics'!K:K,MATCH($C30,'Policy Characteristics'!$C:$C,0))),"",INDEX('Policy Characteristics'!K:K,MATCH($C30,'Policy Characteristics'!$C:$C,0)))</f>
        <v>transportation-sector-main.html#conv-pol-stds</v>
      </c>
      <c r="R30" s="427" t="str">
        <f>IF(ISBLANK(INDEX('Policy Characteristics'!L:L,MATCH($C30,'Policy Characteristics'!$C:$C,0))),"",INDEX('Policy Characteristics'!L:L,MATCH($C30,'Policy Characteristics'!$C:$C,0)))</f>
        <v>conventional-pollutant-standards.html</v>
      </c>
    </row>
    <row r="31" spans="1:18" s="2" customFormat="1" x14ac:dyDescent="0.35">
      <c r="A31" s="427" t="str">
        <f>IF(ISBLANK(INDEX('Policy Characteristics'!A:A,MATCH($C31,'Policy Characteristics'!$C:$C,0))),"",INDEX('Policy Characteristics'!A:A,MATCH($C31,'Policy Characteristics'!$C:$C,0)))</f>
        <v>Transportation</v>
      </c>
      <c r="B31" s="427" t="str">
        <f>IF(ISBLANK(INDEX('Policy Characteristics'!B:B,MATCH($C31,'Policy Characteristics'!$C:$C,0))),"",INDEX('Policy Characteristics'!B:B,MATCH($C31,'Policy Characteristics'!$C:$C,0)))</f>
        <v>Conventional Pollutant Standards</v>
      </c>
      <c r="C31" s="429" t="str">
        <f t="shared" si="1"/>
        <v>Percentage Reduction of Separately Regulated Pollutants</v>
      </c>
      <c r="D31" s="2" t="s">
        <v>41</v>
      </c>
      <c r="E31" s="2" t="s">
        <v>2298</v>
      </c>
      <c r="F31" s="2" t="s">
        <v>41</v>
      </c>
      <c r="G31" s="2" t="s">
        <v>2298</v>
      </c>
      <c r="H31" s="216">
        <v>329</v>
      </c>
      <c r="I31" s="9" t="s">
        <v>46</v>
      </c>
      <c r="J31" s="429" t="str">
        <f>IF(ISBLANK(INDEX('Policy Characteristics'!D:D,MATCH($C31,'Policy Characteristics'!$C:$C,0))),"",INDEX('Policy Characteristics'!D:D,MATCH($C31,'Policy Characteristics'!$C:$C,0)))</f>
        <v>Conventional Pollutant Standard</v>
      </c>
      <c r="K31" s="427" t="str">
        <f>IF(ISBLANK(INDEX('Policy Characteristics'!E:E,MATCH($C31,'Policy Characteristics'!$C:$C,0))),"",INDEX('Policy Characteristics'!E:E,MATCH($C31,'Policy Characteristics'!$C:$C,0)))</f>
        <v>trans reduce regulated pollutants</v>
      </c>
      <c r="L31" s="450">
        <f>IF(ISBLANK(INDEX('Policy Characteristics'!F:F,MATCH($C31,'Policy Characteristics'!$C:$C,0))),"",INDEX('Policy Characteristics'!F:F,MATCH($C31,'Policy Characteristics'!$C:$C,0)))</f>
        <v>0</v>
      </c>
      <c r="M31" s="450">
        <f>IF(ISBLANK(INDEX('Policy Characteristics'!G:G,MATCH($C31,'Policy Characteristics'!$C:$C,0))),"",INDEX('Policy Characteristics'!G:G,MATCH($C31,'Policy Characteristics'!$C:$C,0)))</f>
        <v>1</v>
      </c>
      <c r="N31" s="450">
        <f>IF(ISBLANK(INDEX('Policy Characteristics'!H:H,MATCH($C31,'Policy Characteristics'!$C:$C,0))),"",INDEX('Policy Characteristics'!H:H,MATCH($C31,'Policy Characteristics'!$C:$C,0)))</f>
        <v>0.02</v>
      </c>
      <c r="O31" s="427" t="str">
        <f>IF(ISBLANK(INDEX('Policy Characteristics'!I:I,MATCH($C31,'Policy Characteristics'!$C:$C,0))),"",INDEX('Policy Characteristics'!I:I,MATCH($C31,'Policy Characteristics'!$C:$C,0)))</f>
        <v>% reduction in emissions</v>
      </c>
      <c r="P31" s="427"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31" s="427" t="str">
        <f>IF(ISBLANK(INDEX('Policy Characteristics'!K:K,MATCH($C31,'Policy Characteristics'!$C:$C,0))),"",INDEX('Policy Characteristics'!K:K,MATCH($C31,'Policy Characteristics'!$C:$C,0)))</f>
        <v>transportation-sector-main.html#conv-pol-stds</v>
      </c>
      <c r="R31" s="427" t="str">
        <f>IF(ISBLANK(INDEX('Policy Characteristics'!L:L,MATCH($C31,'Policy Characteristics'!$C:$C,0))),"",INDEX('Policy Characteristics'!L:L,MATCH($C31,'Policy Characteristics'!$C:$C,0)))</f>
        <v>conventional-pollutant-standards.html</v>
      </c>
    </row>
    <row r="32" spans="1:18" s="2" customFormat="1" x14ac:dyDescent="0.35">
      <c r="A32" s="427" t="str">
        <f>IF(ISBLANK(INDEX('Policy Characteristics'!A:A,MATCH($C32,'Policy Characteristics'!$C:$C,0))),"",INDEX('Policy Characteristics'!A:A,MATCH($C32,'Policy Characteristics'!$C:$C,0)))</f>
        <v>Transportation</v>
      </c>
      <c r="B32" s="427" t="str">
        <f>IF(ISBLANK(INDEX('Policy Characteristics'!B:B,MATCH($C32,'Policy Characteristics'!$C:$C,0))),"",INDEX('Policy Characteristics'!B:B,MATCH($C32,'Policy Characteristics'!$C:$C,0)))</f>
        <v>Conventional Pollutant Standards</v>
      </c>
      <c r="C32" s="429" t="str">
        <f t="shared" si="1"/>
        <v>Percentage Reduction of Separately Regulated Pollutants</v>
      </c>
      <c r="D32" s="2" t="s">
        <v>42</v>
      </c>
      <c r="E32" s="2" t="s">
        <v>2282</v>
      </c>
      <c r="F32" s="2" t="s">
        <v>42</v>
      </c>
      <c r="G32" s="2" t="s">
        <v>2510</v>
      </c>
      <c r="H32" s="216">
        <v>330</v>
      </c>
      <c r="I32" s="53" t="s">
        <v>45</v>
      </c>
      <c r="J32" s="429" t="str">
        <f>IF(ISBLANK(INDEX('Policy Characteristics'!D:D,MATCH($C32,'Policy Characteristics'!$C:$C,0))),"",INDEX('Policy Characteristics'!D:D,MATCH($C32,'Policy Characteristics'!$C:$C,0)))</f>
        <v>Conventional Pollutant Standard</v>
      </c>
      <c r="K32" s="427" t="str">
        <f>IF(ISBLANK(INDEX('Policy Characteristics'!E:E,MATCH($C32,'Policy Characteristics'!$C:$C,0))),"",INDEX('Policy Characteristics'!E:E,MATCH($C32,'Policy Characteristics'!$C:$C,0)))</f>
        <v>trans reduce regulated pollutants</v>
      </c>
      <c r="L32" s="450">
        <f>IF(ISBLANK(INDEX('Policy Characteristics'!F:F,MATCH($C32,'Policy Characteristics'!$C:$C,0))),"",INDEX('Policy Characteristics'!F:F,MATCH($C32,'Policy Characteristics'!$C:$C,0)))</f>
        <v>0</v>
      </c>
      <c r="M32" s="450">
        <f>IF(ISBLANK(INDEX('Policy Characteristics'!G:G,MATCH($C32,'Policy Characteristics'!$C:$C,0))),"",INDEX('Policy Characteristics'!G:G,MATCH($C32,'Policy Characteristics'!$C:$C,0)))</f>
        <v>1</v>
      </c>
      <c r="N32" s="450">
        <f>IF(ISBLANK(INDEX('Policy Characteristics'!H:H,MATCH($C32,'Policy Characteristics'!$C:$C,0))),"",INDEX('Policy Characteristics'!H:H,MATCH($C32,'Policy Characteristics'!$C:$C,0)))</f>
        <v>0.02</v>
      </c>
      <c r="O32" s="427" t="str">
        <f>IF(ISBLANK(INDEX('Policy Characteristics'!I:I,MATCH($C32,'Policy Characteristics'!$C:$C,0))),"",INDEX('Policy Characteristics'!I:I,MATCH($C32,'Policy Characteristics'!$C:$C,0)))</f>
        <v>% reduction in emissions</v>
      </c>
      <c r="P32" s="427"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32" s="427" t="str">
        <f>IF(ISBLANK(INDEX('Policy Characteristics'!K:K,MATCH($C32,'Policy Characteristics'!$C:$C,0))),"",INDEX('Policy Characteristics'!K:K,MATCH($C32,'Policy Characteristics'!$C:$C,0)))</f>
        <v>transportation-sector-main.html#conv-pol-stds</v>
      </c>
      <c r="R32" s="427" t="str">
        <f>IF(ISBLANK(INDEX('Policy Characteristics'!L:L,MATCH($C32,'Policy Characteristics'!$C:$C,0))),"",INDEX('Policy Characteristics'!L:L,MATCH($C32,'Policy Characteristics'!$C:$C,0)))</f>
        <v>conventional-pollutant-standards.html</v>
      </c>
    </row>
    <row r="33" spans="1:18" s="2" customFormat="1" x14ac:dyDescent="0.35">
      <c r="A33" s="427" t="str">
        <f>IF(ISBLANK(INDEX('Policy Characteristics'!A:A,MATCH($C33,'Policy Characteristics'!$C:$C,0))),"",INDEX('Policy Characteristics'!A:A,MATCH($C33,'Policy Characteristics'!$C:$C,0)))</f>
        <v>Transportation</v>
      </c>
      <c r="B33" s="427" t="str">
        <f>IF(ISBLANK(INDEX('Policy Characteristics'!B:B,MATCH($C33,'Policy Characteristics'!$C:$C,0))),"",INDEX('Policy Characteristics'!B:B,MATCH($C33,'Policy Characteristics'!$C:$C,0)))</f>
        <v>Conventional Pollutant Standards</v>
      </c>
      <c r="C33" s="429" t="str">
        <f t="shared" ref="C33:C61" si="2">C$2</f>
        <v>Percentage Reduction of Separately Regulated Pollutants</v>
      </c>
      <c r="D33" s="2" t="s">
        <v>42</v>
      </c>
      <c r="E33" s="2" t="s">
        <v>508</v>
      </c>
      <c r="F33" s="2" t="s">
        <v>42</v>
      </c>
      <c r="G33" s="2" t="s">
        <v>508</v>
      </c>
      <c r="H33" s="216">
        <v>331</v>
      </c>
      <c r="I33" s="53" t="s">
        <v>45</v>
      </c>
      <c r="J33" s="429" t="str">
        <f>IF(ISBLANK(INDEX('Policy Characteristics'!D:D,MATCH($C33,'Policy Characteristics'!$C:$C,0))),"",INDEX('Policy Characteristics'!D:D,MATCH($C33,'Policy Characteristics'!$C:$C,0)))</f>
        <v>Conventional Pollutant Standard</v>
      </c>
      <c r="K33" s="427" t="str">
        <f>IF(ISBLANK(INDEX('Policy Characteristics'!E:E,MATCH($C33,'Policy Characteristics'!$C:$C,0))),"",INDEX('Policy Characteristics'!E:E,MATCH($C33,'Policy Characteristics'!$C:$C,0)))</f>
        <v>trans reduce regulated pollutants</v>
      </c>
      <c r="L33" s="450">
        <f>IF(ISBLANK(INDEX('Policy Characteristics'!F:F,MATCH($C33,'Policy Characteristics'!$C:$C,0))),"",INDEX('Policy Characteristics'!F:F,MATCH($C33,'Policy Characteristics'!$C:$C,0)))</f>
        <v>0</v>
      </c>
      <c r="M33" s="450">
        <f>IF(ISBLANK(INDEX('Policy Characteristics'!G:G,MATCH($C33,'Policy Characteristics'!$C:$C,0))),"",INDEX('Policy Characteristics'!G:G,MATCH($C33,'Policy Characteristics'!$C:$C,0)))</f>
        <v>1</v>
      </c>
      <c r="N33" s="450">
        <f>IF(ISBLANK(INDEX('Policy Characteristics'!H:H,MATCH($C33,'Policy Characteristics'!$C:$C,0))),"",INDEX('Policy Characteristics'!H:H,MATCH($C33,'Policy Characteristics'!$C:$C,0)))</f>
        <v>0.02</v>
      </c>
      <c r="O33" s="427" t="str">
        <f>IF(ISBLANK(INDEX('Policy Characteristics'!I:I,MATCH($C33,'Policy Characteristics'!$C:$C,0))),"",INDEX('Policy Characteristics'!I:I,MATCH($C33,'Policy Characteristics'!$C:$C,0)))</f>
        <v>% reduction in emissions</v>
      </c>
      <c r="P33" s="427"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33" s="427" t="str">
        <f>IF(ISBLANK(INDEX('Policy Characteristics'!K:K,MATCH($C33,'Policy Characteristics'!$C:$C,0))),"",INDEX('Policy Characteristics'!K:K,MATCH($C33,'Policy Characteristics'!$C:$C,0)))</f>
        <v>transportation-sector-main.html#conv-pol-stds</v>
      </c>
      <c r="R33" s="427" t="str">
        <f>IF(ISBLANK(INDEX('Policy Characteristics'!L:L,MATCH($C33,'Policy Characteristics'!$C:$C,0))),"",INDEX('Policy Characteristics'!L:L,MATCH($C33,'Policy Characteristics'!$C:$C,0)))</f>
        <v>conventional-pollutant-standards.html</v>
      </c>
    </row>
    <row r="34" spans="1:18" s="2" customFormat="1" x14ac:dyDescent="0.35">
      <c r="A34" s="427" t="str">
        <f>IF(ISBLANK(INDEX('Policy Characteristics'!A:A,MATCH($C34,'Policy Characteristics'!$C:$C,0))),"",INDEX('Policy Characteristics'!A:A,MATCH($C34,'Policy Characteristics'!$C:$C,0)))</f>
        <v>Transportation</v>
      </c>
      <c r="B34" s="427" t="str">
        <f>IF(ISBLANK(INDEX('Policy Characteristics'!B:B,MATCH($C34,'Policy Characteristics'!$C:$C,0))),"",INDEX('Policy Characteristics'!B:B,MATCH($C34,'Policy Characteristics'!$C:$C,0)))</f>
        <v>Conventional Pollutant Standards</v>
      </c>
      <c r="C34" s="429" t="str">
        <f t="shared" si="2"/>
        <v>Percentage Reduction of Separately Regulated Pollutants</v>
      </c>
      <c r="D34" s="2" t="s">
        <v>42</v>
      </c>
      <c r="E34" s="2" t="s">
        <v>2285</v>
      </c>
      <c r="F34" s="2" t="s">
        <v>42</v>
      </c>
      <c r="G34" s="2" t="s">
        <v>2285</v>
      </c>
      <c r="H34" s="216">
        <v>332</v>
      </c>
      <c r="I34" s="53" t="s">
        <v>45</v>
      </c>
      <c r="J34" s="429" t="str">
        <f>IF(ISBLANK(INDEX('Policy Characteristics'!D:D,MATCH($C34,'Policy Characteristics'!$C:$C,0))),"",INDEX('Policy Characteristics'!D:D,MATCH($C34,'Policy Characteristics'!$C:$C,0)))</f>
        <v>Conventional Pollutant Standard</v>
      </c>
      <c r="K34" s="427" t="str">
        <f>IF(ISBLANK(INDEX('Policy Characteristics'!E:E,MATCH($C34,'Policy Characteristics'!$C:$C,0))),"",INDEX('Policy Characteristics'!E:E,MATCH($C34,'Policy Characteristics'!$C:$C,0)))</f>
        <v>trans reduce regulated pollutants</v>
      </c>
      <c r="L34" s="450">
        <f>IF(ISBLANK(INDEX('Policy Characteristics'!F:F,MATCH($C34,'Policy Characteristics'!$C:$C,0))),"",INDEX('Policy Characteristics'!F:F,MATCH($C34,'Policy Characteristics'!$C:$C,0)))</f>
        <v>0</v>
      </c>
      <c r="M34" s="450">
        <f>IF(ISBLANK(INDEX('Policy Characteristics'!G:G,MATCH($C34,'Policy Characteristics'!$C:$C,0))),"",INDEX('Policy Characteristics'!G:G,MATCH($C34,'Policy Characteristics'!$C:$C,0)))</f>
        <v>1</v>
      </c>
      <c r="N34" s="450">
        <f>IF(ISBLANK(INDEX('Policy Characteristics'!H:H,MATCH($C34,'Policy Characteristics'!$C:$C,0))),"",INDEX('Policy Characteristics'!H:H,MATCH($C34,'Policy Characteristics'!$C:$C,0)))</f>
        <v>0.02</v>
      </c>
      <c r="O34" s="427" t="str">
        <f>IF(ISBLANK(INDEX('Policy Characteristics'!I:I,MATCH($C34,'Policy Characteristics'!$C:$C,0))),"",INDEX('Policy Characteristics'!I:I,MATCH($C34,'Policy Characteristics'!$C:$C,0)))</f>
        <v>% reduction in emissions</v>
      </c>
      <c r="P34" s="427"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34" s="427" t="str">
        <f>IF(ISBLANK(INDEX('Policy Characteristics'!K:K,MATCH($C34,'Policy Characteristics'!$C:$C,0))),"",INDEX('Policy Characteristics'!K:K,MATCH($C34,'Policy Characteristics'!$C:$C,0)))</f>
        <v>transportation-sector-main.html#conv-pol-stds</v>
      </c>
      <c r="R34" s="427" t="str">
        <f>IF(ISBLANK(INDEX('Policy Characteristics'!L:L,MATCH($C34,'Policy Characteristics'!$C:$C,0))),"",INDEX('Policy Characteristics'!L:L,MATCH($C34,'Policy Characteristics'!$C:$C,0)))</f>
        <v>conventional-pollutant-standards.html</v>
      </c>
    </row>
    <row r="35" spans="1:18" s="2" customFormat="1" x14ac:dyDescent="0.35">
      <c r="A35" s="427" t="str">
        <f>IF(ISBLANK(INDEX('Policy Characteristics'!A:A,MATCH($C35,'Policy Characteristics'!$C:$C,0))),"",INDEX('Policy Characteristics'!A:A,MATCH($C35,'Policy Characteristics'!$C:$C,0)))</f>
        <v>Transportation</v>
      </c>
      <c r="B35" s="427" t="str">
        <f>IF(ISBLANK(INDEX('Policy Characteristics'!B:B,MATCH($C35,'Policy Characteristics'!$C:$C,0))),"",INDEX('Policy Characteristics'!B:B,MATCH($C35,'Policy Characteristics'!$C:$C,0)))</f>
        <v>Conventional Pollutant Standards</v>
      </c>
      <c r="C35" s="429" t="str">
        <f t="shared" si="2"/>
        <v>Percentage Reduction of Separately Regulated Pollutants</v>
      </c>
      <c r="D35" s="2" t="s">
        <v>42</v>
      </c>
      <c r="E35" s="2" t="s">
        <v>2287</v>
      </c>
      <c r="F35" s="2" t="s">
        <v>42</v>
      </c>
      <c r="G35" s="2" t="s">
        <v>2287</v>
      </c>
      <c r="H35" s="216">
        <v>333</v>
      </c>
      <c r="I35" s="53" t="s">
        <v>45</v>
      </c>
      <c r="J35" s="429" t="str">
        <f>IF(ISBLANK(INDEX('Policy Characteristics'!D:D,MATCH($C35,'Policy Characteristics'!$C:$C,0))),"",INDEX('Policy Characteristics'!D:D,MATCH($C35,'Policy Characteristics'!$C:$C,0)))</f>
        <v>Conventional Pollutant Standard</v>
      </c>
      <c r="K35" s="427" t="str">
        <f>IF(ISBLANK(INDEX('Policy Characteristics'!E:E,MATCH($C35,'Policy Characteristics'!$C:$C,0))),"",INDEX('Policy Characteristics'!E:E,MATCH($C35,'Policy Characteristics'!$C:$C,0)))</f>
        <v>trans reduce regulated pollutants</v>
      </c>
      <c r="L35" s="450">
        <f>IF(ISBLANK(INDEX('Policy Characteristics'!F:F,MATCH($C35,'Policy Characteristics'!$C:$C,0))),"",INDEX('Policy Characteristics'!F:F,MATCH($C35,'Policy Characteristics'!$C:$C,0)))</f>
        <v>0</v>
      </c>
      <c r="M35" s="450">
        <f>IF(ISBLANK(INDEX('Policy Characteristics'!G:G,MATCH($C35,'Policy Characteristics'!$C:$C,0))),"",INDEX('Policy Characteristics'!G:G,MATCH($C35,'Policy Characteristics'!$C:$C,0)))</f>
        <v>1</v>
      </c>
      <c r="N35" s="450">
        <f>IF(ISBLANK(INDEX('Policy Characteristics'!H:H,MATCH($C35,'Policy Characteristics'!$C:$C,0))),"",INDEX('Policy Characteristics'!H:H,MATCH($C35,'Policy Characteristics'!$C:$C,0)))</f>
        <v>0.02</v>
      </c>
      <c r="O35" s="427" t="str">
        <f>IF(ISBLANK(INDEX('Policy Characteristics'!I:I,MATCH($C35,'Policy Characteristics'!$C:$C,0))),"",INDEX('Policy Characteristics'!I:I,MATCH($C35,'Policy Characteristics'!$C:$C,0)))</f>
        <v>% reduction in emissions</v>
      </c>
      <c r="P35" s="427"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35" s="427" t="str">
        <f>IF(ISBLANK(INDEX('Policy Characteristics'!K:K,MATCH($C35,'Policy Characteristics'!$C:$C,0))),"",INDEX('Policy Characteristics'!K:K,MATCH($C35,'Policy Characteristics'!$C:$C,0)))</f>
        <v>transportation-sector-main.html#conv-pol-stds</v>
      </c>
      <c r="R35" s="427" t="str">
        <f>IF(ISBLANK(INDEX('Policy Characteristics'!L:L,MATCH($C35,'Policy Characteristics'!$C:$C,0))),"",INDEX('Policy Characteristics'!L:L,MATCH($C35,'Policy Characteristics'!$C:$C,0)))</f>
        <v>conventional-pollutant-standards.html</v>
      </c>
    </row>
    <row r="36" spans="1:18" s="2" customFormat="1" x14ac:dyDescent="0.35">
      <c r="A36" s="427" t="str">
        <f>IF(ISBLANK(INDEX('Policy Characteristics'!A:A,MATCH($C36,'Policy Characteristics'!$C:$C,0))),"",INDEX('Policy Characteristics'!A:A,MATCH($C36,'Policy Characteristics'!$C:$C,0)))</f>
        <v>Transportation</v>
      </c>
      <c r="B36" s="427" t="str">
        <f>IF(ISBLANK(INDEX('Policy Characteristics'!B:B,MATCH($C36,'Policy Characteristics'!$C:$C,0))),"",INDEX('Policy Characteristics'!B:B,MATCH($C36,'Policy Characteristics'!$C:$C,0)))</f>
        <v>Conventional Pollutant Standards</v>
      </c>
      <c r="C36" s="429" t="str">
        <f t="shared" si="2"/>
        <v>Percentage Reduction of Separately Regulated Pollutants</v>
      </c>
      <c r="D36" s="2" t="s">
        <v>42</v>
      </c>
      <c r="E36" s="2" t="s">
        <v>2289</v>
      </c>
      <c r="F36" s="2" t="s">
        <v>42</v>
      </c>
      <c r="G36" s="2" t="s">
        <v>2382</v>
      </c>
      <c r="H36" s="216">
        <v>334</v>
      </c>
      <c r="I36" s="53" t="s">
        <v>45</v>
      </c>
      <c r="J36" s="429" t="str">
        <f>IF(ISBLANK(INDEX('Policy Characteristics'!D:D,MATCH($C36,'Policy Characteristics'!$C:$C,0))),"",INDEX('Policy Characteristics'!D:D,MATCH($C36,'Policy Characteristics'!$C:$C,0)))</f>
        <v>Conventional Pollutant Standard</v>
      </c>
      <c r="K36" s="427" t="str">
        <f>IF(ISBLANK(INDEX('Policy Characteristics'!E:E,MATCH($C36,'Policy Characteristics'!$C:$C,0))),"",INDEX('Policy Characteristics'!E:E,MATCH($C36,'Policy Characteristics'!$C:$C,0)))</f>
        <v>trans reduce regulated pollutants</v>
      </c>
      <c r="L36" s="450">
        <f>IF(ISBLANK(INDEX('Policy Characteristics'!F:F,MATCH($C36,'Policy Characteristics'!$C:$C,0))),"",INDEX('Policy Characteristics'!F:F,MATCH($C36,'Policy Characteristics'!$C:$C,0)))</f>
        <v>0</v>
      </c>
      <c r="M36" s="450">
        <f>IF(ISBLANK(INDEX('Policy Characteristics'!G:G,MATCH($C36,'Policy Characteristics'!$C:$C,0))),"",INDEX('Policy Characteristics'!G:G,MATCH($C36,'Policy Characteristics'!$C:$C,0)))</f>
        <v>1</v>
      </c>
      <c r="N36" s="450">
        <f>IF(ISBLANK(INDEX('Policy Characteristics'!H:H,MATCH($C36,'Policy Characteristics'!$C:$C,0))),"",INDEX('Policy Characteristics'!H:H,MATCH($C36,'Policy Characteristics'!$C:$C,0)))</f>
        <v>0.02</v>
      </c>
      <c r="O36" s="427" t="str">
        <f>IF(ISBLANK(INDEX('Policy Characteristics'!I:I,MATCH($C36,'Policy Characteristics'!$C:$C,0))),"",INDEX('Policy Characteristics'!I:I,MATCH($C36,'Policy Characteristics'!$C:$C,0)))</f>
        <v>% reduction in emissions</v>
      </c>
      <c r="P36" s="427"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36" s="427" t="str">
        <f>IF(ISBLANK(INDEX('Policy Characteristics'!K:K,MATCH($C36,'Policy Characteristics'!$C:$C,0))),"",INDEX('Policy Characteristics'!K:K,MATCH($C36,'Policy Characteristics'!$C:$C,0)))</f>
        <v>transportation-sector-main.html#conv-pol-stds</v>
      </c>
      <c r="R36" s="427" t="str">
        <f>IF(ISBLANK(INDEX('Policy Characteristics'!L:L,MATCH($C36,'Policy Characteristics'!$C:$C,0))),"",INDEX('Policy Characteristics'!L:L,MATCH($C36,'Policy Characteristics'!$C:$C,0)))</f>
        <v>conventional-pollutant-standards.html</v>
      </c>
    </row>
    <row r="37" spans="1:18" s="2" customFormat="1" x14ac:dyDescent="0.35">
      <c r="A37" s="427" t="str">
        <f>IF(ISBLANK(INDEX('Policy Characteristics'!A:A,MATCH($C37,'Policy Characteristics'!$C:$C,0))),"",INDEX('Policy Characteristics'!A:A,MATCH($C37,'Policy Characteristics'!$C:$C,0)))</f>
        <v>Transportation</v>
      </c>
      <c r="B37" s="427" t="str">
        <f>IF(ISBLANK(INDEX('Policy Characteristics'!B:B,MATCH($C37,'Policy Characteristics'!$C:$C,0))),"",INDEX('Policy Characteristics'!B:B,MATCH($C37,'Policy Characteristics'!$C:$C,0)))</f>
        <v>Conventional Pollutant Standards</v>
      </c>
      <c r="C37" s="429" t="str">
        <f t="shared" si="2"/>
        <v>Percentage Reduction of Separately Regulated Pollutants</v>
      </c>
      <c r="D37" s="2" t="s">
        <v>42</v>
      </c>
      <c r="E37" s="2" t="s">
        <v>2290</v>
      </c>
      <c r="F37" s="2" t="s">
        <v>42</v>
      </c>
      <c r="G37" s="2" t="s">
        <v>2290</v>
      </c>
      <c r="H37" s="216">
        <v>335</v>
      </c>
      <c r="I37" s="9" t="s">
        <v>46</v>
      </c>
      <c r="J37" s="429" t="str">
        <f>IF(ISBLANK(INDEX('Policy Characteristics'!D:D,MATCH($C37,'Policy Characteristics'!$C:$C,0))),"",INDEX('Policy Characteristics'!D:D,MATCH($C37,'Policy Characteristics'!$C:$C,0)))</f>
        <v>Conventional Pollutant Standard</v>
      </c>
      <c r="K37" s="427" t="str">
        <f>IF(ISBLANK(INDEX('Policy Characteristics'!E:E,MATCH($C37,'Policy Characteristics'!$C:$C,0))),"",INDEX('Policy Characteristics'!E:E,MATCH($C37,'Policy Characteristics'!$C:$C,0)))</f>
        <v>trans reduce regulated pollutants</v>
      </c>
      <c r="L37" s="450">
        <f>IF(ISBLANK(INDEX('Policy Characteristics'!F:F,MATCH($C37,'Policy Characteristics'!$C:$C,0))),"",INDEX('Policy Characteristics'!F:F,MATCH($C37,'Policy Characteristics'!$C:$C,0)))</f>
        <v>0</v>
      </c>
      <c r="M37" s="450">
        <f>IF(ISBLANK(INDEX('Policy Characteristics'!G:G,MATCH($C37,'Policy Characteristics'!$C:$C,0))),"",INDEX('Policy Characteristics'!G:G,MATCH($C37,'Policy Characteristics'!$C:$C,0)))</f>
        <v>1</v>
      </c>
      <c r="N37" s="450">
        <f>IF(ISBLANK(INDEX('Policy Characteristics'!H:H,MATCH($C37,'Policy Characteristics'!$C:$C,0))),"",INDEX('Policy Characteristics'!H:H,MATCH($C37,'Policy Characteristics'!$C:$C,0)))</f>
        <v>0.02</v>
      </c>
      <c r="O37" s="427" t="str">
        <f>IF(ISBLANK(INDEX('Policy Characteristics'!I:I,MATCH($C37,'Policy Characteristics'!$C:$C,0))),"",INDEX('Policy Characteristics'!I:I,MATCH($C37,'Policy Characteristics'!$C:$C,0)))</f>
        <v>% reduction in emissions</v>
      </c>
      <c r="P37" s="427"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37" s="427" t="str">
        <f>IF(ISBLANK(INDEX('Policy Characteristics'!K:K,MATCH($C37,'Policy Characteristics'!$C:$C,0))),"",INDEX('Policy Characteristics'!K:K,MATCH($C37,'Policy Characteristics'!$C:$C,0)))</f>
        <v>transportation-sector-main.html#conv-pol-stds</v>
      </c>
      <c r="R37" s="427" t="str">
        <f>IF(ISBLANK(INDEX('Policy Characteristics'!L:L,MATCH($C37,'Policy Characteristics'!$C:$C,0))),"",INDEX('Policy Characteristics'!L:L,MATCH($C37,'Policy Characteristics'!$C:$C,0)))</f>
        <v>conventional-pollutant-standards.html</v>
      </c>
    </row>
    <row r="38" spans="1:18" s="2" customFormat="1" x14ac:dyDescent="0.35">
      <c r="A38" s="427" t="str">
        <f>IF(ISBLANK(INDEX('Policy Characteristics'!A:A,MATCH($C38,'Policy Characteristics'!$C:$C,0))),"",INDEX('Policy Characteristics'!A:A,MATCH($C38,'Policy Characteristics'!$C:$C,0)))</f>
        <v>Transportation</v>
      </c>
      <c r="B38" s="427" t="str">
        <f>IF(ISBLANK(INDEX('Policy Characteristics'!B:B,MATCH($C38,'Policy Characteristics'!$C:$C,0))),"",INDEX('Policy Characteristics'!B:B,MATCH($C38,'Policy Characteristics'!$C:$C,0)))</f>
        <v>Conventional Pollutant Standards</v>
      </c>
      <c r="C38" s="429" t="str">
        <f t="shared" si="2"/>
        <v>Percentage Reduction of Separately Regulated Pollutants</v>
      </c>
      <c r="D38" s="2" t="s">
        <v>42</v>
      </c>
      <c r="E38" s="2" t="s">
        <v>2292</v>
      </c>
      <c r="F38" s="2" t="s">
        <v>42</v>
      </c>
      <c r="G38" s="2" t="s">
        <v>2292</v>
      </c>
      <c r="H38" s="216">
        <v>336</v>
      </c>
      <c r="I38" s="53" t="s">
        <v>45</v>
      </c>
      <c r="J38" s="429" t="str">
        <f>IF(ISBLANK(INDEX('Policy Characteristics'!D:D,MATCH($C38,'Policy Characteristics'!$C:$C,0))),"",INDEX('Policy Characteristics'!D:D,MATCH($C38,'Policy Characteristics'!$C:$C,0)))</f>
        <v>Conventional Pollutant Standard</v>
      </c>
      <c r="K38" s="427" t="str">
        <f>IF(ISBLANK(INDEX('Policy Characteristics'!E:E,MATCH($C38,'Policy Characteristics'!$C:$C,0))),"",INDEX('Policy Characteristics'!E:E,MATCH($C38,'Policy Characteristics'!$C:$C,0)))</f>
        <v>trans reduce regulated pollutants</v>
      </c>
      <c r="L38" s="450">
        <f>IF(ISBLANK(INDEX('Policy Characteristics'!F:F,MATCH($C38,'Policy Characteristics'!$C:$C,0))),"",INDEX('Policy Characteristics'!F:F,MATCH($C38,'Policy Characteristics'!$C:$C,0)))</f>
        <v>0</v>
      </c>
      <c r="M38" s="450">
        <f>IF(ISBLANK(INDEX('Policy Characteristics'!G:G,MATCH($C38,'Policy Characteristics'!$C:$C,0))),"",INDEX('Policy Characteristics'!G:G,MATCH($C38,'Policy Characteristics'!$C:$C,0)))</f>
        <v>1</v>
      </c>
      <c r="N38" s="450">
        <f>IF(ISBLANK(INDEX('Policy Characteristics'!H:H,MATCH($C38,'Policy Characteristics'!$C:$C,0))),"",INDEX('Policy Characteristics'!H:H,MATCH($C38,'Policy Characteristics'!$C:$C,0)))</f>
        <v>0.02</v>
      </c>
      <c r="O38" s="427" t="str">
        <f>IF(ISBLANK(INDEX('Policy Characteristics'!I:I,MATCH($C38,'Policy Characteristics'!$C:$C,0))),"",INDEX('Policy Characteristics'!I:I,MATCH($C38,'Policy Characteristics'!$C:$C,0)))</f>
        <v>% reduction in emissions</v>
      </c>
      <c r="P38" s="427"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38" s="427" t="str">
        <f>IF(ISBLANK(INDEX('Policy Characteristics'!K:K,MATCH($C38,'Policy Characteristics'!$C:$C,0))),"",INDEX('Policy Characteristics'!K:K,MATCH($C38,'Policy Characteristics'!$C:$C,0)))</f>
        <v>transportation-sector-main.html#conv-pol-stds</v>
      </c>
      <c r="R38" s="427" t="str">
        <f>IF(ISBLANK(INDEX('Policy Characteristics'!L:L,MATCH($C38,'Policy Characteristics'!$C:$C,0))),"",INDEX('Policy Characteristics'!L:L,MATCH($C38,'Policy Characteristics'!$C:$C,0)))</f>
        <v>conventional-pollutant-standards.html</v>
      </c>
    </row>
    <row r="39" spans="1:18" s="2" customFormat="1" x14ac:dyDescent="0.35">
      <c r="A39" s="427" t="str">
        <f>IF(ISBLANK(INDEX('Policy Characteristics'!A:A,MATCH($C39,'Policy Characteristics'!$C:$C,0))),"",INDEX('Policy Characteristics'!A:A,MATCH($C39,'Policy Characteristics'!$C:$C,0)))</f>
        <v>Transportation</v>
      </c>
      <c r="B39" s="427" t="str">
        <f>IF(ISBLANK(INDEX('Policy Characteristics'!B:B,MATCH($C39,'Policy Characteristics'!$C:$C,0))),"",INDEX('Policy Characteristics'!B:B,MATCH($C39,'Policy Characteristics'!$C:$C,0)))</f>
        <v>Conventional Pollutant Standards</v>
      </c>
      <c r="C39" s="429" t="str">
        <f t="shared" si="2"/>
        <v>Percentage Reduction of Separately Regulated Pollutants</v>
      </c>
      <c r="D39" s="2" t="s">
        <v>42</v>
      </c>
      <c r="E39" s="2" t="s">
        <v>2294</v>
      </c>
      <c r="F39" s="2" t="s">
        <v>42</v>
      </c>
      <c r="G39" s="2" t="s">
        <v>2294</v>
      </c>
      <c r="H39" s="216">
        <v>337</v>
      </c>
      <c r="I39" s="53" t="s">
        <v>45</v>
      </c>
      <c r="J39" s="429" t="str">
        <f>IF(ISBLANK(INDEX('Policy Characteristics'!D:D,MATCH($C39,'Policy Characteristics'!$C:$C,0))),"",INDEX('Policy Characteristics'!D:D,MATCH($C39,'Policy Characteristics'!$C:$C,0)))</f>
        <v>Conventional Pollutant Standard</v>
      </c>
      <c r="K39" s="427" t="str">
        <f>IF(ISBLANK(INDEX('Policy Characteristics'!E:E,MATCH($C39,'Policy Characteristics'!$C:$C,0))),"",INDEX('Policy Characteristics'!E:E,MATCH($C39,'Policy Characteristics'!$C:$C,0)))</f>
        <v>trans reduce regulated pollutants</v>
      </c>
      <c r="L39" s="450">
        <f>IF(ISBLANK(INDEX('Policy Characteristics'!F:F,MATCH($C39,'Policy Characteristics'!$C:$C,0))),"",INDEX('Policy Characteristics'!F:F,MATCH($C39,'Policy Characteristics'!$C:$C,0)))</f>
        <v>0</v>
      </c>
      <c r="M39" s="450">
        <f>IF(ISBLANK(INDEX('Policy Characteristics'!G:G,MATCH($C39,'Policy Characteristics'!$C:$C,0))),"",INDEX('Policy Characteristics'!G:G,MATCH($C39,'Policy Characteristics'!$C:$C,0)))</f>
        <v>1</v>
      </c>
      <c r="N39" s="450">
        <f>IF(ISBLANK(INDEX('Policy Characteristics'!H:H,MATCH($C39,'Policy Characteristics'!$C:$C,0))),"",INDEX('Policy Characteristics'!H:H,MATCH($C39,'Policy Characteristics'!$C:$C,0)))</f>
        <v>0.02</v>
      </c>
      <c r="O39" s="427" t="str">
        <f>IF(ISBLANK(INDEX('Policy Characteristics'!I:I,MATCH($C39,'Policy Characteristics'!$C:$C,0))),"",INDEX('Policy Characteristics'!I:I,MATCH($C39,'Policy Characteristics'!$C:$C,0)))</f>
        <v>% reduction in emissions</v>
      </c>
      <c r="P39" s="427"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39" s="427" t="str">
        <f>IF(ISBLANK(INDEX('Policy Characteristics'!K:K,MATCH($C39,'Policy Characteristics'!$C:$C,0))),"",INDEX('Policy Characteristics'!K:K,MATCH($C39,'Policy Characteristics'!$C:$C,0)))</f>
        <v>transportation-sector-main.html#conv-pol-stds</v>
      </c>
      <c r="R39" s="427" t="str">
        <f>IF(ISBLANK(INDEX('Policy Characteristics'!L:L,MATCH($C39,'Policy Characteristics'!$C:$C,0))),"",INDEX('Policy Characteristics'!L:L,MATCH($C39,'Policy Characteristics'!$C:$C,0)))</f>
        <v>conventional-pollutant-standards.html</v>
      </c>
    </row>
    <row r="40" spans="1:18" s="2" customFormat="1" x14ac:dyDescent="0.35">
      <c r="A40" s="427" t="str">
        <f>IF(ISBLANK(INDEX('Policy Characteristics'!A:A,MATCH($C40,'Policy Characteristics'!$C:$C,0))),"",INDEX('Policy Characteristics'!A:A,MATCH($C40,'Policy Characteristics'!$C:$C,0)))</f>
        <v>Transportation</v>
      </c>
      <c r="B40" s="427" t="str">
        <f>IF(ISBLANK(INDEX('Policy Characteristics'!B:B,MATCH($C40,'Policy Characteristics'!$C:$C,0))),"",INDEX('Policy Characteristics'!B:B,MATCH($C40,'Policy Characteristics'!$C:$C,0)))</f>
        <v>Conventional Pollutant Standards</v>
      </c>
      <c r="C40" s="429" t="str">
        <f t="shared" si="2"/>
        <v>Percentage Reduction of Separately Regulated Pollutants</v>
      </c>
      <c r="D40" s="2" t="s">
        <v>42</v>
      </c>
      <c r="E40" s="2" t="s">
        <v>2296</v>
      </c>
      <c r="F40" s="2" t="s">
        <v>42</v>
      </c>
      <c r="G40" s="2" t="s">
        <v>2296</v>
      </c>
      <c r="H40" s="216">
        <v>338</v>
      </c>
      <c r="I40" s="9" t="s">
        <v>46</v>
      </c>
      <c r="J40" s="429" t="str">
        <f>IF(ISBLANK(INDEX('Policy Characteristics'!D:D,MATCH($C40,'Policy Characteristics'!$C:$C,0))),"",INDEX('Policy Characteristics'!D:D,MATCH($C40,'Policy Characteristics'!$C:$C,0)))</f>
        <v>Conventional Pollutant Standard</v>
      </c>
      <c r="K40" s="427" t="str">
        <f>IF(ISBLANK(INDEX('Policy Characteristics'!E:E,MATCH($C40,'Policy Characteristics'!$C:$C,0))),"",INDEX('Policy Characteristics'!E:E,MATCH($C40,'Policy Characteristics'!$C:$C,0)))</f>
        <v>trans reduce regulated pollutants</v>
      </c>
      <c r="L40" s="450">
        <f>IF(ISBLANK(INDEX('Policy Characteristics'!F:F,MATCH($C40,'Policy Characteristics'!$C:$C,0))),"",INDEX('Policy Characteristics'!F:F,MATCH($C40,'Policy Characteristics'!$C:$C,0)))</f>
        <v>0</v>
      </c>
      <c r="M40" s="450">
        <f>IF(ISBLANK(INDEX('Policy Characteristics'!G:G,MATCH($C40,'Policy Characteristics'!$C:$C,0))),"",INDEX('Policy Characteristics'!G:G,MATCH($C40,'Policy Characteristics'!$C:$C,0)))</f>
        <v>1</v>
      </c>
      <c r="N40" s="450">
        <f>IF(ISBLANK(INDEX('Policy Characteristics'!H:H,MATCH($C40,'Policy Characteristics'!$C:$C,0))),"",INDEX('Policy Characteristics'!H:H,MATCH($C40,'Policy Characteristics'!$C:$C,0)))</f>
        <v>0.02</v>
      </c>
      <c r="O40" s="427" t="str">
        <f>IF(ISBLANK(INDEX('Policy Characteristics'!I:I,MATCH($C40,'Policy Characteristics'!$C:$C,0))),"",INDEX('Policy Characteristics'!I:I,MATCH($C40,'Policy Characteristics'!$C:$C,0)))</f>
        <v>% reduction in emissions</v>
      </c>
      <c r="P40" s="427"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40" s="427" t="str">
        <f>IF(ISBLANK(INDEX('Policy Characteristics'!K:K,MATCH($C40,'Policy Characteristics'!$C:$C,0))),"",INDEX('Policy Characteristics'!K:K,MATCH($C40,'Policy Characteristics'!$C:$C,0)))</f>
        <v>transportation-sector-main.html#conv-pol-stds</v>
      </c>
      <c r="R40" s="427" t="str">
        <f>IF(ISBLANK(INDEX('Policy Characteristics'!L:L,MATCH($C40,'Policy Characteristics'!$C:$C,0))),"",INDEX('Policy Characteristics'!L:L,MATCH($C40,'Policy Characteristics'!$C:$C,0)))</f>
        <v>conventional-pollutant-standards.html</v>
      </c>
    </row>
    <row r="41" spans="1:18" s="2" customFormat="1" x14ac:dyDescent="0.35">
      <c r="A41" s="427" t="str">
        <f>IF(ISBLANK(INDEX('Policy Characteristics'!A:A,MATCH($C41,'Policy Characteristics'!$C:$C,0))),"",INDEX('Policy Characteristics'!A:A,MATCH($C41,'Policy Characteristics'!$C:$C,0)))</f>
        <v>Transportation</v>
      </c>
      <c r="B41" s="427" t="str">
        <f>IF(ISBLANK(INDEX('Policy Characteristics'!B:B,MATCH($C41,'Policy Characteristics'!$C:$C,0))),"",INDEX('Policy Characteristics'!B:B,MATCH($C41,'Policy Characteristics'!$C:$C,0)))</f>
        <v>Conventional Pollutant Standards</v>
      </c>
      <c r="C41" s="429" t="str">
        <f t="shared" si="2"/>
        <v>Percentage Reduction of Separately Regulated Pollutants</v>
      </c>
      <c r="D41" s="2" t="s">
        <v>42</v>
      </c>
      <c r="E41" s="2" t="s">
        <v>2298</v>
      </c>
      <c r="F41" s="2" t="s">
        <v>42</v>
      </c>
      <c r="G41" s="2" t="s">
        <v>2298</v>
      </c>
      <c r="H41" s="216">
        <v>339</v>
      </c>
      <c r="I41" s="9" t="s">
        <v>46</v>
      </c>
      <c r="J41" s="429" t="str">
        <f>IF(ISBLANK(INDEX('Policy Characteristics'!D:D,MATCH($C41,'Policy Characteristics'!$C:$C,0))),"",INDEX('Policy Characteristics'!D:D,MATCH($C41,'Policy Characteristics'!$C:$C,0)))</f>
        <v>Conventional Pollutant Standard</v>
      </c>
      <c r="K41" s="427" t="str">
        <f>IF(ISBLANK(INDEX('Policy Characteristics'!E:E,MATCH($C41,'Policy Characteristics'!$C:$C,0))),"",INDEX('Policy Characteristics'!E:E,MATCH($C41,'Policy Characteristics'!$C:$C,0)))</f>
        <v>trans reduce regulated pollutants</v>
      </c>
      <c r="L41" s="450">
        <f>IF(ISBLANK(INDEX('Policy Characteristics'!F:F,MATCH($C41,'Policy Characteristics'!$C:$C,0))),"",INDEX('Policy Characteristics'!F:F,MATCH($C41,'Policy Characteristics'!$C:$C,0)))</f>
        <v>0</v>
      </c>
      <c r="M41" s="450">
        <f>IF(ISBLANK(INDEX('Policy Characteristics'!G:G,MATCH($C41,'Policy Characteristics'!$C:$C,0))),"",INDEX('Policy Characteristics'!G:G,MATCH($C41,'Policy Characteristics'!$C:$C,0)))</f>
        <v>1</v>
      </c>
      <c r="N41" s="450">
        <f>IF(ISBLANK(INDEX('Policy Characteristics'!H:H,MATCH($C41,'Policy Characteristics'!$C:$C,0))),"",INDEX('Policy Characteristics'!H:H,MATCH($C41,'Policy Characteristics'!$C:$C,0)))</f>
        <v>0.02</v>
      </c>
      <c r="O41" s="427" t="str">
        <f>IF(ISBLANK(INDEX('Policy Characteristics'!I:I,MATCH($C41,'Policy Characteristics'!$C:$C,0))),"",INDEX('Policy Characteristics'!I:I,MATCH($C41,'Policy Characteristics'!$C:$C,0)))</f>
        <v>% reduction in emissions</v>
      </c>
      <c r="P41" s="427"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41" s="427" t="str">
        <f>IF(ISBLANK(INDEX('Policy Characteristics'!K:K,MATCH($C41,'Policy Characteristics'!$C:$C,0))),"",INDEX('Policy Characteristics'!K:K,MATCH($C41,'Policy Characteristics'!$C:$C,0)))</f>
        <v>transportation-sector-main.html#conv-pol-stds</v>
      </c>
      <c r="R41" s="427" t="str">
        <f>IF(ISBLANK(INDEX('Policy Characteristics'!L:L,MATCH($C41,'Policy Characteristics'!$C:$C,0))),"",INDEX('Policy Characteristics'!L:L,MATCH($C41,'Policy Characteristics'!$C:$C,0)))</f>
        <v>conventional-pollutant-standards.html</v>
      </c>
    </row>
    <row r="42" spans="1:18" s="2" customFormat="1" x14ac:dyDescent="0.35">
      <c r="A42" s="427" t="str">
        <f>IF(ISBLANK(INDEX('Policy Characteristics'!A:A,MATCH($C42,'Policy Characteristics'!$C:$C,0))),"",INDEX('Policy Characteristics'!A:A,MATCH($C42,'Policy Characteristics'!$C:$C,0)))</f>
        <v>Transportation</v>
      </c>
      <c r="B42" s="427" t="str">
        <f>IF(ISBLANK(INDEX('Policy Characteristics'!B:B,MATCH($C42,'Policy Characteristics'!$C:$C,0))),"",INDEX('Policy Characteristics'!B:B,MATCH($C42,'Policy Characteristics'!$C:$C,0)))</f>
        <v>Conventional Pollutant Standards</v>
      </c>
      <c r="C42" s="429" t="str">
        <f t="shared" si="2"/>
        <v>Percentage Reduction of Separately Regulated Pollutants</v>
      </c>
      <c r="D42" s="2" t="s">
        <v>43</v>
      </c>
      <c r="E42" s="2" t="s">
        <v>2282</v>
      </c>
      <c r="F42" s="2" t="s">
        <v>43</v>
      </c>
      <c r="G42" s="2" t="s">
        <v>2510</v>
      </c>
      <c r="H42" s="216">
        <v>340</v>
      </c>
      <c r="I42" s="53" t="s">
        <v>45</v>
      </c>
      <c r="J42" s="429" t="str">
        <f>IF(ISBLANK(INDEX('Policy Characteristics'!D:D,MATCH($C42,'Policy Characteristics'!$C:$C,0))),"",INDEX('Policy Characteristics'!D:D,MATCH($C42,'Policy Characteristics'!$C:$C,0)))</f>
        <v>Conventional Pollutant Standard</v>
      </c>
      <c r="K42" s="427" t="str">
        <f>IF(ISBLANK(INDEX('Policy Characteristics'!E:E,MATCH($C42,'Policy Characteristics'!$C:$C,0))),"",INDEX('Policy Characteristics'!E:E,MATCH($C42,'Policy Characteristics'!$C:$C,0)))</f>
        <v>trans reduce regulated pollutants</v>
      </c>
      <c r="L42" s="450">
        <f>IF(ISBLANK(INDEX('Policy Characteristics'!F:F,MATCH($C42,'Policy Characteristics'!$C:$C,0))),"",INDEX('Policy Characteristics'!F:F,MATCH($C42,'Policy Characteristics'!$C:$C,0)))</f>
        <v>0</v>
      </c>
      <c r="M42" s="450">
        <f>IF(ISBLANK(INDEX('Policy Characteristics'!G:G,MATCH($C42,'Policy Characteristics'!$C:$C,0))),"",INDEX('Policy Characteristics'!G:G,MATCH($C42,'Policy Characteristics'!$C:$C,0)))</f>
        <v>1</v>
      </c>
      <c r="N42" s="450">
        <f>IF(ISBLANK(INDEX('Policy Characteristics'!H:H,MATCH($C42,'Policy Characteristics'!$C:$C,0))),"",INDEX('Policy Characteristics'!H:H,MATCH($C42,'Policy Characteristics'!$C:$C,0)))</f>
        <v>0.02</v>
      </c>
      <c r="O42" s="427" t="str">
        <f>IF(ISBLANK(INDEX('Policy Characteristics'!I:I,MATCH($C42,'Policy Characteristics'!$C:$C,0))),"",INDEX('Policy Characteristics'!I:I,MATCH($C42,'Policy Characteristics'!$C:$C,0)))</f>
        <v>% reduction in emissions</v>
      </c>
      <c r="P42" s="427"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42" s="427" t="str">
        <f>IF(ISBLANK(INDEX('Policy Characteristics'!K:K,MATCH($C42,'Policy Characteristics'!$C:$C,0))),"",INDEX('Policy Characteristics'!K:K,MATCH($C42,'Policy Characteristics'!$C:$C,0)))</f>
        <v>transportation-sector-main.html#conv-pol-stds</v>
      </c>
      <c r="R42" s="427" t="str">
        <f>IF(ISBLANK(INDEX('Policy Characteristics'!L:L,MATCH($C42,'Policy Characteristics'!$C:$C,0))),"",INDEX('Policy Characteristics'!L:L,MATCH($C42,'Policy Characteristics'!$C:$C,0)))</f>
        <v>conventional-pollutant-standards.html</v>
      </c>
    </row>
    <row r="43" spans="1:18" s="2" customFormat="1" x14ac:dyDescent="0.35">
      <c r="A43" s="427" t="str">
        <f>IF(ISBLANK(INDEX('Policy Characteristics'!A:A,MATCH($C43,'Policy Characteristics'!$C:$C,0))),"",INDEX('Policy Characteristics'!A:A,MATCH($C43,'Policy Characteristics'!$C:$C,0)))</f>
        <v>Transportation</v>
      </c>
      <c r="B43" s="427" t="str">
        <f>IF(ISBLANK(INDEX('Policy Characteristics'!B:B,MATCH($C43,'Policy Characteristics'!$C:$C,0))),"",INDEX('Policy Characteristics'!B:B,MATCH($C43,'Policy Characteristics'!$C:$C,0)))</f>
        <v>Conventional Pollutant Standards</v>
      </c>
      <c r="C43" s="429" t="str">
        <f t="shared" si="2"/>
        <v>Percentage Reduction of Separately Regulated Pollutants</v>
      </c>
      <c r="D43" s="2" t="s">
        <v>43</v>
      </c>
      <c r="E43" s="2" t="s">
        <v>508</v>
      </c>
      <c r="F43" s="2" t="s">
        <v>43</v>
      </c>
      <c r="G43" s="2" t="s">
        <v>508</v>
      </c>
      <c r="H43" s="216">
        <v>341</v>
      </c>
      <c r="I43" s="53" t="s">
        <v>45</v>
      </c>
      <c r="J43" s="429" t="str">
        <f>IF(ISBLANK(INDEX('Policy Characteristics'!D:D,MATCH($C43,'Policy Characteristics'!$C:$C,0))),"",INDEX('Policy Characteristics'!D:D,MATCH($C43,'Policy Characteristics'!$C:$C,0)))</f>
        <v>Conventional Pollutant Standard</v>
      </c>
      <c r="K43" s="427" t="str">
        <f>IF(ISBLANK(INDEX('Policy Characteristics'!E:E,MATCH($C43,'Policy Characteristics'!$C:$C,0))),"",INDEX('Policy Characteristics'!E:E,MATCH($C43,'Policy Characteristics'!$C:$C,0)))</f>
        <v>trans reduce regulated pollutants</v>
      </c>
      <c r="L43" s="450">
        <f>IF(ISBLANK(INDEX('Policy Characteristics'!F:F,MATCH($C43,'Policy Characteristics'!$C:$C,0))),"",INDEX('Policy Characteristics'!F:F,MATCH($C43,'Policy Characteristics'!$C:$C,0)))</f>
        <v>0</v>
      </c>
      <c r="M43" s="450">
        <f>IF(ISBLANK(INDEX('Policy Characteristics'!G:G,MATCH($C43,'Policy Characteristics'!$C:$C,0))),"",INDEX('Policy Characteristics'!G:G,MATCH($C43,'Policy Characteristics'!$C:$C,0)))</f>
        <v>1</v>
      </c>
      <c r="N43" s="450">
        <f>IF(ISBLANK(INDEX('Policy Characteristics'!H:H,MATCH($C43,'Policy Characteristics'!$C:$C,0))),"",INDEX('Policy Characteristics'!H:H,MATCH($C43,'Policy Characteristics'!$C:$C,0)))</f>
        <v>0.02</v>
      </c>
      <c r="O43" s="427" t="str">
        <f>IF(ISBLANK(INDEX('Policy Characteristics'!I:I,MATCH($C43,'Policy Characteristics'!$C:$C,0))),"",INDEX('Policy Characteristics'!I:I,MATCH($C43,'Policy Characteristics'!$C:$C,0)))</f>
        <v>% reduction in emissions</v>
      </c>
      <c r="P43" s="427"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43" s="427" t="str">
        <f>IF(ISBLANK(INDEX('Policy Characteristics'!K:K,MATCH($C43,'Policy Characteristics'!$C:$C,0))),"",INDEX('Policy Characteristics'!K:K,MATCH($C43,'Policy Characteristics'!$C:$C,0)))</f>
        <v>transportation-sector-main.html#conv-pol-stds</v>
      </c>
      <c r="R43" s="427" t="str">
        <f>IF(ISBLANK(INDEX('Policy Characteristics'!L:L,MATCH($C43,'Policy Characteristics'!$C:$C,0))),"",INDEX('Policy Characteristics'!L:L,MATCH($C43,'Policy Characteristics'!$C:$C,0)))</f>
        <v>conventional-pollutant-standards.html</v>
      </c>
    </row>
    <row r="44" spans="1:18" s="2" customFormat="1" x14ac:dyDescent="0.35">
      <c r="A44" s="427" t="str">
        <f>IF(ISBLANK(INDEX('Policy Characteristics'!A:A,MATCH($C44,'Policy Characteristics'!$C:$C,0))),"",INDEX('Policy Characteristics'!A:A,MATCH($C44,'Policy Characteristics'!$C:$C,0)))</f>
        <v>Transportation</v>
      </c>
      <c r="B44" s="427" t="str">
        <f>IF(ISBLANK(INDEX('Policy Characteristics'!B:B,MATCH($C44,'Policy Characteristics'!$C:$C,0))),"",INDEX('Policy Characteristics'!B:B,MATCH($C44,'Policy Characteristics'!$C:$C,0)))</f>
        <v>Conventional Pollutant Standards</v>
      </c>
      <c r="C44" s="429" t="str">
        <f t="shared" si="2"/>
        <v>Percentage Reduction of Separately Regulated Pollutants</v>
      </c>
      <c r="D44" s="2" t="s">
        <v>43</v>
      </c>
      <c r="E44" s="2" t="s">
        <v>2285</v>
      </c>
      <c r="F44" s="2" t="s">
        <v>43</v>
      </c>
      <c r="G44" s="2" t="s">
        <v>2285</v>
      </c>
      <c r="H44" s="216">
        <v>342</v>
      </c>
      <c r="I44" s="53" t="s">
        <v>45</v>
      </c>
      <c r="J44" s="429" t="str">
        <f>IF(ISBLANK(INDEX('Policy Characteristics'!D:D,MATCH($C44,'Policy Characteristics'!$C:$C,0))),"",INDEX('Policy Characteristics'!D:D,MATCH($C44,'Policy Characteristics'!$C:$C,0)))</f>
        <v>Conventional Pollutant Standard</v>
      </c>
      <c r="K44" s="427" t="str">
        <f>IF(ISBLANK(INDEX('Policy Characteristics'!E:E,MATCH($C44,'Policy Characteristics'!$C:$C,0))),"",INDEX('Policy Characteristics'!E:E,MATCH($C44,'Policy Characteristics'!$C:$C,0)))</f>
        <v>trans reduce regulated pollutants</v>
      </c>
      <c r="L44" s="450">
        <f>IF(ISBLANK(INDEX('Policy Characteristics'!F:F,MATCH($C44,'Policy Characteristics'!$C:$C,0))),"",INDEX('Policy Characteristics'!F:F,MATCH($C44,'Policy Characteristics'!$C:$C,0)))</f>
        <v>0</v>
      </c>
      <c r="M44" s="450">
        <f>IF(ISBLANK(INDEX('Policy Characteristics'!G:G,MATCH($C44,'Policy Characteristics'!$C:$C,0))),"",INDEX('Policy Characteristics'!G:G,MATCH($C44,'Policy Characteristics'!$C:$C,0)))</f>
        <v>1</v>
      </c>
      <c r="N44" s="450">
        <f>IF(ISBLANK(INDEX('Policy Characteristics'!H:H,MATCH($C44,'Policy Characteristics'!$C:$C,0))),"",INDEX('Policy Characteristics'!H:H,MATCH($C44,'Policy Characteristics'!$C:$C,0)))</f>
        <v>0.02</v>
      </c>
      <c r="O44" s="427" t="str">
        <f>IF(ISBLANK(INDEX('Policy Characteristics'!I:I,MATCH($C44,'Policy Characteristics'!$C:$C,0))),"",INDEX('Policy Characteristics'!I:I,MATCH($C44,'Policy Characteristics'!$C:$C,0)))</f>
        <v>% reduction in emissions</v>
      </c>
      <c r="P44" s="427"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44" s="427" t="str">
        <f>IF(ISBLANK(INDEX('Policy Characteristics'!K:K,MATCH($C44,'Policy Characteristics'!$C:$C,0))),"",INDEX('Policy Characteristics'!K:K,MATCH($C44,'Policy Characteristics'!$C:$C,0)))</f>
        <v>transportation-sector-main.html#conv-pol-stds</v>
      </c>
      <c r="R44" s="427" t="str">
        <f>IF(ISBLANK(INDEX('Policy Characteristics'!L:L,MATCH($C44,'Policy Characteristics'!$C:$C,0))),"",INDEX('Policy Characteristics'!L:L,MATCH($C44,'Policy Characteristics'!$C:$C,0)))</f>
        <v>conventional-pollutant-standards.html</v>
      </c>
    </row>
    <row r="45" spans="1:18" s="2" customFormat="1" x14ac:dyDescent="0.35">
      <c r="A45" s="427" t="str">
        <f>IF(ISBLANK(INDEX('Policy Characteristics'!A:A,MATCH($C45,'Policy Characteristics'!$C:$C,0))),"",INDEX('Policy Characteristics'!A:A,MATCH($C45,'Policy Characteristics'!$C:$C,0)))</f>
        <v>Transportation</v>
      </c>
      <c r="B45" s="427" t="str">
        <f>IF(ISBLANK(INDEX('Policy Characteristics'!B:B,MATCH($C45,'Policy Characteristics'!$C:$C,0))),"",INDEX('Policy Characteristics'!B:B,MATCH($C45,'Policy Characteristics'!$C:$C,0)))</f>
        <v>Conventional Pollutant Standards</v>
      </c>
      <c r="C45" s="429" t="str">
        <f t="shared" si="2"/>
        <v>Percentage Reduction of Separately Regulated Pollutants</v>
      </c>
      <c r="D45" s="2" t="s">
        <v>43</v>
      </c>
      <c r="E45" s="2" t="s">
        <v>2287</v>
      </c>
      <c r="F45" s="2" t="s">
        <v>43</v>
      </c>
      <c r="G45" s="2" t="s">
        <v>2287</v>
      </c>
      <c r="H45" s="216">
        <v>343</v>
      </c>
      <c r="I45" s="53" t="s">
        <v>45</v>
      </c>
      <c r="J45" s="429" t="str">
        <f>IF(ISBLANK(INDEX('Policy Characteristics'!D:D,MATCH($C45,'Policy Characteristics'!$C:$C,0))),"",INDEX('Policy Characteristics'!D:D,MATCH($C45,'Policy Characteristics'!$C:$C,0)))</f>
        <v>Conventional Pollutant Standard</v>
      </c>
      <c r="K45" s="427" t="str">
        <f>IF(ISBLANK(INDEX('Policy Characteristics'!E:E,MATCH($C45,'Policy Characteristics'!$C:$C,0))),"",INDEX('Policy Characteristics'!E:E,MATCH($C45,'Policy Characteristics'!$C:$C,0)))</f>
        <v>trans reduce regulated pollutants</v>
      </c>
      <c r="L45" s="450">
        <f>IF(ISBLANK(INDEX('Policy Characteristics'!F:F,MATCH($C45,'Policy Characteristics'!$C:$C,0))),"",INDEX('Policy Characteristics'!F:F,MATCH($C45,'Policy Characteristics'!$C:$C,0)))</f>
        <v>0</v>
      </c>
      <c r="M45" s="450">
        <f>IF(ISBLANK(INDEX('Policy Characteristics'!G:G,MATCH($C45,'Policy Characteristics'!$C:$C,0))),"",INDEX('Policy Characteristics'!G:G,MATCH($C45,'Policy Characteristics'!$C:$C,0)))</f>
        <v>1</v>
      </c>
      <c r="N45" s="450">
        <f>IF(ISBLANK(INDEX('Policy Characteristics'!H:H,MATCH($C45,'Policy Characteristics'!$C:$C,0))),"",INDEX('Policy Characteristics'!H:H,MATCH($C45,'Policy Characteristics'!$C:$C,0)))</f>
        <v>0.02</v>
      </c>
      <c r="O45" s="427" t="str">
        <f>IF(ISBLANK(INDEX('Policy Characteristics'!I:I,MATCH($C45,'Policy Characteristics'!$C:$C,0))),"",INDEX('Policy Characteristics'!I:I,MATCH($C45,'Policy Characteristics'!$C:$C,0)))</f>
        <v>% reduction in emissions</v>
      </c>
      <c r="P45" s="427"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45" s="427" t="str">
        <f>IF(ISBLANK(INDEX('Policy Characteristics'!K:K,MATCH($C45,'Policy Characteristics'!$C:$C,0))),"",INDEX('Policy Characteristics'!K:K,MATCH($C45,'Policy Characteristics'!$C:$C,0)))</f>
        <v>transportation-sector-main.html#conv-pol-stds</v>
      </c>
      <c r="R45" s="427" t="str">
        <f>IF(ISBLANK(INDEX('Policy Characteristics'!L:L,MATCH($C45,'Policy Characteristics'!$C:$C,0))),"",INDEX('Policy Characteristics'!L:L,MATCH($C45,'Policy Characteristics'!$C:$C,0)))</f>
        <v>conventional-pollutant-standards.html</v>
      </c>
    </row>
    <row r="46" spans="1:18" s="2" customFormat="1" x14ac:dyDescent="0.35">
      <c r="A46" s="427" t="str">
        <f>IF(ISBLANK(INDEX('Policy Characteristics'!A:A,MATCH($C46,'Policy Characteristics'!$C:$C,0))),"",INDEX('Policy Characteristics'!A:A,MATCH($C46,'Policy Characteristics'!$C:$C,0)))</f>
        <v>Transportation</v>
      </c>
      <c r="B46" s="427" t="str">
        <f>IF(ISBLANK(INDEX('Policy Characteristics'!B:B,MATCH($C46,'Policy Characteristics'!$C:$C,0))),"",INDEX('Policy Characteristics'!B:B,MATCH($C46,'Policy Characteristics'!$C:$C,0)))</f>
        <v>Conventional Pollutant Standards</v>
      </c>
      <c r="C46" s="429" t="str">
        <f t="shared" si="2"/>
        <v>Percentage Reduction of Separately Regulated Pollutants</v>
      </c>
      <c r="D46" s="2" t="s">
        <v>43</v>
      </c>
      <c r="E46" s="2" t="s">
        <v>2289</v>
      </c>
      <c r="F46" s="2" t="s">
        <v>43</v>
      </c>
      <c r="G46" s="2" t="s">
        <v>2382</v>
      </c>
      <c r="H46" s="216">
        <v>344</v>
      </c>
      <c r="I46" s="53" t="s">
        <v>45</v>
      </c>
      <c r="J46" s="429" t="str">
        <f>IF(ISBLANK(INDEX('Policy Characteristics'!D:D,MATCH($C46,'Policy Characteristics'!$C:$C,0))),"",INDEX('Policy Characteristics'!D:D,MATCH($C46,'Policy Characteristics'!$C:$C,0)))</f>
        <v>Conventional Pollutant Standard</v>
      </c>
      <c r="K46" s="427" t="str">
        <f>IF(ISBLANK(INDEX('Policy Characteristics'!E:E,MATCH($C46,'Policy Characteristics'!$C:$C,0))),"",INDEX('Policy Characteristics'!E:E,MATCH($C46,'Policy Characteristics'!$C:$C,0)))</f>
        <v>trans reduce regulated pollutants</v>
      </c>
      <c r="L46" s="450">
        <f>IF(ISBLANK(INDEX('Policy Characteristics'!F:F,MATCH($C46,'Policy Characteristics'!$C:$C,0))),"",INDEX('Policy Characteristics'!F:F,MATCH($C46,'Policy Characteristics'!$C:$C,0)))</f>
        <v>0</v>
      </c>
      <c r="M46" s="450">
        <f>IF(ISBLANK(INDEX('Policy Characteristics'!G:G,MATCH($C46,'Policy Characteristics'!$C:$C,0))),"",INDEX('Policy Characteristics'!G:G,MATCH($C46,'Policy Characteristics'!$C:$C,0)))</f>
        <v>1</v>
      </c>
      <c r="N46" s="450">
        <f>IF(ISBLANK(INDEX('Policy Characteristics'!H:H,MATCH($C46,'Policy Characteristics'!$C:$C,0))),"",INDEX('Policy Characteristics'!H:H,MATCH($C46,'Policy Characteristics'!$C:$C,0)))</f>
        <v>0.02</v>
      </c>
      <c r="O46" s="427" t="str">
        <f>IF(ISBLANK(INDEX('Policy Characteristics'!I:I,MATCH($C46,'Policy Characteristics'!$C:$C,0))),"",INDEX('Policy Characteristics'!I:I,MATCH($C46,'Policy Characteristics'!$C:$C,0)))</f>
        <v>% reduction in emissions</v>
      </c>
      <c r="P46" s="427"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46" s="427" t="str">
        <f>IF(ISBLANK(INDEX('Policy Characteristics'!K:K,MATCH($C46,'Policy Characteristics'!$C:$C,0))),"",INDEX('Policy Characteristics'!K:K,MATCH($C46,'Policy Characteristics'!$C:$C,0)))</f>
        <v>transportation-sector-main.html#conv-pol-stds</v>
      </c>
      <c r="R46" s="427" t="str">
        <f>IF(ISBLANK(INDEX('Policy Characteristics'!L:L,MATCH($C46,'Policy Characteristics'!$C:$C,0))),"",INDEX('Policy Characteristics'!L:L,MATCH($C46,'Policy Characteristics'!$C:$C,0)))</f>
        <v>conventional-pollutant-standards.html</v>
      </c>
    </row>
    <row r="47" spans="1:18" s="2" customFormat="1" x14ac:dyDescent="0.35">
      <c r="A47" s="427" t="str">
        <f>IF(ISBLANK(INDEX('Policy Characteristics'!A:A,MATCH($C47,'Policy Characteristics'!$C:$C,0))),"",INDEX('Policy Characteristics'!A:A,MATCH($C47,'Policy Characteristics'!$C:$C,0)))</f>
        <v>Transportation</v>
      </c>
      <c r="B47" s="427" t="str">
        <f>IF(ISBLANK(INDEX('Policy Characteristics'!B:B,MATCH($C47,'Policy Characteristics'!$C:$C,0))),"",INDEX('Policy Characteristics'!B:B,MATCH($C47,'Policy Characteristics'!$C:$C,0)))</f>
        <v>Conventional Pollutant Standards</v>
      </c>
      <c r="C47" s="429" t="str">
        <f t="shared" si="2"/>
        <v>Percentage Reduction of Separately Regulated Pollutants</v>
      </c>
      <c r="D47" s="2" t="s">
        <v>43</v>
      </c>
      <c r="E47" s="2" t="s">
        <v>2290</v>
      </c>
      <c r="F47" s="2" t="s">
        <v>43</v>
      </c>
      <c r="G47" s="2" t="s">
        <v>2290</v>
      </c>
      <c r="H47" s="216">
        <v>345</v>
      </c>
      <c r="I47" s="9" t="s">
        <v>46</v>
      </c>
      <c r="J47" s="429" t="str">
        <f>IF(ISBLANK(INDEX('Policy Characteristics'!D:D,MATCH($C47,'Policy Characteristics'!$C:$C,0))),"",INDEX('Policy Characteristics'!D:D,MATCH($C47,'Policy Characteristics'!$C:$C,0)))</f>
        <v>Conventional Pollutant Standard</v>
      </c>
      <c r="K47" s="427" t="str">
        <f>IF(ISBLANK(INDEX('Policy Characteristics'!E:E,MATCH($C47,'Policy Characteristics'!$C:$C,0))),"",INDEX('Policy Characteristics'!E:E,MATCH($C47,'Policy Characteristics'!$C:$C,0)))</f>
        <v>trans reduce regulated pollutants</v>
      </c>
      <c r="L47" s="450">
        <f>IF(ISBLANK(INDEX('Policy Characteristics'!F:F,MATCH($C47,'Policy Characteristics'!$C:$C,0))),"",INDEX('Policy Characteristics'!F:F,MATCH($C47,'Policy Characteristics'!$C:$C,0)))</f>
        <v>0</v>
      </c>
      <c r="M47" s="450">
        <f>IF(ISBLANK(INDEX('Policy Characteristics'!G:G,MATCH($C47,'Policy Characteristics'!$C:$C,0))),"",INDEX('Policy Characteristics'!G:G,MATCH($C47,'Policy Characteristics'!$C:$C,0)))</f>
        <v>1</v>
      </c>
      <c r="N47" s="450">
        <f>IF(ISBLANK(INDEX('Policy Characteristics'!H:H,MATCH($C47,'Policy Characteristics'!$C:$C,0))),"",INDEX('Policy Characteristics'!H:H,MATCH($C47,'Policy Characteristics'!$C:$C,0)))</f>
        <v>0.02</v>
      </c>
      <c r="O47" s="427" t="str">
        <f>IF(ISBLANK(INDEX('Policy Characteristics'!I:I,MATCH($C47,'Policy Characteristics'!$C:$C,0))),"",INDEX('Policy Characteristics'!I:I,MATCH($C47,'Policy Characteristics'!$C:$C,0)))</f>
        <v>% reduction in emissions</v>
      </c>
      <c r="P47" s="427"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47" s="427" t="str">
        <f>IF(ISBLANK(INDEX('Policy Characteristics'!K:K,MATCH($C47,'Policy Characteristics'!$C:$C,0))),"",INDEX('Policy Characteristics'!K:K,MATCH($C47,'Policy Characteristics'!$C:$C,0)))</f>
        <v>transportation-sector-main.html#conv-pol-stds</v>
      </c>
      <c r="R47" s="427" t="str">
        <f>IF(ISBLANK(INDEX('Policy Characteristics'!L:L,MATCH($C47,'Policy Characteristics'!$C:$C,0))),"",INDEX('Policy Characteristics'!L:L,MATCH($C47,'Policy Characteristics'!$C:$C,0)))</f>
        <v>conventional-pollutant-standards.html</v>
      </c>
    </row>
    <row r="48" spans="1:18" s="2" customFormat="1" x14ac:dyDescent="0.35">
      <c r="A48" s="427" t="str">
        <f>IF(ISBLANK(INDEX('Policy Characteristics'!A:A,MATCH($C48,'Policy Characteristics'!$C:$C,0))),"",INDEX('Policy Characteristics'!A:A,MATCH($C48,'Policy Characteristics'!$C:$C,0)))</f>
        <v>Transportation</v>
      </c>
      <c r="B48" s="427" t="str">
        <f>IF(ISBLANK(INDEX('Policy Characteristics'!B:B,MATCH($C48,'Policy Characteristics'!$C:$C,0))),"",INDEX('Policy Characteristics'!B:B,MATCH($C48,'Policy Characteristics'!$C:$C,0)))</f>
        <v>Conventional Pollutant Standards</v>
      </c>
      <c r="C48" s="429" t="str">
        <f t="shared" si="2"/>
        <v>Percentage Reduction of Separately Regulated Pollutants</v>
      </c>
      <c r="D48" s="2" t="s">
        <v>43</v>
      </c>
      <c r="E48" s="2" t="s">
        <v>2292</v>
      </c>
      <c r="F48" s="2" t="s">
        <v>43</v>
      </c>
      <c r="G48" s="2" t="s">
        <v>2292</v>
      </c>
      <c r="H48" s="216">
        <v>346</v>
      </c>
      <c r="I48" s="53" t="s">
        <v>45</v>
      </c>
      <c r="J48" s="429" t="str">
        <f>IF(ISBLANK(INDEX('Policy Characteristics'!D:D,MATCH($C48,'Policy Characteristics'!$C:$C,0))),"",INDEX('Policy Characteristics'!D:D,MATCH($C48,'Policy Characteristics'!$C:$C,0)))</f>
        <v>Conventional Pollutant Standard</v>
      </c>
      <c r="K48" s="427" t="str">
        <f>IF(ISBLANK(INDEX('Policy Characteristics'!E:E,MATCH($C48,'Policy Characteristics'!$C:$C,0))),"",INDEX('Policy Characteristics'!E:E,MATCH($C48,'Policy Characteristics'!$C:$C,0)))</f>
        <v>trans reduce regulated pollutants</v>
      </c>
      <c r="L48" s="450">
        <f>IF(ISBLANK(INDEX('Policy Characteristics'!F:F,MATCH($C48,'Policy Characteristics'!$C:$C,0))),"",INDEX('Policy Characteristics'!F:F,MATCH($C48,'Policy Characteristics'!$C:$C,0)))</f>
        <v>0</v>
      </c>
      <c r="M48" s="450">
        <f>IF(ISBLANK(INDEX('Policy Characteristics'!G:G,MATCH($C48,'Policy Characteristics'!$C:$C,0))),"",INDEX('Policy Characteristics'!G:G,MATCH($C48,'Policy Characteristics'!$C:$C,0)))</f>
        <v>1</v>
      </c>
      <c r="N48" s="450">
        <f>IF(ISBLANK(INDEX('Policy Characteristics'!H:H,MATCH($C48,'Policy Characteristics'!$C:$C,0))),"",INDEX('Policy Characteristics'!H:H,MATCH($C48,'Policy Characteristics'!$C:$C,0)))</f>
        <v>0.02</v>
      </c>
      <c r="O48" s="427" t="str">
        <f>IF(ISBLANK(INDEX('Policy Characteristics'!I:I,MATCH($C48,'Policy Characteristics'!$C:$C,0))),"",INDEX('Policy Characteristics'!I:I,MATCH($C48,'Policy Characteristics'!$C:$C,0)))</f>
        <v>% reduction in emissions</v>
      </c>
      <c r="P48" s="427"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48" s="427" t="str">
        <f>IF(ISBLANK(INDEX('Policy Characteristics'!K:K,MATCH($C48,'Policy Characteristics'!$C:$C,0))),"",INDEX('Policy Characteristics'!K:K,MATCH($C48,'Policy Characteristics'!$C:$C,0)))</f>
        <v>transportation-sector-main.html#conv-pol-stds</v>
      </c>
      <c r="R48" s="427" t="str">
        <f>IF(ISBLANK(INDEX('Policy Characteristics'!L:L,MATCH($C48,'Policy Characteristics'!$C:$C,0))),"",INDEX('Policy Characteristics'!L:L,MATCH($C48,'Policy Characteristics'!$C:$C,0)))</f>
        <v>conventional-pollutant-standards.html</v>
      </c>
    </row>
    <row r="49" spans="1:18" s="2" customFormat="1" x14ac:dyDescent="0.35">
      <c r="A49" s="427" t="str">
        <f>IF(ISBLANK(INDEX('Policy Characteristics'!A:A,MATCH($C49,'Policy Characteristics'!$C:$C,0))),"",INDEX('Policy Characteristics'!A:A,MATCH($C49,'Policy Characteristics'!$C:$C,0)))</f>
        <v>Transportation</v>
      </c>
      <c r="B49" s="427" t="str">
        <f>IF(ISBLANK(INDEX('Policy Characteristics'!B:B,MATCH($C49,'Policy Characteristics'!$C:$C,0))),"",INDEX('Policy Characteristics'!B:B,MATCH($C49,'Policy Characteristics'!$C:$C,0)))</f>
        <v>Conventional Pollutant Standards</v>
      </c>
      <c r="C49" s="429" t="str">
        <f t="shared" si="2"/>
        <v>Percentage Reduction of Separately Regulated Pollutants</v>
      </c>
      <c r="D49" s="2" t="s">
        <v>43</v>
      </c>
      <c r="E49" s="2" t="s">
        <v>2294</v>
      </c>
      <c r="F49" s="2" t="s">
        <v>43</v>
      </c>
      <c r="G49" s="2" t="s">
        <v>2294</v>
      </c>
      <c r="H49" s="216">
        <v>347</v>
      </c>
      <c r="I49" s="53" t="s">
        <v>45</v>
      </c>
      <c r="J49" s="429" t="str">
        <f>IF(ISBLANK(INDEX('Policy Characteristics'!D:D,MATCH($C49,'Policy Characteristics'!$C:$C,0))),"",INDEX('Policy Characteristics'!D:D,MATCH($C49,'Policy Characteristics'!$C:$C,0)))</f>
        <v>Conventional Pollutant Standard</v>
      </c>
      <c r="K49" s="427" t="str">
        <f>IF(ISBLANK(INDEX('Policy Characteristics'!E:E,MATCH($C49,'Policy Characteristics'!$C:$C,0))),"",INDEX('Policy Characteristics'!E:E,MATCH($C49,'Policy Characteristics'!$C:$C,0)))</f>
        <v>trans reduce regulated pollutants</v>
      </c>
      <c r="L49" s="450">
        <f>IF(ISBLANK(INDEX('Policy Characteristics'!F:F,MATCH($C49,'Policy Characteristics'!$C:$C,0))),"",INDEX('Policy Characteristics'!F:F,MATCH($C49,'Policy Characteristics'!$C:$C,0)))</f>
        <v>0</v>
      </c>
      <c r="M49" s="450">
        <f>IF(ISBLANK(INDEX('Policy Characteristics'!G:G,MATCH($C49,'Policy Characteristics'!$C:$C,0))),"",INDEX('Policy Characteristics'!G:G,MATCH($C49,'Policy Characteristics'!$C:$C,0)))</f>
        <v>1</v>
      </c>
      <c r="N49" s="450">
        <f>IF(ISBLANK(INDEX('Policy Characteristics'!H:H,MATCH($C49,'Policy Characteristics'!$C:$C,0))),"",INDEX('Policy Characteristics'!H:H,MATCH($C49,'Policy Characteristics'!$C:$C,0)))</f>
        <v>0.02</v>
      </c>
      <c r="O49" s="427" t="str">
        <f>IF(ISBLANK(INDEX('Policy Characteristics'!I:I,MATCH($C49,'Policy Characteristics'!$C:$C,0))),"",INDEX('Policy Characteristics'!I:I,MATCH($C49,'Policy Characteristics'!$C:$C,0)))</f>
        <v>% reduction in emissions</v>
      </c>
      <c r="P49" s="427"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49" s="427" t="str">
        <f>IF(ISBLANK(INDEX('Policy Characteristics'!K:K,MATCH($C49,'Policy Characteristics'!$C:$C,0))),"",INDEX('Policy Characteristics'!K:K,MATCH($C49,'Policy Characteristics'!$C:$C,0)))</f>
        <v>transportation-sector-main.html#conv-pol-stds</v>
      </c>
      <c r="R49" s="427" t="str">
        <f>IF(ISBLANK(INDEX('Policy Characteristics'!L:L,MATCH($C49,'Policy Characteristics'!$C:$C,0))),"",INDEX('Policy Characteristics'!L:L,MATCH($C49,'Policy Characteristics'!$C:$C,0)))</f>
        <v>conventional-pollutant-standards.html</v>
      </c>
    </row>
    <row r="50" spans="1:18" s="2" customFormat="1" x14ac:dyDescent="0.35">
      <c r="A50" s="427" t="str">
        <f>IF(ISBLANK(INDEX('Policy Characteristics'!A:A,MATCH($C50,'Policy Characteristics'!$C:$C,0))),"",INDEX('Policy Characteristics'!A:A,MATCH($C50,'Policy Characteristics'!$C:$C,0)))</f>
        <v>Transportation</v>
      </c>
      <c r="B50" s="427" t="str">
        <f>IF(ISBLANK(INDEX('Policy Characteristics'!B:B,MATCH($C50,'Policy Characteristics'!$C:$C,0))),"",INDEX('Policy Characteristics'!B:B,MATCH($C50,'Policy Characteristics'!$C:$C,0)))</f>
        <v>Conventional Pollutant Standards</v>
      </c>
      <c r="C50" s="429" t="str">
        <f t="shared" si="2"/>
        <v>Percentage Reduction of Separately Regulated Pollutants</v>
      </c>
      <c r="D50" s="2" t="s">
        <v>43</v>
      </c>
      <c r="E50" s="2" t="s">
        <v>2296</v>
      </c>
      <c r="F50" s="2" t="s">
        <v>43</v>
      </c>
      <c r="G50" s="2" t="s">
        <v>2296</v>
      </c>
      <c r="H50" s="216">
        <v>348</v>
      </c>
      <c r="I50" s="9" t="s">
        <v>46</v>
      </c>
      <c r="J50" s="429" t="str">
        <f>IF(ISBLANK(INDEX('Policy Characteristics'!D:D,MATCH($C50,'Policy Characteristics'!$C:$C,0))),"",INDEX('Policy Characteristics'!D:D,MATCH($C50,'Policy Characteristics'!$C:$C,0)))</f>
        <v>Conventional Pollutant Standard</v>
      </c>
      <c r="K50" s="427" t="str">
        <f>IF(ISBLANK(INDEX('Policy Characteristics'!E:E,MATCH($C50,'Policy Characteristics'!$C:$C,0))),"",INDEX('Policy Characteristics'!E:E,MATCH($C50,'Policy Characteristics'!$C:$C,0)))</f>
        <v>trans reduce regulated pollutants</v>
      </c>
      <c r="L50" s="450">
        <f>IF(ISBLANK(INDEX('Policy Characteristics'!F:F,MATCH($C50,'Policy Characteristics'!$C:$C,0))),"",INDEX('Policy Characteristics'!F:F,MATCH($C50,'Policy Characteristics'!$C:$C,0)))</f>
        <v>0</v>
      </c>
      <c r="M50" s="450">
        <f>IF(ISBLANK(INDEX('Policy Characteristics'!G:G,MATCH($C50,'Policy Characteristics'!$C:$C,0))),"",INDEX('Policy Characteristics'!G:G,MATCH($C50,'Policy Characteristics'!$C:$C,0)))</f>
        <v>1</v>
      </c>
      <c r="N50" s="450">
        <f>IF(ISBLANK(INDEX('Policy Characteristics'!H:H,MATCH($C50,'Policy Characteristics'!$C:$C,0))),"",INDEX('Policy Characteristics'!H:H,MATCH($C50,'Policy Characteristics'!$C:$C,0)))</f>
        <v>0.02</v>
      </c>
      <c r="O50" s="427" t="str">
        <f>IF(ISBLANK(INDEX('Policy Characteristics'!I:I,MATCH($C50,'Policy Characteristics'!$C:$C,0))),"",INDEX('Policy Characteristics'!I:I,MATCH($C50,'Policy Characteristics'!$C:$C,0)))</f>
        <v>% reduction in emissions</v>
      </c>
      <c r="P50" s="427"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50" s="427" t="str">
        <f>IF(ISBLANK(INDEX('Policy Characteristics'!K:K,MATCH($C50,'Policy Characteristics'!$C:$C,0))),"",INDEX('Policy Characteristics'!K:K,MATCH($C50,'Policy Characteristics'!$C:$C,0)))</f>
        <v>transportation-sector-main.html#conv-pol-stds</v>
      </c>
      <c r="R50" s="427" t="str">
        <f>IF(ISBLANK(INDEX('Policy Characteristics'!L:L,MATCH($C50,'Policy Characteristics'!$C:$C,0))),"",INDEX('Policy Characteristics'!L:L,MATCH($C50,'Policy Characteristics'!$C:$C,0)))</f>
        <v>conventional-pollutant-standards.html</v>
      </c>
    </row>
    <row r="51" spans="1:18" s="2" customFormat="1" x14ac:dyDescent="0.35">
      <c r="A51" s="427" t="str">
        <f>IF(ISBLANK(INDEX('Policy Characteristics'!A:A,MATCH($C51,'Policy Characteristics'!$C:$C,0))),"",INDEX('Policy Characteristics'!A:A,MATCH($C51,'Policy Characteristics'!$C:$C,0)))</f>
        <v>Transportation</v>
      </c>
      <c r="B51" s="427" t="str">
        <f>IF(ISBLANK(INDEX('Policy Characteristics'!B:B,MATCH($C51,'Policy Characteristics'!$C:$C,0))),"",INDEX('Policy Characteristics'!B:B,MATCH($C51,'Policy Characteristics'!$C:$C,0)))</f>
        <v>Conventional Pollutant Standards</v>
      </c>
      <c r="C51" s="429" t="str">
        <f t="shared" si="2"/>
        <v>Percentage Reduction of Separately Regulated Pollutants</v>
      </c>
      <c r="D51" s="2" t="s">
        <v>43</v>
      </c>
      <c r="E51" s="2" t="s">
        <v>2298</v>
      </c>
      <c r="F51" s="2" t="s">
        <v>43</v>
      </c>
      <c r="G51" s="2" t="s">
        <v>2298</v>
      </c>
      <c r="H51" s="216">
        <v>349</v>
      </c>
      <c r="I51" s="9" t="s">
        <v>46</v>
      </c>
      <c r="J51" s="429" t="str">
        <f>IF(ISBLANK(INDEX('Policy Characteristics'!D:D,MATCH($C51,'Policy Characteristics'!$C:$C,0))),"",INDEX('Policy Characteristics'!D:D,MATCH($C51,'Policy Characteristics'!$C:$C,0)))</f>
        <v>Conventional Pollutant Standard</v>
      </c>
      <c r="K51" s="427" t="str">
        <f>IF(ISBLANK(INDEX('Policy Characteristics'!E:E,MATCH($C51,'Policy Characteristics'!$C:$C,0))),"",INDEX('Policy Characteristics'!E:E,MATCH($C51,'Policy Characteristics'!$C:$C,0)))</f>
        <v>trans reduce regulated pollutants</v>
      </c>
      <c r="L51" s="450">
        <f>IF(ISBLANK(INDEX('Policy Characteristics'!F:F,MATCH($C51,'Policy Characteristics'!$C:$C,0))),"",INDEX('Policy Characteristics'!F:F,MATCH($C51,'Policy Characteristics'!$C:$C,0)))</f>
        <v>0</v>
      </c>
      <c r="M51" s="450">
        <f>IF(ISBLANK(INDEX('Policy Characteristics'!G:G,MATCH($C51,'Policy Characteristics'!$C:$C,0))),"",INDEX('Policy Characteristics'!G:G,MATCH($C51,'Policy Characteristics'!$C:$C,0)))</f>
        <v>1</v>
      </c>
      <c r="N51" s="450">
        <f>IF(ISBLANK(INDEX('Policy Characteristics'!H:H,MATCH($C51,'Policy Characteristics'!$C:$C,0))),"",INDEX('Policy Characteristics'!H:H,MATCH($C51,'Policy Characteristics'!$C:$C,0)))</f>
        <v>0.02</v>
      </c>
      <c r="O51" s="427" t="str">
        <f>IF(ISBLANK(INDEX('Policy Characteristics'!I:I,MATCH($C51,'Policy Characteristics'!$C:$C,0))),"",INDEX('Policy Characteristics'!I:I,MATCH($C51,'Policy Characteristics'!$C:$C,0)))</f>
        <v>% reduction in emissions</v>
      </c>
      <c r="P51" s="427"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51" s="427" t="str">
        <f>IF(ISBLANK(INDEX('Policy Characteristics'!K:K,MATCH($C51,'Policy Characteristics'!$C:$C,0))),"",INDEX('Policy Characteristics'!K:K,MATCH($C51,'Policy Characteristics'!$C:$C,0)))</f>
        <v>transportation-sector-main.html#conv-pol-stds</v>
      </c>
      <c r="R51" s="427" t="str">
        <f>IF(ISBLANK(INDEX('Policy Characteristics'!L:L,MATCH($C51,'Policy Characteristics'!$C:$C,0))),"",INDEX('Policy Characteristics'!L:L,MATCH($C51,'Policy Characteristics'!$C:$C,0)))</f>
        <v>conventional-pollutant-standards.html</v>
      </c>
    </row>
    <row r="52" spans="1:18" s="2" customFormat="1" x14ac:dyDescent="0.35">
      <c r="A52" s="427" t="str">
        <f>IF(ISBLANK(INDEX('Policy Characteristics'!A:A,MATCH($C52,'Policy Characteristics'!$C:$C,0))),"",INDEX('Policy Characteristics'!A:A,MATCH($C52,'Policy Characteristics'!$C:$C,0)))</f>
        <v>Transportation</v>
      </c>
      <c r="B52" s="427" t="str">
        <f>IF(ISBLANK(INDEX('Policy Characteristics'!B:B,MATCH($C52,'Policy Characteristics'!$C:$C,0))),"",INDEX('Policy Characteristics'!B:B,MATCH($C52,'Policy Characteristics'!$C:$C,0)))</f>
        <v>Conventional Pollutant Standards</v>
      </c>
      <c r="C52" s="429" t="str">
        <f t="shared" si="2"/>
        <v>Percentage Reduction of Separately Regulated Pollutants</v>
      </c>
      <c r="D52" s="2" t="s">
        <v>118</v>
      </c>
      <c r="E52" s="2" t="s">
        <v>2282</v>
      </c>
      <c r="F52" s="2" t="s">
        <v>118</v>
      </c>
      <c r="G52" s="2" t="s">
        <v>2510</v>
      </c>
      <c r="H52" s="216">
        <v>350</v>
      </c>
      <c r="I52" s="53" t="s">
        <v>45</v>
      </c>
      <c r="J52" s="429" t="str">
        <f>IF(ISBLANK(INDEX('Policy Characteristics'!D:D,MATCH($C52,'Policy Characteristics'!$C:$C,0))),"",INDEX('Policy Characteristics'!D:D,MATCH($C52,'Policy Characteristics'!$C:$C,0)))</f>
        <v>Conventional Pollutant Standard</v>
      </c>
      <c r="K52" s="427" t="str">
        <f>IF(ISBLANK(INDEX('Policy Characteristics'!E:E,MATCH($C52,'Policy Characteristics'!$C:$C,0))),"",INDEX('Policy Characteristics'!E:E,MATCH($C52,'Policy Characteristics'!$C:$C,0)))</f>
        <v>trans reduce regulated pollutants</v>
      </c>
      <c r="L52" s="450">
        <f>IF(ISBLANK(INDEX('Policy Characteristics'!F:F,MATCH($C52,'Policy Characteristics'!$C:$C,0))),"",INDEX('Policy Characteristics'!F:F,MATCH($C52,'Policy Characteristics'!$C:$C,0)))</f>
        <v>0</v>
      </c>
      <c r="M52" s="450">
        <f>IF(ISBLANK(INDEX('Policy Characteristics'!G:G,MATCH($C52,'Policy Characteristics'!$C:$C,0))),"",INDEX('Policy Characteristics'!G:G,MATCH($C52,'Policy Characteristics'!$C:$C,0)))</f>
        <v>1</v>
      </c>
      <c r="N52" s="450">
        <f>IF(ISBLANK(INDEX('Policy Characteristics'!H:H,MATCH($C52,'Policy Characteristics'!$C:$C,0))),"",INDEX('Policy Characteristics'!H:H,MATCH($C52,'Policy Characteristics'!$C:$C,0)))</f>
        <v>0.02</v>
      </c>
      <c r="O52" s="427" t="str">
        <f>IF(ISBLANK(INDEX('Policy Characteristics'!I:I,MATCH($C52,'Policy Characteristics'!$C:$C,0))),"",INDEX('Policy Characteristics'!I:I,MATCH($C52,'Policy Characteristics'!$C:$C,0)))</f>
        <v>% reduction in emissions</v>
      </c>
      <c r="P52" s="427"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52" s="427" t="str">
        <f>IF(ISBLANK(INDEX('Policy Characteristics'!K:K,MATCH($C52,'Policy Characteristics'!$C:$C,0))),"",INDEX('Policy Characteristics'!K:K,MATCH($C52,'Policy Characteristics'!$C:$C,0)))</f>
        <v>transportation-sector-main.html#conv-pol-stds</v>
      </c>
      <c r="R52" s="427" t="str">
        <f>IF(ISBLANK(INDEX('Policy Characteristics'!L:L,MATCH($C52,'Policy Characteristics'!$C:$C,0))),"",INDEX('Policy Characteristics'!L:L,MATCH($C52,'Policy Characteristics'!$C:$C,0)))</f>
        <v>conventional-pollutant-standards.html</v>
      </c>
    </row>
    <row r="53" spans="1:18" s="2" customFormat="1" x14ac:dyDescent="0.35">
      <c r="A53" s="427" t="str">
        <f>IF(ISBLANK(INDEX('Policy Characteristics'!A:A,MATCH($C53,'Policy Characteristics'!$C:$C,0))),"",INDEX('Policy Characteristics'!A:A,MATCH($C53,'Policy Characteristics'!$C:$C,0)))</f>
        <v>Transportation</v>
      </c>
      <c r="B53" s="427" t="str">
        <f>IF(ISBLANK(INDEX('Policy Characteristics'!B:B,MATCH($C53,'Policy Characteristics'!$C:$C,0))),"",INDEX('Policy Characteristics'!B:B,MATCH($C53,'Policy Characteristics'!$C:$C,0)))</f>
        <v>Conventional Pollutant Standards</v>
      </c>
      <c r="C53" s="429" t="str">
        <f t="shared" si="2"/>
        <v>Percentage Reduction of Separately Regulated Pollutants</v>
      </c>
      <c r="D53" s="2" t="s">
        <v>118</v>
      </c>
      <c r="E53" s="2" t="s">
        <v>508</v>
      </c>
      <c r="F53" s="2" t="s">
        <v>118</v>
      </c>
      <c r="G53" s="2" t="s">
        <v>508</v>
      </c>
      <c r="H53" s="216">
        <v>351</v>
      </c>
      <c r="I53" s="53" t="s">
        <v>45</v>
      </c>
      <c r="J53" s="429" t="str">
        <f>IF(ISBLANK(INDEX('Policy Characteristics'!D:D,MATCH($C53,'Policy Characteristics'!$C:$C,0))),"",INDEX('Policy Characteristics'!D:D,MATCH($C53,'Policy Characteristics'!$C:$C,0)))</f>
        <v>Conventional Pollutant Standard</v>
      </c>
      <c r="K53" s="427" t="str">
        <f>IF(ISBLANK(INDEX('Policy Characteristics'!E:E,MATCH($C53,'Policy Characteristics'!$C:$C,0))),"",INDEX('Policy Characteristics'!E:E,MATCH($C53,'Policy Characteristics'!$C:$C,0)))</f>
        <v>trans reduce regulated pollutants</v>
      </c>
      <c r="L53" s="450">
        <f>IF(ISBLANK(INDEX('Policy Characteristics'!F:F,MATCH($C53,'Policy Characteristics'!$C:$C,0))),"",INDEX('Policy Characteristics'!F:F,MATCH($C53,'Policy Characteristics'!$C:$C,0)))</f>
        <v>0</v>
      </c>
      <c r="M53" s="450">
        <f>IF(ISBLANK(INDEX('Policy Characteristics'!G:G,MATCH($C53,'Policy Characteristics'!$C:$C,0))),"",INDEX('Policy Characteristics'!G:G,MATCH($C53,'Policy Characteristics'!$C:$C,0)))</f>
        <v>1</v>
      </c>
      <c r="N53" s="450">
        <f>IF(ISBLANK(INDEX('Policy Characteristics'!H:H,MATCH($C53,'Policy Characteristics'!$C:$C,0))),"",INDEX('Policy Characteristics'!H:H,MATCH($C53,'Policy Characteristics'!$C:$C,0)))</f>
        <v>0.02</v>
      </c>
      <c r="O53" s="427" t="str">
        <f>IF(ISBLANK(INDEX('Policy Characteristics'!I:I,MATCH($C53,'Policy Characteristics'!$C:$C,0))),"",INDEX('Policy Characteristics'!I:I,MATCH($C53,'Policy Characteristics'!$C:$C,0)))</f>
        <v>% reduction in emissions</v>
      </c>
      <c r="P53" s="427"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53" s="427" t="str">
        <f>IF(ISBLANK(INDEX('Policy Characteristics'!K:K,MATCH($C53,'Policy Characteristics'!$C:$C,0))),"",INDEX('Policy Characteristics'!K:K,MATCH($C53,'Policy Characteristics'!$C:$C,0)))</f>
        <v>transportation-sector-main.html#conv-pol-stds</v>
      </c>
      <c r="R53" s="427" t="str">
        <f>IF(ISBLANK(INDEX('Policy Characteristics'!L:L,MATCH($C53,'Policy Characteristics'!$C:$C,0))),"",INDEX('Policy Characteristics'!L:L,MATCH($C53,'Policy Characteristics'!$C:$C,0)))</f>
        <v>conventional-pollutant-standards.html</v>
      </c>
    </row>
    <row r="54" spans="1:18" s="2" customFormat="1" x14ac:dyDescent="0.35">
      <c r="A54" s="427" t="str">
        <f>IF(ISBLANK(INDEX('Policy Characteristics'!A:A,MATCH($C54,'Policy Characteristics'!$C:$C,0))),"",INDEX('Policy Characteristics'!A:A,MATCH($C54,'Policy Characteristics'!$C:$C,0)))</f>
        <v>Transportation</v>
      </c>
      <c r="B54" s="427" t="str">
        <f>IF(ISBLANK(INDEX('Policy Characteristics'!B:B,MATCH($C54,'Policy Characteristics'!$C:$C,0))),"",INDEX('Policy Characteristics'!B:B,MATCH($C54,'Policy Characteristics'!$C:$C,0)))</f>
        <v>Conventional Pollutant Standards</v>
      </c>
      <c r="C54" s="429" t="str">
        <f t="shared" si="2"/>
        <v>Percentage Reduction of Separately Regulated Pollutants</v>
      </c>
      <c r="D54" s="2" t="s">
        <v>118</v>
      </c>
      <c r="E54" s="2" t="s">
        <v>2285</v>
      </c>
      <c r="F54" s="2" t="s">
        <v>118</v>
      </c>
      <c r="G54" s="2" t="s">
        <v>2285</v>
      </c>
      <c r="H54" s="216">
        <v>352</v>
      </c>
      <c r="I54" s="53" t="s">
        <v>45</v>
      </c>
      <c r="J54" s="429" t="str">
        <f>IF(ISBLANK(INDEX('Policy Characteristics'!D:D,MATCH($C54,'Policy Characteristics'!$C:$C,0))),"",INDEX('Policy Characteristics'!D:D,MATCH($C54,'Policy Characteristics'!$C:$C,0)))</f>
        <v>Conventional Pollutant Standard</v>
      </c>
      <c r="K54" s="427" t="str">
        <f>IF(ISBLANK(INDEX('Policy Characteristics'!E:E,MATCH($C54,'Policy Characteristics'!$C:$C,0))),"",INDEX('Policy Characteristics'!E:E,MATCH($C54,'Policy Characteristics'!$C:$C,0)))</f>
        <v>trans reduce regulated pollutants</v>
      </c>
      <c r="L54" s="450">
        <f>IF(ISBLANK(INDEX('Policy Characteristics'!F:F,MATCH($C54,'Policy Characteristics'!$C:$C,0))),"",INDEX('Policy Characteristics'!F:F,MATCH($C54,'Policy Characteristics'!$C:$C,0)))</f>
        <v>0</v>
      </c>
      <c r="M54" s="450">
        <f>IF(ISBLANK(INDEX('Policy Characteristics'!G:G,MATCH($C54,'Policy Characteristics'!$C:$C,0))),"",INDEX('Policy Characteristics'!G:G,MATCH($C54,'Policy Characteristics'!$C:$C,0)))</f>
        <v>1</v>
      </c>
      <c r="N54" s="450">
        <f>IF(ISBLANK(INDEX('Policy Characteristics'!H:H,MATCH($C54,'Policy Characteristics'!$C:$C,0))),"",INDEX('Policy Characteristics'!H:H,MATCH($C54,'Policy Characteristics'!$C:$C,0)))</f>
        <v>0.02</v>
      </c>
      <c r="O54" s="427" t="str">
        <f>IF(ISBLANK(INDEX('Policy Characteristics'!I:I,MATCH($C54,'Policy Characteristics'!$C:$C,0))),"",INDEX('Policy Characteristics'!I:I,MATCH($C54,'Policy Characteristics'!$C:$C,0)))</f>
        <v>% reduction in emissions</v>
      </c>
      <c r="P54" s="427"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54" s="427" t="str">
        <f>IF(ISBLANK(INDEX('Policy Characteristics'!K:K,MATCH($C54,'Policy Characteristics'!$C:$C,0))),"",INDEX('Policy Characteristics'!K:K,MATCH($C54,'Policy Characteristics'!$C:$C,0)))</f>
        <v>transportation-sector-main.html#conv-pol-stds</v>
      </c>
      <c r="R54" s="427" t="str">
        <f>IF(ISBLANK(INDEX('Policy Characteristics'!L:L,MATCH($C54,'Policy Characteristics'!$C:$C,0))),"",INDEX('Policy Characteristics'!L:L,MATCH($C54,'Policy Characteristics'!$C:$C,0)))</f>
        <v>conventional-pollutant-standards.html</v>
      </c>
    </row>
    <row r="55" spans="1:18" s="2" customFormat="1" x14ac:dyDescent="0.35">
      <c r="A55" s="427" t="str">
        <f>IF(ISBLANK(INDEX('Policy Characteristics'!A:A,MATCH($C55,'Policy Characteristics'!$C:$C,0))),"",INDEX('Policy Characteristics'!A:A,MATCH($C55,'Policy Characteristics'!$C:$C,0)))</f>
        <v>Transportation</v>
      </c>
      <c r="B55" s="427" t="str">
        <f>IF(ISBLANK(INDEX('Policy Characteristics'!B:B,MATCH($C55,'Policy Characteristics'!$C:$C,0))),"",INDEX('Policy Characteristics'!B:B,MATCH($C55,'Policy Characteristics'!$C:$C,0)))</f>
        <v>Conventional Pollutant Standards</v>
      </c>
      <c r="C55" s="429" t="str">
        <f t="shared" si="2"/>
        <v>Percentage Reduction of Separately Regulated Pollutants</v>
      </c>
      <c r="D55" s="2" t="s">
        <v>118</v>
      </c>
      <c r="E55" s="2" t="s">
        <v>2287</v>
      </c>
      <c r="F55" s="2" t="s">
        <v>118</v>
      </c>
      <c r="G55" s="2" t="s">
        <v>2287</v>
      </c>
      <c r="H55" s="216">
        <v>353</v>
      </c>
      <c r="I55" s="53" t="s">
        <v>45</v>
      </c>
      <c r="J55" s="429" t="str">
        <f>IF(ISBLANK(INDEX('Policy Characteristics'!D:D,MATCH($C55,'Policy Characteristics'!$C:$C,0))),"",INDEX('Policy Characteristics'!D:D,MATCH($C55,'Policy Characteristics'!$C:$C,0)))</f>
        <v>Conventional Pollutant Standard</v>
      </c>
      <c r="K55" s="427" t="str">
        <f>IF(ISBLANK(INDEX('Policy Characteristics'!E:E,MATCH($C55,'Policy Characteristics'!$C:$C,0))),"",INDEX('Policy Characteristics'!E:E,MATCH($C55,'Policy Characteristics'!$C:$C,0)))</f>
        <v>trans reduce regulated pollutants</v>
      </c>
      <c r="L55" s="450">
        <f>IF(ISBLANK(INDEX('Policy Characteristics'!F:F,MATCH($C55,'Policy Characteristics'!$C:$C,0))),"",INDEX('Policy Characteristics'!F:F,MATCH($C55,'Policy Characteristics'!$C:$C,0)))</f>
        <v>0</v>
      </c>
      <c r="M55" s="450">
        <f>IF(ISBLANK(INDEX('Policy Characteristics'!G:G,MATCH($C55,'Policy Characteristics'!$C:$C,0))),"",INDEX('Policy Characteristics'!G:G,MATCH($C55,'Policy Characteristics'!$C:$C,0)))</f>
        <v>1</v>
      </c>
      <c r="N55" s="450">
        <f>IF(ISBLANK(INDEX('Policy Characteristics'!H:H,MATCH($C55,'Policy Characteristics'!$C:$C,0))),"",INDEX('Policy Characteristics'!H:H,MATCH($C55,'Policy Characteristics'!$C:$C,0)))</f>
        <v>0.02</v>
      </c>
      <c r="O55" s="427" t="str">
        <f>IF(ISBLANK(INDEX('Policy Characteristics'!I:I,MATCH($C55,'Policy Characteristics'!$C:$C,0))),"",INDEX('Policy Characteristics'!I:I,MATCH($C55,'Policy Characteristics'!$C:$C,0)))</f>
        <v>% reduction in emissions</v>
      </c>
      <c r="P55" s="427"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55" s="427" t="str">
        <f>IF(ISBLANK(INDEX('Policy Characteristics'!K:K,MATCH($C55,'Policy Characteristics'!$C:$C,0))),"",INDEX('Policy Characteristics'!K:K,MATCH($C55,'Policy Characteristics'!$C:$C,0)))</f>
        <v>transportation-sector-main.html#conv-pol-stds</v>
      </c>
      <c r="R55" s="427" t="str">
        <f>IF(ISBLANK(INDEX('Policy Characteristics'!L:L,MATCH($C55,'Policy Characteristics'!$C:$C,0))),"",INDEX('Policy Characteristics'!L:L,MATCH($C55,'Policy Characteristics'!$C:$C,0)))</f>
        <v>conventional-pollutant-standards.html</v>
      </c>
    </row>
    <row r="56" spans="1:18" s="2" customFormat="1" x14ac:dyDescent="0.35">
      <c r="A56" s="427" t="str">
        <f>IF(ISBLANK(INDEX('Policy Characteristics'!A:A,MATCH($C56,'Policy Characteristics'!$C:$C,0))),"",INDEX('Policy Characteristics'!A:A,MATCH($C56,'Policy Characteristics'!$C:$C,0)))</f>
        <v>Transportation</v>
      </c>
      <c r="B56" s="427" t="str">
        <f>IF(ISBLANK(INDEX('Policy Characteristics'!B:B,MATCH($C56,'Policy Characteristics'!$C:$C,0))),"",INDEX('Policy Characteristics'!B:B,MATCH($C56,'Policy Characteristics'!$C:$C,0)))</f>
        <v>Conventional Pollutant Standards</v>
      </c>
      <c r="C56" s="429" t="str">
        <f t="shared" si="2"/>
        <v>Percentage Reduction of Separately Regulated Pollutants</v>
      </c>
      <c r="D56" s="2" t="s">
        <v>118</v>
      </c>
      <c r="E56" s="2" t="s">
        <v>2289</v>
      </c>
      <c r="F56" s="2" t="s">
        <v>118</v>
      </c>
      <c r="G56" s="2" t="s">
        <v>2382</v>
      </c>
      <c r="H56" s="216">
        <v>354</v>
      </c>
      <c r="I56" s="53" t="s">
        <v>45</v>
      </c>
      <c r="J56" s="429" t="str">
        <f>IF(ISBLANK(INDEX('Policy Characteristics'!D:D,MATCH($C56,'Policy Characteristics'!$C:$C,0))),"",INDEX('Policy Characteristics'!D:D,MATCH($C56,'Policy Characteristics'!$C:$C,0)))</f>
        <v>Conventional Pollutant Standard</v>
      </c>
      <c r="K56" s="427" t="str">
        <f>IF(ISBLANK(INDEX('Policy Characteristics'!E:E,MATCH($C56,'Policy Characteristics'!$C:$C,0))),"",INDEX('Policy Characteristics'!E:E,MATCH($C56,'Policy Characteristics'!$C:$C,0)))</f>
        <v>trans reduce regulated pollutants</v>
      </c>
      <c r="L56" s="450">
        <f>IF(ISBLANK(INDEX('Policy Characteristics'!F:F,MATCH($C56,'Policy Characteristics'!$C:$C,0))),"",INDEX('Policy Characteristics'!F:F,MATCH($C56,'Policy Characteristics'!$C:$C,0)))</f>
        <v>0</v>
      </c>
      <c r="M56" s="450">
        <f>IF(ISBLANK(INDEX('Policy Characteristics'!G:G,MATCH($C56,'Policy Characteristics'!$C:$C,0))),"",INDEX('Policy Characteristics'!G:G,MATCH($C56,'Policy Characteristics'!$C:$C,0)))</f>
        <v>1</v>
      </c>
      <c r="N56" s="450">
        <f>IF(ISBLANK(INDEX('Policy Characteristics'!H:H,MATCH($C56,'Policy Characteristics'!$C:$C,0))),"",INDEX('Policy Characteristics'!H:H,MATCH($C56,'Policy Characteristics'!$C:$C,0)))</f>
        <v>0.02</v>
      </c>
      <c r="O56" s="427" t="str">
        <f>IF(ISBLANK(INDEX('Policy Characteristics'!I:I,MATCH($C56,'Policy Characteristics'!$C:$C,0))),"",INDEX('Policy Characteristics'!I:I,MATCH($C56,'Policy Characteristics'!$C:$C,0)))</f>
        <v>% reduction in emissions</v>
      </c>
      <c r="P56" s="427"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56" s="427" t="str">
        <f>IF(ISBLANK(INDEX('Policy Characteristics'!K:K,MATCH($C56,'Policy Characteristics'!$C:$C,0))),"",INDEX('Policy Characteristics'!K:K,MATCH($C56,'Policy Characteristics'!$C:$C,0)))</f>
        <v>transportation-sector-main.html#conv-pol-stds</v>
      </c>
      <c r="R56" s="427" t="str">
        <f>IF(ISBLANK(INDEX('Policy Characteristics'!L:L,MATCH($C56,'Policy Characteristics'!$C:$C,0))),"",INDEX('Policy Characteristics'!L:L,MATCH($C56,'Policy Characteristics'!$C:$C,0)))</f>
        <v>conventional-pollutant-standards.html</v>
      </c>
    </row>
    <row r="57" spans="1:18" s="2" customFormat="1" x14ac:dyDescent="0.35">
      <c r="A57" s="427" t="str">
        <f>IF(ISBLANK(INDEX('Policy Characteristics'!A:A,MATCH($C57,'Policy Characteristics'!$C:$C,0))),"",INDEX('Policy Characteristics'!A:A,MATCH($C57,'Policy Characteristics'!$C:$C,0)))</f>
        <v>Transportation</v>
      </c>
      <c r="B57" s="427" t="str">
        <f>IF(ISBLANK(INDEX('Policy Characteristics'!B:B,MATCH($C57,'Policy Characteristics'!$C:$C,0))),"",INDEX('Policy Characteristics'!B:B,MATCH($C57,'Policy Characteristics'!$C:$C,0)))</f>
        <v>Conventional Pollutant Standards</v>
      </c>
      <c r="C57" s="429" t="str">
        <f t="shared" si="2"/>
        <v>Percentage Reduction of Separately Regulated Pollutants</v>
      </c>
      <c r="D57" s="2" t="s">
        <v>118</v>
      </c>
      <c r="E57" s="2" t="s">
        <v>2290</v>
      </c>
      <c r="F57" s="2" t="s">
        <v>118</v>
      </c>
      <c r="G57" s="2" t="s">
        <v>2290</v>
      </c>
      <c r="H57" s="216">
        <v>355</v>
      </c>
      <c r="I57" s="53" t="s">
        <v>45</v>
      </c>
      <c r="J57" s="429" t="str">
        <f>IF(ISBLANK(INDEX('Policy Characteristics'!D:D,MATCH($C57,'Policy Characteristics'!$C:$C,0))),"",INDEX('Policy Characteristics'!D:D,MATCH($C57,'Policy Characteristics'!$C:$C,0)))</f>
        <v>Conventional Pollutant Standard</v>
      </c>
      <c r="K57" s="427" t="str">
        <f>IF(ISBLANK(INDEX('Policy Characteristics'!E:E,MATCH($C57,'Policy Characteristics'!$C:$C,0))),"",INDEX('Policy Characteristics'!E:E,MATCH($C57,'Policy Characteristics'!$C:$C,0)))</f>
        <v>trans reduce regulated pollutants</v>
      </c>
      <c r="L57" s="450">
        <f>IF(ISBLANK(INDEX('Policy Characteristics'!F:F,MATCH($C57,'Policy Characteristics'!$C:$C,0))),"",INDEX('Policy Characteristics'!F:F,MATCH($C57,'Policy Characteristics'!$C:$C,0)))</f>
        <v>0</v>
      </c>
      <c r="M57" s="450">
        <f>IF(ISBLANK(INDEX('Policy Characteristics'!G:G,MATCH($C57,'Policy Characteristics'!$C:$C,0))),"",INDEX('Policy Characteristics'!G:G,MATCH($C57,'Policy Characteristics'!$C:$C,0)))</f>
        <v>1</v>
      </c>
      <c r="N57" s="450">
        <f>IF(ISBLANK(INDEX('Policy Characteristics'!H:H,MATCH($C57,'Policy Characteristics'!$C:$C,0))),"",INDEX('Policy Characteristics'!H:H,MATCH($C57,'Policy Characteristics'!$C:$C,0)))</f>
        <v>0.02</v>
      </c>
      <c r="O57" s="427" t="str">
        <f>IF(ISBLANK(INDEX('Policy Characteristics'!I:I,MATCH($C57,'Policy Characteristics'!$C:$C,0))),"",INDEX('Policy Characteristics'!I:I,MATCH($C57,'Policy Characteristics'!$C:$C,0)))</f>
        <v>% reduction in emissions</v>
      </c>
      <c r="P57" s="427"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57" s="427" t="str">
        <f>IF(ISBLANK(INDEX('Policy Characteristics'!K:K,MATCH($C57,'Policy Characteristics'!$C:$C,0))),"",INDEX('Policy Characteristics'!K:K,MATCH($C57,'Policy Characteristics'!$C:$C,0)))</f>
        <v>transportation-sector-main.html#conv-pol-stds</v>
      </c>
      <c r="R57" s="427" t="str">
        <f>IF(ISBLANK(INDEX('Policy Characteristics'!L:L,MATCH($C57,'Policy Characteristics'!$C:$C,0))),"",INDEX('Policy Characteristics'!L:L,MATCH($C57,'Policy Characteristics'!$C:$C,0)))</f>
        <v>conventional-pollutant-standards.html</v>
      </c>
    </row>
    <row r="58" spans="1:18" s="2" customFormat="1" x14ac:dyDescent="0.35">
      <c r="A58" s="427" t="str">
        <f>IF(ISBLANK(INDEX('Policy Characteristics'!A:A,MATCH($C58,'Policy Characteristics'!$C:$C,0))),"",INDEX('Policy Characteristics'!A:A,MATCH($C58,'Policy Characteristics'!$C:$C,0)))</f>
        <v>Transportation</v>
      </c>
      <c r="B58" s="427" t="str">
        <f>IF(ISBLANK(INDEX('Policy Characteristics'!B:B,MATCH($C58,'Policy Characteristics'!$C:$C,0))),"",INDEX('Policy Characteristics'!B:B,MATCH($C58,'Policy Characteristics'!$C:$C,0)))</f>
        <v>Conventional Pollutant Standards</v>
      </c>
      <c r="C58" s="429" t="str">
        <f t="shared" si="2"/>
        <v>Percentage Reduction of Separately Regulated Pollutants</v>
      </c>
      <c r="D58" s="2" t="s">
        <v>118</v>
      </c>
      <c r="E58" s="2" t="s">
        <v>2292</v>
      </c>
      <c r="F58" s="2" t="s">
        <v>118</v>
      </c>
      <c r="G58" s="2" t="s">
        <v>2292</v>
      </c>
      <c r="H58" s="216">
        <v>356</v>
      </c>
      <c r="I58" s="53" t="s">
        <v>45</v>
      </c>
      <c r="J58" s="429" t="str">
        <f>IF(ISBLANK(INDEX('Policy Characteristics'!D:D,MATCH($C58,'Policy Characteristics'!$C:$C,0))),"",INDEX('Policy Characteristics'!D:D,MATCH($C58,'Policy Characteristics'!$C:$C,0)))</f>
        <v>Conventional Pollutant Standard</v>
      </c>
      <c r="K58" s="427" t="str">
        <f>IF(ISBLANK(INDEX('Policy Characteristics'!E:E,MATCH($C58,'Policy Characteristics'!$C:$C,0))),"",INDEX('Policy Characteristics'!E:E,MATCH($C58,'Policy Characteristics'!$C:$C,0)))</f>
        <v>trans reduce regulated pollutants</v>
      </c>
      <c r="L58" s="450">
        <f>IF(ISBLANK(INDEX('Policy Characteristics'!F:F,MATCH($C58,'Policy Characteristics'!$C:$C,0))),"",INDEX('Policy Characteristics'!F:F,MATCH($C58,'Policy Characteristics'!$C:$C,0)))</f>
        <v>0</v>
      </c>
      <c r="M58" s="450">
        <f>IF(ISBLANK(INDEX('Policy Characteristics'!G:G,MATCH($C58,'Policy Characteristics'!$C:$C,0))),"",INDEX('Policy Characteristics'!G:G,MATCH($C58,'Policy Characteristics'!$C:$C,0)))</f>
        <v>1</v>
      </c>
      <c r="N58" s="450">
        <f>IF(ISBLANK(INDEX('Policy Characteristics'!H:H,MATCH($C58,'Policy Characteristics'!$C:$C,0))),"",INDEX('Policy Characteristics'!H:H,MATCH($C58,'Policy Characteristics'!$C:$C,0)))</f>
        <v>0.02</v>
      </c>
      <c r="O58" s="427" t="str">
        <f>IF(ISBLANK(INDEX('Policy Characteristics'!I:I,MATCH($C58,'Policy Characteristics'!$C:$C,0))),"",INDEX('Policy Characteristics'!I:I,MATCH($C58,'Policy Characteristics'!$C:$C,0)))</f>
        <v>% reduction in emissions</v>
      </c>
      <c r="P58" s="427"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58" s="427" t="str">
        <f>IF(ISBLANK(INDEX('Policy Characteristics'!K:K,MATCH($C58,'Policy Characteristics'!$C:$C,0))),"",INDEX('Policy Characteristics'!K:K,MATCH($C58,'Policy Characteristics'!$C:$C,0)))</f>
        <v>transportation-sector-main.html#conv-pol-stds</v>
      </c>
      <c r="R58" s="427" t="str">
        <f>IF(ISBLANK(INDEX('Policy Characteristics'!L:L,MATCH($C58,'Policy Characteristics'!$C:$C,0))),"",INDEX('Policy Characteristics'!L:L,MATCH($C58,'Policy Characteristics'!$C:$C,0)))</f>
        <v>conventional-pollutant-standards.html</v>
      </c>
    </row>
    <row r="59" spans="1:18" s="2" customFormat="1" x14ac:dyDescent="0.35">
      <c r="A59" s="427" t="str">
        <f>IF(ISBLANK(INDEX('Policy Characteristics'!A:A,MATCH($C59,'Policy Characteristics'!$C:$C,0))),"",INDEX('Policy Characteristics'!A:A,MATCH($C59,'Policy Characteristics'!$C:$C,0)))</f>
        <v>Transportation</v>
      </c>
      <c r="B59" s="427" t="str">
        <f>IF(ISBLANK(INDEX('Policy Characteristics'!B:B,MATCH($C59,'Policy Characteristics'!$C:$C,0))),"",INDEX('Policy Characteristics'!B:B,MATCH($C59,'Policy Characteristics'!$C:$C,0)))</f>
        <v>Conventional Pollutant Standards</v>
      </c>
      <c r="C59" s="429" t="str">
        <f t="shared" si="2"/>
        <v>Percentage Reduction of Separately Regulated Pollutants</v>
      </c>
      <c r="D59" s="2" t="s">
        <v>118</v>
      </c>
      <c r="E59" s="2" t="s">
        <v>2294</v>
      </c>
      <c r="F59" s="2" t="s">
        <v>118</v>
      </c>
      <c r="G59" s="2" t="s">
        <v>2294</v>
      </c>
      <c r="H59" s="216">
        <v>357</v>
      </c>
      <c r="I59" s="53" t="s">
        <v>45</v>
      </c>
      <c r="J59" s="429" t="str">
        <f>IF(ISBLANK(INDEX('Policy Characteristics'!D:D,MATCH($C59,'Policy Characteristics'!$C:$C,0))),"",INDEX('Policy Characteristics'!D:D,MATCH($C59,'Policy Characteristics'!$C:$C,0)))</f>
        <v>Conventional Pollutant Standard</v>
      </c>
      <c r="K59" s="427" t="str">
        <f>IF(ISBLANK(INDEX('Policy Characteristics'!E:E,MATCH($C59,'Policy Characteristics'!$C:$C,0))),"",INDEX('Policy Characteristics'!E:E,MATCH($C59,'Policy Characteristics'!$C:$C,0)))</f>
        <v>trans reduce regulated pollutants</v>
      </c>
      <c r="L59" s="450">
        <f>IF(ISBLANK(INDEX('Policy Characteristics'!F:F,MATCH($C59,'Policy Characteristics'!$C:$C,0))),"",INDEX('Policy Characteristics'!F:F,MATCH($C59,'Policy Characteristics'!$C:$C,0)))</f>
        <v>0</v>
      </c>
      <c r="M59" s="450">
        <f>IF(ISBLANK(INDEX('Policy Characteristics'!G:G,MATCH($C59,'Policy Characteristics'!$C:$C,0))),"",INDEX('Policy Characteristics'!G:G,MATCH($C59,'Policy Characteristics'!$C:$C,0)))</f>
        <v>1</v>
      </c>
      <c r="N59" s="450">
        <f>IF(ISBLANK(INDEX('Policy Characteristics'!H:H,MATCH($C59,'Policy Characteristics'!$C:$C,0))),"",INDEX('Policy Characteristics'!H:H,MATCH($C59,'Policy Characteristics'!$C:$C,0)))</f>
        <v>0.02</v>
      </c>
      <c r="O59" s="427" t="str">
        <f>IF(ISBLANK(INDEX('Policy Characteristics'!I:I,MATCH($C59,'Policy Characteristics'!$C:$C,0))),"",INDEX('Policy Characteristics'!I:I,MATCH($C59,'Policy Characteristics'!$C:$C,0)))</f>
        <v>% reduction in emissions</v>
      </c>
      <c r="P59" s="427"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59" s="427" t="str">
        <f>IF(ISBLANK(INDEX('Policy Characteristics'!K:K,MATCH($C59,'Policy Characteristics'!$C:$C,0))),"",INDEX('Policy Characteristics'!K:K,MATCH($C59,'Policy Characteristics'!$C:$C,0)))</f>
        <v>transportation-sector-main.html#conv-pol-stds</v>
      </c>
      <c r="R59" s="427" t="str">
        <f>IF(ISBLANK(INDEX('Policy Characteristics'!L:L,MATCH($C59,'Policy Characteristics'!$C:$C,0))),"",INDEX('Policy Characteristics'!L:L,MATCH($C59,'Policy Characteristics'!$C:$C,0)))</f>
        <v>conventional-pollutant-standards.html</v>
      </c>
    </row>
    <row r="60" spans="1:18" s="2" customFormat="1" x14ac:dyDescent="0.35">
      <c r="A60" s="427" t="str">
        <f>IF(ISBLANK(INDEX('Policy Characteristics'!A:A,MATCH($C60,'Policy Characteristics'!$C:$C,0))),"",INDEX('Policy Characteristics'!A:A,MATCH($C60,'Policy Characteristics'!$C:$C,0)))</f>
        <v>Transportation</v>
      </c>
      <c r="B60" s="427" t="str">
        <f>IF(ISBLANK(INDEX('Policy Characteristics'!B:B,MATCH($C60,'Policy Characteristics'!$C:$C,0))),"",INDEX('Policy Characteristics'!B:B,MATCH($C60,'Policy Characteristics'!$C:$C,0)))</f>
        <v>Conventional Pollutant Standards</v>
      </c>
      <c r="C60" s="429" t="str">
        <f t="shared" si="2"/>
        <v>Percentage Reduction of Separately Regulated Pollutants</v>
      </c>
      <c r="D60" s="2" t="s">
        <v>118</v>
      </c>
      <c r="E60" s="2" t="s">
        <v>2296</v>
      </c>
      <c r="F60" s="2" t="s">
        <v>118</v>
      </c>
      <c r="G60" s="2" t="s">
        <v>2296</v>
      </c>
      <c r="H60" s="216">
        <v>358</v>
      </c>
      <c r="I60" s="9" t="s">
        <v>46</v>
      </c>
      <c r="J60" s="429" t="str">
        <f>IF(ISBLANK(INDEX('Policy Characteristics'!D:D,MATCH($C60,'Policy Characteristics'!$C:$C,0))),"",INDEX('Policy Characteristics'!D:D,MATCH($C60,'Policy Characteristics'!$C:$C,0)))</f>
        <v>Conventional Pollutant Standard</v>
      </c>
      <c r="K60" s="427" t="str">
        <f>IF(ISBLANK(INDEX('Policy Characteristics'!E:E,MATCH($C60,'Policy Characteristics'!$C:$C,0))),"",INDEX('Policy Characteristics'!E:E,MATCH($C60,'Policy Characteristics'!$C:$C,0)))</f>
        <v>trans reduce regulated pollutants</v>
      </c>
      <c r="L60" s="450">
        <f>IF(ISBLANK(INDEX('Policy Characteristics'!F:F,MATCH($C60,'Policy Characteristics'!$C:$C,0))),"",INDEX('Policy Characteristics'!F:F,MATCH($C60,'Policy Characteristics'!$C:$C,0)))</f>
        <v>0</v>
      </c>
      <c r="M60" s="450">
        <f>IF(ISBLANK(INDEX('Policy Characteristics'!G:G,MATCH($C60,'Policy Characteristics'!$C:$C,0))),"",INDEX('Policy Characteristics'!G:G,MATCH($C60,'Policy Characteristics'!$C:$C,0)))</f>
        <v>1</v>
      </c>
      <c r="N60" s="450">
        <f>IF(ISBLANK(INDEX('Policy Characteristics'!H:H,MATCH($C60,'Policy Characteristics'!$C:$C,0))),"",INDEX('Policy Characteristics'!H:H,MATCH($C60,'Policy Characteristics'!$C:$C,0)))</f>
        <v>0.02</v>
      </c>
      <c r="O60" s="427" t="str">
        <f>IF(ISBLANK(INDEX('Policy Characteristics'!I:I,MATCH($C60,'Policy Characteristics'!$C:$C,0))),"",INDEX('Policy Characteristics'!I:I,MATCH($C60,'Policy Characteristics'!$C:$C,0)))</f>
        <v>% reduction in emissions</v>
      </c>
      <c r="P60" s="427"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60" s="427" t="str">
        <f>IF(ISBLANK(INDEX('Policy Characteristics'!K:K,MATCH($C60,'Policy Characteristics'!$C:$C,0))),"",INDEX('Policy Characteristics'!K:K,MATCH($C60,'Policy Characteristics'!$C:$C,0)))</f>
        <v>transportation-sector-main.html#conv-pol-stds</v>
      </c>
      <c r="R60" s="427" t="str">
        <f>IF(ISBLANK(INDEX('Policy Characteristics'!L:L,MATCH($C60,'Policy Characteristics'!$C:$C,0))),"",INDEX('Policy Characteristics'!L:L,MATCH($C60,'Policy Characteristics'!$C:$C,0)))</f>
        <v>conventional-pollutant-standards.html</v>
      </c>
    </row>
    <row r="61" spans="1:18" s="2" customFormat="1" x14ac:dyDescent="0.35">
      <c r="A61" s="427" t="str">
        <f>IF(ISBLANK(INDEX('Policy Characteristics'!A:A,MATCH($C61,'Policy Characteristics'!$C:$C,0))),"",INDEX('Policy Characteristics'!A:A,MATCH($C61,'Policy Characteristics'!$C:$C,0)))</f>
        <v>Transportation</v>
      </c>
      <c r="B61" s="427" t="str">
        <f>IF(ISBLANK(INDEX('Policy Characteristics'!B:B,MATCH($C61,'Policy Characteristics'!$C:$C,0))),"",INDEX('Policy Characteristics'!B:B,MATCH($C61,'Policy Characteristics'!$C:$C,0)))</f>
        <v>Conventional Pollutant Standards</v>
      </c>
      <c r="C61" s="429" t="str">
        <f t="shared" si="2"/>
        <v>Percentage Reduction of Separately Regulated Pollutants</v>
      </c>
      <c r="D61" s="2" t="s">
        <v>118</v>
      </c>
      <c r="E61" s="2" t="s">
        <v>2298</v>
      </c>
      <c r="F61" s="2" t="s">
        <v>118</v>
      </c>
      <c r="G61" s="2" t="s">
        <v>2298</v>
      </c>
      <c r="H61" s="216">
        <v>359</v>
      </c>
      <c r="I61" s="9" t="s">
        <v>46</v>
      </c>
      <c r="J61" s="429" t="str">
        <f>IF(ISBLANK(INDEX('Policy Characteristics'!D:D,MATCH($C61,'Policy Characteristics'!$C:$C,0))),"",INDEX('Policy Characteristics'!D:D,MATCH($C61,'Policy Characteristics'!$C:$C,0)))</f>
        <v>Conventional Pollutant Standard</v>
      </c>
      <c r="K61" s="427" t="str">
        <f>IF(ISBLANK(INDEX('Policy Characteristics'!E:E,MATCH($C61,'Policy Characteristics'!$C:$C,0))),"",INDEX('Policy Characteristics'!E:E,MATCH($C61,'Policy Characteristics'!$C:$C,0)))</f>
        <v>trans reduce regulated pollutants</v>
      </c>
      <c r="L61" s="450">
        <f>IF(ISBLANK(INDEX('Policy Characteristics'!F:F,MATCH($C61,'Policy Characteristics'!$C:$C,0))),"",INDEX('Policy Characteristics'!F:F,MATCH($C61,'Policy Characteristics'!$C:$C,0)))</f>
        <v>0</v>
      </c>
      <c r="M61" s="450">
        <f>IF(ISBLANK(INDEX('Policy Characteristics'!G:G,MATCH($C61,'Policy Characteristics'!$C:$C,0))),"",INDEX('Policy Characteristics'!G:G,MATCH($C61,'Policy Characteristics'!$C:$C,0)))</f>
        <v>1</v>
      </c>
      <c r="N61" s="450">
        <f>IF(ISBLANK(INDEX('Policy Characteristics'!H:H,MATCH($C61,'Policy Characteristics'!$C:$C,0))),"",INDEX('Policy Characteristics'!H:H,MATCH($C61,'Policy Characteristics'!$C:$C,0)))</f>
        <v>0.02</v>
      </c>
      <c r="O61" s="427" t="str">
        <f>IF(ISBLANK(INDEX('Policy Characteristics'!I:I,MATCH($C61,'Policy Characteristics'!$C:$C,0))),"",INDEX('Policy Characteristics'!I:I,MATCH($C61,'Policy Characteristics'!$C:$C,0)))</f>
        <v>% reduction in emissions</v>
      </c>
      <c r="P61" s="427"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61" s="427" t="str">
        <f>IF(ISBLANK(INDEX('Policy Characteristics'!K:K,MATCH($C61,'Policy Characteristics'!$C:$C,0))),"",INDEX('Policy Characteristics'!K:K,MATCH($C61,'Policy Characteristics'!$C:$C,0)))</f>
        <v>transportation-sector-main.html#conv-pol-stds</v>
      </c>
      <c r="R61" s="427" t="str">
        <f>IF(ISBLANK(INDEX('Policy Characteristics'!L:L,MATCH($C61,'Policy Characteristics'!$C:$C,0))),"",INDEX('Policy Characteristics'!L:L,MATCH($C61,'Policy Characteristics'!$C:$C,0)))</f>
        <v>conventional-pollutant-standards.html</v>
      </c>
    </row>
    <row r="62" spans="1:18" s="2" customFormat="1" x14ac:dyDescent="0.35">
      <c r="A62" s="427" t="str">
        <f>IF(ISBLANK(INDEX('Policy Characteristics'!A:A,MATCH($C62,'Policy Characteristics'!$C:$C,0))),"",INDEX('Policy Characteristics'!A:A,MATCH($C62,'Policy Characteristics'!$C:$C,0)))</f>
        <v>Transportation</v>
      </c>
      <c r="B62" s="427" t="str">
        <f>IF(ISBLANK(INDEX('Policy Characteristics'!B:B,MATCH($C62,'Policy Characteristics'!$C:$C,0))),"",INDEX('Policy Characteristics'!B:B,MATCH($C62,'Policy Characteristics'!$C:$C,0)))</f>
        <v>Electric Vehicle Charger Deployment</v>
      </c>
      <c r="C62" s="428" t="s">
        <v>2543</v>
      </c>
      <c r="H62" s="216">
        <v>360</v>
      </c>
      <c r="I62" s="9" t="s">
        <v>45</v>
      </c>
      <c r="J62" s="429" t="str">
        <f>IF(ISBLANK(INDEX('Policy Characteristics'!D:D,MATCH($C62,'Policy Characteristics'!$C:$C,0))),"",INDEX('Policy Characteristics'!D:D,MATCH($C62,'Policy Characteristics'!$C:$C,0)))</f>
        <v>EV Charger Deployment</v>
      </c>
      <c r="K62" s="427" t="str">
        <f>IF(ISBLANK(INDEX('Policy Characteristics'!E:E,MATCH($C62,'Policy Characteristics'!$C:$C,0))),"",INDEX('Policy Characteristics'!E:E,MATCH($C62,'Policy Characteristics'!$C:$C,0)))</f>
        <v>trans EV charger deployment</v>
      </c>
      <c r="L62" s="427">
        <f>IF(ISBLANK(INDEX('Policy Characteristics'!F:F,MATCH($C62,'Policy Characteristics'!$C:$C,0))),"",INDEX('Policy Characteristics'!F:F,MATCH($C62,'Policy Characteristics'!$C:$C,0)))</f>
        <v>0</v>
      </c>
      <c r="M62" s="427">
        <f>IF(ISBLANK(INDEX('Policy Characteristics'!G:G,MATCH($C62,'Policy Characteristics'!$C:$C,0))),"",INDEX('Policy Characteristics'!G:G,MATCH($C62,'Policy Characteristics'!$C:$C,0)))</f>
        <v>300</v>
      </c>
      <c r="N62" s="427">
        <f>IF(ISBLANK(INDEX('Policy Characteristics'!H:H,MATCH($C62,'Policy Characteristics'!$C:$C,0))),"",INDEX('Policy Characteristics'!H:H,MATCH($C62,'Policy Characteristics'!$C:$C,0)))</f>
        <v>5</v>
      </c>
      <c r="O62" s="427" t="str">
        <f>IF(ISBLANK(INDEX('Policy Characteristics'!I:I,MATCH($C62,'Policy Characteristics'!$C:$C,0))),"",INDEX('Policy Characteristics'!I:I,MATCH($C62,'Policy Characteristics'!$C:$C,0)))</f>
        <v>chargers / 100k pop</v>
      </c>
      <c r="P62" s="427" t="str">
        <f>IF(ISBLANK(INDEX('Policy Characteristics'!J:J,MATCH($C62,'Policy Characteristics'!$C:$C,0))),"",INDEX('Policy Characteristics'!J:J,MATCH($C62,'Policy Characteristics'!$C:$C,0)))</f>
        <v>**Description:**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In 2020, the EU had 224,237 chargers, approximately 50 chargers per 100k pop. In 2018, the EU had 75,396 petrol stations, assuming an average of 8 fuel pumps each, gives just under 135 pumps per 100k pop. Therefore, a lever setting of 85 would cause the population density of EV chargers to equal the 2018 population density of petrol fuel pumps.</v>
      </c>
      <c r="Q62" s="427" t="str">
        <f>IF(ISBLANK(INDEX('Policy Characteristics'!K:K,MATCH($C62,'Policy Characteristics'!$C:$C,0))),"",INDEX('Policy Characteristics'!K:K,MATCH($C62,'Policy Characteristics'!$C:$C,0)))</f>
        <v/>
      </c>
      <c r="R62" s="427" t="str">
        <f>IF(ISBLANK(INDEX('Policy Characteristics'!L:L,MATCH($C62,'Policy Characteristics'!$C:$C,0))),"",INDEX('Policy Characteristics'!L:L,MATCH($C62,'Policy Characteristics'!$C:$C,0)))</f>
        <v>ev-charger-deployment.html</v>
      </c>
    </row>
    <row r="63" spans="1:18" s="2" customFormat="1" x14ac:dyDescent="0.35">
      <c r="A63" s="427" t="str">
        <f>IF(ISBLANK(INDEX('Policy Characteristics'!A:A,MATCH($C63,'Policy Characteristics'!$C:$C,0))),"",INDEX('Policy Characteristics'!A:A,MATCH($C63,'Policy Characteristics'!$C:$C,0)))</f>
        <v>Transportation</v>
      </c>
      <c r="B63" s="427" t="str">
        <f>IF(ISBLANK(INDEX('Policy Characteristics'!B:B,MATCH($C63,'Policy Characteristics'!$C:$C,0))),"",INDEX('Policy Characteristics'!B:B,MATCH($C63,'Policy Characteristics'!$C:$C,0)))</f>
        <v>Electric Vehicle Range &amp; Charging Time</v>
      </c>
      <c r="C63" s="430" t="s">
        <v>2539</v>
      </c>
      <c r="D63" s="53"/>
      <c r="E63" s="53"/>
      <c r="F63" s="53"/>
      <c r="G63" s="53"/>
      <c r="H63" s="216">
        <v>361</v>
      </c>
      <c r="I63" s="53" t="s">
        <v>45</v>
      </c>
      <c r="J63" s="429" t="str">
        <f>IF(ISBLANK(INDEX('Policy Characteristics'!D:D,MATCH($C63,'Policy Characteristics'!$C:$C,0))),"",INDEX('Policy Characteristics'!D:D,MATCH($C63,'Policy Characteristics'!$C:$C,0)))</f>
        <v>EV Range &amp; Charging Time</v>
      </c>
      <c r="K63" s="427" t="str">
        <f>IF(ISBLANK(INDEX('Policy Characteristics'!E:E,MATCH($C63,'Policy Characteristics'!$C:$C,0))),"",INDEX('Policy Characteristics'!E:E,MATCH($C63,'Policy Characteristics'!$C:$C,0)))</f>
        <v>trans reduce EV range anxiety and charging time</v>
      </c>
      <c r="L63" s="450">
        <f>IF(ISBLANK(INDEX('Policy Characteristics'!F:F,MATCH($C63,'Policy Characteristics'!$C:$C,0))),"",INDEX('Policy Characteristics'!F:F,MATCH($C63,'Policy Characteristics'!$C:$C,0)))</f>
        <v>0</v>
      </c>
      <c r="M63" s="450">
        <f>IF(ISBLANK(INDEX('Policy Characteristics'!G:G,MATCH($C63,'Policy Characteristics'!$C:$C,0))),"",INDEX('Policy Characteristics'!G:G,MATCH($C63,'Policy Characteristics'!$C:$C,0)))</f>
        <v>1</v>
      </c>
      <c r="N63" s="450">
        <f>IF(ISBLANK(INDEX('Policy Characteristics'!H:H,MATCH($C63,'Policy Characteristics'!$C:$C,0))),"",INDEX('Policy Characteristics'!H:H,MATCH($C63,'Policy Characteristics'!$C:$C,0)))</f>
        <v>0.02</v>
      </c>
      <c r="O63" s="427" t="str">
        <f>IF(ISBLANK(INDEX('Policy Characteristics'!I:I,MATCH($C63,'Policy Characteristics'!$C:$C,0))),"",INDEX('Policy Characteristics'!I:I,MATCH($C63,'Policy Characteristics'!$C:$C,0)))</f>
        <v>% reduction in concern</v>
      </c>
      <c r="P63" s="427" t="str">
        <f>IF(ISBLANK(INDEX('Policy Characteristics'!J:J,MATCH($C63,'Policy Characteristics'!$C:$C,0))),"",INDEX('Policy Characteristics'!J:J,MATCH($C63,'Policy Characteristics'!$C:$C,0)))</f>
        <v>**Description:**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EU model year 2016 all-electric (not hybrid) vehicles had ranges from 80 to 400 km, and the typical charging time was 0.5 hours (with a DC Fast charger) or 3.5 hours (with an AC, single-phase charger).</v>
      </c>
      <c r="Q63" s="427" t="str">
        <f>IF(ISBLANK(INDEX('Policy Characteristics'!K:K,MATCH($C63,'Policy Characteristics'!$C:$C,0))),"",INDEX('Policy Characteristics'!K:K,MATCH($C63,'Policy Characteristics'!$C:$C,0)))</f>
        <v/>
      </c>
      <c r="R63" s="427" t="str">
        <f>IF(ISBLANK(INDEX('Policy Characteristics'!L:L,MATCH($C63,'Policy Characteristics'!$C:$C,0))),"",INDEX('Policy Characteristics'!L:L,MATCH($C63,'Policy Characteristics'!$C:$C,0)))</f>
        <v>reduce-range-anxiety-charging-time.html</v>
      </c>
    </row>
    <row r="64" spans="1:18" s="2" customFormat="1" x14ac:dyDescent="0.35">
      <c r="A64" s="427" t="str">
        <f>IF(ISBLANK(INDEX('Policy Characteristics'!A:A,MATCH($C64,'Policy Characteristics'!$C:$C,0))),"",INDEX('Policy Characteristics'!A:A,MATCH($C64,'Policy Characteristics'!$C:$C,0)))</f>
        <v>Transportation</v>
      </c>
      <c r="B64" s="427" t="str">
        <f>IF(ISBLANK(INDEX('Policy Characteristics'!B:B,MATCH($C64,'Policy Characteristics'!$C:$C,0))),"",INDEX('Policy Characteristics'!B:B,MATCH($C64,'Policy Characteristics'!$C:$C,0)))</f>
        <v>Electric Vehicle Sales Standard</v>
      </c>
      <c r="C64" s="430" t="s">
        <v>485</v>
      </c>
      <c r="D64" s="53" t="s">
        <v>47</v>
      </c>
      <c r="E64" s="53" t="s">
        <v>39</v>
      </c>
      <c r="F64" s="53" t="s">
        <v>87</v>
      </c>
      <c r="G64" s="53" t="s">
        <v>39</v>
      </c>
      <c r="H64" s="56">
        <v>186</v>
      </c>
      <c r="I64" s="53" t="s">
        <v>45</v>
      </c>
      <c r="J64" s="429" t="str">
        <f>IF(ISBLANK(INDEX('Policy Characteristics'!D:D,MATCH($C64,'Policy Characteristics'!$C:$C,0))),"",INDEX('Policy Characteristics'!D:D,MATCH($C64,'Policy Characteristics'!$C:$C,0)))</f>
        <v>EV Sales Standard</v>
      </c>
      <c r="K64" s="427" t="str">
        <f>IF(ISBLANK(INDEX('Policy Characteristics'!E:E,MATCH($C64,'Policy Characteristics'!$C:$C,0))),"",INDEX('Policy Characteristics'!E:E,MATCH($C64,'Policy Characteristics'!$C:$C,0)))</f>
        <v>trans EV minimum</v>
      </c>
      <c r="L64" s="450">
        <f>IF(ISBLANK(INDEX('Policy Characteristics'!F:F,MATCH($C64,'Policy Characteristics'!$C:$C,0))),"",INDEX('Policy Characteristics'!F:F,MATCH($C64,'Policy Characteristics'!$C:$C,0)))</f>
        <v>0</v>
      </c>
      <c r="M64" s="450">
        <f>IF(ISBLANK(INDEX('Policy Characteristics'!G:G,MATCH($C64,'Policy Characteristics'!$C:$C,0))),"",INDEX('Policy Characteristics'!G:G,MATCH($C64,'Policy Characteristics'!$C:$C,0)))</f>
        <v>1</v>
      </c>
      <c r="N64" s="450">
        <f>IF(ISBLANK(INDEX('Policy Characteristics'!H:H,MATCH($C64,'Policy Characteristics'!$C:$C,0))),"",INDEX('Policy Characteristics'!H:H,MATCH($C64,'Policy Characteristics'!$C:$C,0)))</f>
        <v>0.01</v>
      </c>
      <c r="O64" s="427" t="str">
        <f>IF(ISBLANK(INDEX('Policy Characteristics'!I:I,MATCH($C64,'Policy Characteristics'!$C:$C,0))),"",INDEX('Policy Characteristics'!I:I,MATCH($C64,'Policy Characteristics'!$C:$C,0)))</f>
        <v>% of new vehicles sold</v>
      </c>
      <c r="P64" s="427" t="str">
        <f>IF(ISBLANK(INDEX('Policy Characteristics'!J:J,MATCH($C64,'Policy Characteristics'!$C:$C,0))),"",INDEX('Policy Characteristics'!J:J,MATCH($C64,'Policy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Battery electric vehicles (BEVs) are gradually penetrating the EU market, and accounted for 2% of total new car registrations in 2019. The EU has a target to reach 30 million EVs on the road by 2030.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rail in Europe is already mostly electrified, and  especially in cities, rail almost exclusively runs on electricity already. Regarding main lines, 60% of the European rail network is electrified and 80% of the traffic runs on these lines.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rail in Europe is already mostly electrified, and  especially in cities, rail almost exclusively runs on electricity already. Regarding main lines, 60% of the European rail network is electrified and 80% of the traffic runs on these lines.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**Passenger Ships:** Although only a small percentage of recreational boats are powered by electricity today, the market for electric recreational boats is growing rapidly and is projected to reach almost €17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The market in Europe has been growing intensively for electric bicycles (e-bikes). However, higer prices and limited choices of models is still a deterrent to riders of mid-size and large motorbikes to choose electrified versions. Currently, e-scooters and e-motorcycles only account for about 1% of the motorcycle market. Implementing policies to encourage the use of electric bikes and motorcycles could have a significant impact on reducing transport-related emissions.</v>
      </c>
      <c r="Q64" s="427" t="str">
        <f>IF(ISBLANK(INDEX('Policy Characteristics'!K:K,MATCH($C64,'Policy Characteristics'!$C:$C,0))),"",INDEX('Policy Characteristics'!K:K,MATCH($C64,'Policy Characteristics'!$C:$C,0)))</f>
        <v>transportation-sector-main.html#ev-mandate</v>
      </c>
      <c r="R64" s="427" t="str">
        <f>IF(ISBLANK(INDEX('Policy Characteristics'!L:L,MATCH($C64,'Policy Characteristics'!$C:$C,0))),"",INDEX('Policy Characteristics'!L:L,MATCH($C64,'Policy Characteristics'!$C:$C,0)))</f>
        <v>ev-mandate.html</v>
      </c>
    </row>
    <row r="65" spans="1:18" s="2" customFormat="1" x14ac:dyDescent="0.35">
      <c r="A65" s="427" t="str">
        <f>IF(ISBLANK(INDEX('Policy Characteristics'!A:A,MATCH($C65,'Policy Characteristics'!$C:$C,0))),"",INDEX('Policy Characteristics'!A:A,MATCH($C65,'Policy Characteristics'!$C:$C,0)))</f>
        <v>Transportation</v>
      </c>
      <c r="B65" s="427" t="str">
        <f>IF(ISBLANK(INDEX('Policy Characteristics'!B:B,MATCH($C65,'Policy Characteristics'!$C:$C,0))),"",INDEX('Policy Characteristics'!B:B,MATCH($C65,'Policy Characteristics'!$C:$C,0)))</f>
        <v>Electric Vehicle Sales Standard</v>
      </c>
      <c r="C65" s="431" t="str">
        <f t="shared" ref="C65:C75" si="3">C$64</f>
        <v>Additional Minimum Required EV Sales Percentage</v>
      </c>
      <c r="D65" s="68" t="s">
        <v>44</v>
      </c>
      <c r="E65" s="68" t="s">
        <v>39</v>
      </c>
      <c r="F65" s="68" t="s">
        <v>88</v>
      </c>
      <c r="G65" s="68" t="s">
        <v>39</v>
      </c>
      <c r="H65" s="56">
        <v>203</v>
      </c>
      <c r="I65" s="9" t="s">
        <v>45</v>
      </c>
      <c r="J65" s="429" t="str">
        <f>IF(ISBLANK(INDEX('Policy Characteristics'!D:D,MATCH($C65,'Policy Characteristics'!$C:$C,0))),"",INDEX('Policy Characteristics'!D:D,MATCH($C65,'Policy Characteristics'!$C:$C,0)))</f>
        <v>EV Sales Standard</v>
      </c>
      <c r="K65" s="427" t="str">
        <f>IF(ISBLANK(INDEX('Policy Characteristics'!E:E,MATCH($C65,'Policy Characteristics'!$C:$C,0))),"",INDEX('Policy Characteristics'!E:E,MATCH($C65,'Policy Characteristics'!$C:$C,0)))</f>
        <v>trans EV minimum</v>
      </c>
      <c r="L65" s="450">
        <f>IF(ISBLANK(INDEX('Policy Characteristics'!F:F,MATCH($C65,'Policy Characteristics'!$C:$C,0))),"",INDEX('Policy Characteristics'!F:F,MATCH($C65,'Policy Characteristics'!$C:$C,0)))</f>
        <v>0</v>
      </c>
      <c r="M65" s="450">
        <f>IF(ISBLANK(INDEX('Policy Characteristics'!G:G,MATCH($C65,'Policy Characteristics'!$C:$C,0))),"",INDEX('Policy Characteristics'!G:G,MATCH($C65,'Policy Characteristics'!$C:$C,0)))</f>
        <v>1</v>
      </c>
      <c r="N65" s="450">
        <f>IF(ISBLANK(INDEX('Policy Characteristics'!H:H,MATCH($C65,'Policy Characteristics'!$C:$C,0))),"",INDEX('Policy Characteristics'!H:H,MATCH($C65,'Policy Characteristics'!$C:$C,0)))</f>
        <v>0.01</v>
      </c>
      <c r="O65" s="427" t="str">
        <f>IF(ISBLANK(INDEX('Policy Characteristics'!I:I,MATCH($C65,'Policy Characteristics'!$C:$C,0))),"",INDEX('Policy Characteristics'!I:I,MATCH($C65,'Policy Characteristics'!$C:$C,0)))</f>
        <v>% of new vehicles sold</v>
      </c>
      <c r="P65" s="427" t="str">
        <f>IF(ISBLANK(INDEX('Policy Characteristics'!J:J,MATCH($C65,'Policy Characteristics'!$C:$C,0))),"",INDEX('Policy Characteristics'!J:J,MATCH($C65,'Policy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Battery electric vehicles (BEVs) are gradually penetrating the EU market, and accounted for 2% of total new car registrations in 2019. The EU has a target to reach 30 million EVs on the road by 2030.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rail in Europe is already mostly electrified, and  especially in cities, rail almost exclusively runs on electricity already. Regarding main lines, 60% of the European rail network is electrified and 80% of the traffic runs on these lines.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rail in Europe is already mostly electrified, and  especially in cities, rail almost exclusively runs on electricity already. Regarding main lines, 60% of the European rail network is electrified and 80% of the traffic runs on these lines.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**Passenger Ships:** Although only a small percentage of recreational boats are powered by electricity today, the market for electric recreational boats is growing rapidly and is projected to reach almost €17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The market in Europe has been growing intensively for electric bicycles (e-bikes). However, higer prices and limited choices of models is still a deterrent to riders of mid-size and large motorbikes to choose electrified versions. Currently, e-scooters and e-motorcycles only account for about 1% of the motorcycle market. Implementing policies to encourage the use of electric bikes and motorcycles could have a significant impact on reducing transport-related emissions.</v>
      </c>
      <c r="Q65" s="427" t="str">
        <f>IF(ISBLANK(INDEX('Policy Characteristics'!K:K,MATCH($C65,'Policy Characteristics'!$C:$C,0))),"",INDEX('Policy Characteristics'!K:K,MATCH($C65,'Policy Characteristics'!$C:$C,0)))</f>
        <v>transportation-sector-main.html#ev-mandate</v>
      </c>
      <c r="R65" s="427" t="str">
        <f>IF(ISBLANK(INDEX('Policy Characteristics'!L:L,MATCH($C65,'Policy Characteristics'!$C:$C,0))),"",INDEX('Policy Characteristics'!L:L,MATCH($C65,'Policy Characteristics'!$C:$C,0)))</f>
        <v>ev-mandate.html</v>
      </c>
    </row>
    <row r="66" spans="1:18" s="2" customFormat="1" x14ac:dyDescent="0.35">
      <c r="A66" s="427" t="str">
        <f>IF(ISBLANK(INDEX('Policy Characteristics'!A:A,MATCH($C66,'Policy Characteristics'!$C:$C,0))),"",INDEX('Policy Characteristics'!A:A,MATCH($C66,'Policy Characteristics'!$C:$C,0)))</f>
        <v>Transportation</v>
      </c>
      <c r="B66" s="427" t="str">
        <f>IF(ISBLANK(INDEX('Policy Characteristics'!B:B,MATCH($C66,'Policy Characteristics'!$C:$C,0))),"",INDEX('Policy Characteristics'!B:B,MATCH($C66,'Policy Characteristics'!$C:$C,0)))</f>
        <v>Electric Vehicle Sales Standard</v>
      </c>
      <c r="C66" s="431" t="str">
        <f t="shared" si="3"/>
        <v>Additional Minimum Required EV Sales Percentage</v>
      </c>
      <c r="D66" s="68" t="s">
        <v>47</v>
      </c>
      <c r="E66" s="68" t="s">
        <v>40</v>
      </c>
      <c r="F66" s="68" t="s">
        <v>87</v>
      </c>
      <c r="G66" s="68" t="s">
        <v>40</v>
      </c>
      <c r="H66" s="56">
        <v>187</v>
      </c>
      <c r="I66" s="53" t="s">
        <v>45</v>
      </c>
      <c r="J66" s="429" t="str">
        <f>IF(ISBLANK(INDEX('Policy Characteristics'!D:D,MATCH($C66,'Policy Characteristics'!$C:$C,0))),"",INDEX('Policy Characteristics'!D:D,MATCH($C66,'Policy Characteristics'!$C:$C,0)))</f>
        <v>EV Sales Standard</v>
      </c>
      <c r="K66" s="427" t="str">
        <f>IF(ISBLANK(INDEX('Policy Characteristics'!E:E,MATCH($C66,'Policy Characteristics'!$C:$C,0))),"",INDEX('Policy Characteristics'!E:E,MATCH($C66,'Policy Characteristics'!$C:$C,0)))</f>
        <v>trans EV minimum</v>
      </c>
      <c r="L66" s="450">
        <f>IF(ISBLANK(INDEX('Policy Characteristics'!F:F,MATCH($C66,'Policy Characteristics'!$C:$C,0))),"",INDEX('Policy Characteristics'!F:F,MATCH($C66,'Policy Characteristics'!$C:$C,0)))</f>
        <v>0</v>
      </c>
      <c r="M66" s="450">
        <f>IF(ISBLANK(INDEX('Policy Characteristics'!G:G,MATCH($C66,'Policy Characteristics'!$C:$C,0))),"",INDEX('Policy Characteristics'!G:G,MATCH($C66,'Policy Characteristics'!$C:$C,0)))</f>
        <v>1</v>
      </c>
      <c r="N66" s="450">
        <f>IF(ISBLANK(INDEX('Policy Characteristics'!H:H,MATCH($C66,'Policy Characteristics'!$C:$C,0))),"",INDEX('Policy Characteristics'!H:H,MATCH($C66,'Policy Characteristics'!$C:$C,0)))</f>
        <v>0.01</v>
      </c>
      <c r="O66" s="427" t="str">
        <f>IF(ISBLANK(INDEX('Policy Characteristics'!I:I,MATCH($C66,'Policy Characteristics'!$C:$C,0))),"",INDEX('Policy Characteristics'!I:I,MATCH($C66,'Policy Characteristics'!$C:$C,0)))</f>
        <v>% of new vehicles sold</v>
      </c>
      <c r="P66" s="427" t="str">
        <f>IF(ISBLANK(INDEX('Policy Characteristics'!J:J,MATCH($C66,'Policy Characteristics'!$C:$C,0))),"",INDEX('Policy Characteristics'!J:J,MATCH($C66,'Policy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Battery electric vehicles (BEVs) are gradually penetrating the EU market, and accounted for 2% of total new car registrations in 2019. The EU has a target to reach 30 million EVs on the road by 2030.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rail in Europe is already mostly electrified, and  especially in cities, rail almost exclusively runs on electricity already. Regarding main lines, 60% of the European rail network is electrified and 80% of the traffic runs on these lines.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rail in Europe is already mostly electrified, and  especially in cities, rail almost exclusively runs on electricity already. Regarding main lines, 60% of the European rail network is electrified and 80% of the traffic runs on these lines.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**Passenger Ships:** Although only a small percentage of recreational boats are powered by electricity today, the market for electric recreational boats is growing rapidly and is projected to reach almost €17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The market in Europe has been growing intensively for electric bicycles (e-bikes). However, higer prices and limited choices of models is still a deterrent to riders of mid-size and large motorbikes to choose electrified versions. Currently, e-scooters and e-motorcycles only account for about 1% of the motorcycle market. Implementing policies to encourage the use of electric bikes and motorcycles could have a significant impact on reducing transport-related emissions.</v>
      </c>
      <c r="Q66" s="427" t="str">
        <f>IF(ISBLANK(INDEX('Policy Characteristics'!K:K,MATCH($C66,'Policy Characteristics'!$C:$C,0))),"",INDEX('Policy Characteristics'!K:K,MATCH($C66,'Policy Characteristics'!$C:$C,0)))</f>
        <v>transportation-sector-main.html#ev-mandate</v>
      </c>
      <c r="R66" s="427" t="str">
        <f>IF(ISBLANK(INDEX('Policy Characteristics'!L:L,MATCH($C66,'Policy Characteristics'!$C:$C,0))),"",INDEX('Policy Characteristics'!L:L,MATCH($C66,'Policy Characteristics'!$C:$C,0)))</f>
        <v>ev-mandate.html</v>
      </c>
    </row>
    <row r="67" spans="1:18" s="2" customFormat="1" x14ac:dyDescent="0.35">
      <c r="A67" s="427" t="str">
        <f>IF(ISBLANK(INDEX('Policy Characteristics'!A:A,MATCH($C67,'Policy Characteristics'!$C:$C,0))),"",INDEX('Policy Characteristics'!A:A,MATCH($C67,'Policy Characteristics'!$C:$C,0)))</f>
        <v>Transportation</v>
      </c>
      <c r="B67" s="427" t="str">
        <f>IF(ISBLANK(INDEX('Policy Characteristics'!B:B,MATCH($C67,'Policy Characteristics'!$C:$C,0))),"",INDEX('Policy Characteristics'!B:B,MATCH($C67,'Policy Characteristics'!$C:$C,0)))</f>
        <v>Electric Vehicle Sales Standard</v>
      </c>
      <c r="C67" s="431" t="str">
        <f t="shared" si="3"/>
        <v>Additional Minimum Required EV Sales Percentage</v>
      </c>
      <c r="D67" s="68" t="s">
        <v>44</v>
      </c>
      <c r="E67" s="68" t="s">
        <v>40</v>
      </c>
      <c r="F67" s="68" t="s">
        <v>88</v>
      </c>
      <c r="G67" s="68" t="s">
        <v>40</v>
      </c>
      <c r="H67" s="56">
        <v>191</v>
      </c>
      <c r="I67" s="53" t="s">
        <v>45</v>
      </c>
      <c r="J67" s="429" t="str">
        <f>IF(ISBLANK(INDEX('Policy Characteristics'!D:D,MATCH($C67,'Policy Characteristics'!$C:$C,0))),"",INDEX('Policy Characteristics'!D:D,MATCH($C67,'Policy Characteristics'!$C:$C,0)))</f>
        <v>EV Sales Standard</v>
      </c>
      <c r="K67" s="427" t="str">
        <f>IF(ISBLANK(INDEX('Policy Characteristics'!E:E,MATCH($C67,'Policy Characteristics'!$C:$C,0))),"",INDEX('Policy Characteristics'!E:E,MATCH($C67,'Policy Characteristics'!$C:$C,0)))</f>
        <v>trans EV minimum</v>
      </c>
      <c r="L67" s="450">
        <f>IF(ISBLANK(INDEX('Policy Characteristics'!F:F,MATCH($C67,'Policy Characteristics'!$C:$C,0))),"",INDEX('Policy Characteristics'!F:F,MATCH($C67,'Policy Characteristics'!$C:$C,0)))</f>
        <v>0</v>
      </c>
      <c r="M67" s="450">
        <f>IF(ISBLANK(INDEX('Policy Characteristics'!G:G,MATCH($C67,'Policy Characteristics'!$C:$C,0))),"",INDEX('Policy Characteristics'!G:G,MATCH($C67,'Policy Characteristics'!$C:$C,0)))</f>
        <v>1</v>
      </c>
      <c r="N67" s="450">
        <f>IF(ISBLANK(INDEX('Policy Characteristics'!H:H,MATCH($C67,'Policy Characteristics'!$C:$C,0))),"",INDEX('Policy Characteristics'!H:H,MATCH($C67,'Policy Characteristics'!$C:$C,0)))</f>
        <v>0.01</v>
      </c>
      <c r="O67" s="427" t="str">
        <f>IF(ISBLANK(INDEX('Policy Characteristics'!I:I,MATCH($C67,'Policy Characteristics'!$C:$C,0))),"",INDEX('Policy Characteristics'!I:I,MATCH($C67,'Policy Characteristics'!$C:$C,0)))</f>
        <v>% of new vehicles sold</v>
      </c>
      <c r="P67" s="427" t="str">
        <f>IF(ISBLANK(INDEX('Policy Characteristics'!J:J,MATCH($C67,'Policy Characteristics'!$C:$C,0))),"",INDEX('Policy Characteristics'!J:J,MATCH($C67,'Policy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Battery electric vehicles (BEVs) are gradually penetrating the EU market, and accounted for 2% of total new car registrations in 2019. The EU has a target to reach 30 million EVs on the road by 2030.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rail in Europe is already mostly electrified, and  especially in cities, rail almost exclusively runs on electricity already. Regarding main lines, 60% of the European rail network is electrified and 80% of the traffic runs on these lines.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rail in Europe is already mostly electrified, and  especially in cities, rail almost exclusively runs on electricity already. Regarding main lines, 60% of the European rail network is electrified and 80% of the traffic runs on these lines.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**Passenger Ships:** Although only a small percentage of recreational boats are powered by electricity today, the market for electric recreational boats is growing rapidly and is projected to reach almost €17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The market in Europe has been growing intensively for electric bicycles (e-bikes). However, higer prices and limited choices of models is still a deterrent to riders of mid-size and large motorbikes to choose electrified versions. Currently, e-scooters and e-motorcycles only account for about 1% of the motorcycle market. Implementing policies to encourage the use of electric bikes and motorcycles could have a significant impact on reducing transport-related emissions.</v>
      </c>
      <c r="Q67" s="427" t="str">
        <f>IF(ISBLANK(INDEX('Policy Characteristics'!K:K,MATCH($C67,'Policy Characteristics'!$C:$C,0))),"",INDEX('Policy Characteristics'!K:K,MATCH($C67,'Policy Characteristics'!$C:$C,0)))</f>
        <v>transportation-sector-main.html#ev-mandate</v>
      </c>
      <c r="R67" s="427" t="str">
        <f>IF(ISBLANK(INDEX('Policy Characteristics'!L:L,MATCH($C67,'Policy Characteristics'!$C:$C,0))),"",INDEX('Policy Characteristics'!L:L,MATCH($C67,'Policy Characteristics'!$C:$C,0)))</f>
        <v>ev-mandate.html</v>
      </c>
    </row>
    <row r="68" spans="1:18" s="2" customFormat="1" x14ac:dyDescent="0.35">
      <c r="A68" s="427" t="str">
        <f>IF(ISBLANK(INDEX('Policy Characteristics'!A:A,MATCH($C68,'Policy Characteristics'!$C:$C,0))),"",INDEX('Policy Characteristics'!A:A,MATCH($C68,'Policy Characteristics'!$C:$C,0)))</f>
        <v>Transportation</v>
      </c>
      <c r="B68" s="427" t="str">
        <f>IF(ISBLANK(INDEX('Policy Characteristics'!B:B,MATCH($C68,'Policy Characteristics'!$C:$C,0))),"",INDEX('Policy Characteristics'!B:B,MATCH($C68,'Policy Characteristics'!$C:$C,0)))</f>
        <v>Electric Vehicle Sales Standard</v>
      </c>
      <c r="C68" s="431" t="str">
        <f t="shared" si="3"/>
        <v>Additional Minimum Required EV Sales Percentage</v>
      </c>
      <c r="D68" s="68" t="s">
        <v>47</v>
      </c>
      <c r="E68" s="68" t="s">
        <v>41</v>
      </c>
      <c r="F68" s="68" t="s">
        <v>87</v>
      </c>
      <c r="G68" s="68" t="s">
        <v>89</v>
      </c>
      <c r="H68" s="56">
        <v>496</v>
      </c>
      <c r="I68" s="53" t="s">
        <v>45</v>
      </c>
      <c r="J68" s="429" t="str">
        <f>IF(ISBLANK(INDEX('Policy Characteristics'!D:D,MATCH($C68,'Policy Characteristics'!$C:$C,0))),"",INDEX('Policy Characteristics'!D:D,MATCH($C68,'Policy Characteristics'!$C:$C,0)))</f>
        <v>EV Sales Standard</v>
      </c>
      <c r="K68" s="427" t="str">
        <f>IF(ISBLANK(INDEX('Policy Characteristics'!E:E,MATCH($C68,'Policy Characteristics'!$C:$C,0))),"",INDEX('Policy Characteristics'!E:E,MATCH($C68,'Policy Characteristics'!$C:$C,0)))</f>
        <v>trans EV minimum</v>
      </c>
      <c r="L68" s="450">
        <f>IF(ISBLANK(INDEX('Policy Characteristics'!F:F,MATCH($C68,'Policy Characteristics'!$C:$C,0))),"",INDEX('Policy Characteristics'!F:F,MATCH($C68,'Policy Characteristics'!$C:$C,0)))</f>
        <v>0</v>
      </c>
      <c r="M68" s="450">
        <f>IF(ISBLANK(INDEX('Policy Characteristics'!G:G,MATCH($C68,'Policy Characteristics'!$C:$C,0))),"",INDEX('Policy Characteristics'!G:G,MATCH($C68,'Policy Characteristics'!$C:$C,0)))</f>
        <v>1</v>
      </c>
      <c r="N68" s="450">
        <f>IF(ISBLANK(INDEX('Policy Characteristics'!H:H,MATCH($C68,'Policy Characteristics'!$C:$C,0))),"",INDEX('Policy Characteristics'!H:H,MATCH($C68,'Policy Characteristics'!$C:$C,0)))</f>
        <v>0.01</v>
      </c>
      <c r="O68" s="427" t="str">
        <f>IF(ISBLANK(INDEX('Policy Characteristics'!I:I,MATCH($C68,'Policy Characteristics'!$C:$C,0))),"",INDEX('Policy Characteristics'!I:I,MATCH($C68,'Policy Characteristics'!$C:$C,0)))</f>
        <v>% of new vehicles sold</v>
      </c>
      <c r="P68" s="427" t="str">
        <f>IF(ISBLANK(INDEX('Policy Characteristics'!J:J,MATCH($C68,'Policy Characteristics'!$C:$C,0))),"",INDEX('Policy Characteristics'!J:J,MATCH($C68,'Policy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Battery electric vehicles (BEVs) are gradually penetrating the EU market, and accounted for 2% of total new car registrations in 2019. The EU has a target to reach 30 million EVs on the road by 2030.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rail in Europe is already mostly electrified, and  especially in cities, rail almost exclusively runs on electricity already. Regarding main lines, 60% of the European rail network is electrified and 80% of the traffic runs on these lines.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rail in Europe is already mostly electrified, and  especially in cities, rail almost exclusively runs on electricity already. Regarding main lines, 60% of the European rail network is electrified and 80% of the traffic runs on these lines.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**Passenger Ships:** Although only a small percentage of recreational boats are powered by electricity today, the market for electric recreational boats is growing rapidly and is projected to reach almost €17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The market in Europe has been growing intensively for electric bicycles (e-bikes). However, higer prices and limited choices of models is still a deterrent to riders of mid-size and large motorbikes to choose electrified versions. Currently, e-scooters and e-motorcycles only account for about 1% of the motorcycle market. Implementing policies to encourage the use of electric bikes and motorcycles could have a significant impact on reducing transport-related emissions.</v>
      </c>
      <c r="Q68" s="427" t="str">
        <f>IF(ISBLANK(INDEX('Policy Characteristics'!K:K,MATCH($C68,'Policy Characteristics'!$C:$C,0))),"",INDEX('Policy Characteristics'!K:K,MATCH($C68,'Policy Characteristics'!$C:$C,0)))</f>
        <v>transportation-sector-main.html#ev-mandate</v>
      </c>
      <c r="R68" s="427" t="str">
        <f>IF(ISBLANK(INDEX('Policy Characteristics'!L:L,MATCH($C68,'Policy Characteristics'!$C:$C,0))),"",INDEX('Policy Characteristics'!L:L,MATCH($C68,'Policy Characteristics'!$C:$C,0)))</f>
        <v>ev-mandate.html</v>
      </c>
    </row>
    <row r="69" spans="1:18" s="2" customFormat="1" x14ac:dyDescent="0.35">
      <c r="A69" s="427" t="str">
        <f>IF(ISBLANK(INDEX('Policy Characteristics'!A:A,MATCH($C69,'Policy Characteristics'!$C:$C,0))),"",INDEX('Policy Characteristics'!A:A,MATCH($C69,'Policy Characteristics'!$C:$C,0)))</f>
        <v>Transportation</v>
      </c>
      <c r="B69" s="427" t="str">
        <f>IF(ISBLANK(INDEX('Policy Characteristics'!B:B,MATCH($C69,'Policy Characteristics'!$C:$C,0))),"",INDEX('Policy Characteristics'!B:B,MATCH($C69,'Policy Characteristics'!$C:$C,0)))</f>
        <v>Electric Vehicle Sales Standard</v>
      </c>
      <c r="C69" s="431" t="str">
        <f t="shared" si="3"/>
        <v>Additional Minimum Required EV Sales Percentage</v>
      </c>
      <c r="D69" s="68" t="s">
        <v>44</v>
      </c>
      <c r="E69" s="68" t="s">
        <v>41</v>
      </c>
      <c r="F69" s="68" t="s">
        <v>88</v>
      </c>
      <c r="G69" s="68" t="s">
        <v>89</v>
      </c>
      <c r="H69" s="56">
        <v>497</v>
      </c>
      <c r="I69" s="53" t="s">
        <v>45</v>
      </c>
      <c r="J69" s="429" t="str">
        <f>IF(ISBLANK(INDEX('Policy Characteristics'!D:D,MATCH($C69,'Policy Characteristics'!$C:$C,0))),"",INDEX('Policy Characteristics'!D:D,MATCH($C69,'Policy Characteristics'!$C:$C,0)))</f>
        <v>EV Sales Standard</v>
      </c>
      <c r="K69" s="427" t="str">
        <f>IF(ISBLANK(INDEX('Policy Characteristics'!E:E,MATCH($C69,'Policy Characteristics'!$C:$C,0))),"",INDEX('Policy Characteristics'!E:E,MATCH($C69,'Policy Characteristics'!$C:$C,0)))</f>
        <v>trans EV minimum</v>
      </c>
      <c r="L69" s="450">
        <f>IF(ISBLANK(INDEX('Policy Characteristics'!F:F,MATCH($C69,'Policy Characteristics'!$C:$C,0))),"",INDEX('Policy Characteristics'!F:F,MATCH($C69,'Policy Characteristics'!$C:$C,0)))</f>
        <v>0</v>
      </c>
      <c r="M69" s="450">
        <f>IF(ISBLANK(INDEX('Policy Characteristics'!G:G,MATCH($C69,'Policy Characteristics'!$C:$C,0))),"",INDEX('Policy Characteristics'!G:G,MATCH($C69,'Policy Characteristics'!$C:$C,0)))</f>
        <v>1</v>
      </c>
      <c r="N69" s="450">
        <f>IF(ISBLANK(INDEX('Policy Characteristics'!H:H,MATCH($C69,'Policy Characteristics'!$C:$C,0))),"",INDEX('Policy Characteristics'!H:H,MATCH($C69,'Policy Characteristics'!$C:$C,0)))</f>
        <v>0.01</v>
      </c>
      <c r="O69" s="427" t="str">
        <f>IF(ISBLANK(INDEX('Policy Characteristics'!I:I,MATCH($C69,'Policy Characteristics'!$C:$C,0))),"",INDEX('Policy Characteristics'!I:I,MATCH($C69,'Policy Characteristics'!$C:$C,0)))</f>
        <v>% of new vehicles sold</v>
      </c>
      <c r="P69" s="427" t="str">
        <f>IF(ISBLANK(INDEX('Policy Characteristics'!J:J,MATCH($C69,'Policy Characteristics'!$C:$C,0))),"",INDEX('Policy Characteristics'!J:J,MATCH($C69,'Policy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Battery electric vehicles (BEVs) are gradually penetrating the EU market, and accounted for 2% of total new car registrations in 2019. The EU has a target to reach 30 million EVs on the road by 2030.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rail in Europe is already mostly electrified, and  especially in cities, rail almost exclusively runs on electricity already. Regarding main lines, 60% of the European rail network is electrified and 80% of the traffic runs on these lines.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rail in Europe is already mostly electrified, and  especially in cities, rail almost exclusively runs on electricity already. Regarding main lines, 60% of the European rail network is electrified and 80% of the traffic runs on these lines.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**Passenger Ships:** Although only a small percentage of recreational boats are powered by electricity today, the market for electric recreational boats is growing rapidly and is projected to reach almost €17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The market in Europe has been growing intensively for electric bicycles (e-bikes). However, higer prices and limited choices of models is still a deterrent to riders of mid-size and large motorbikes to choose electrified versions. Currently, e-scooters and e-motorcycles only account for about 1% of the motorcycle market. Implementing policies to encourage the use of electric bikes and motorcycles could have a significant impact on reducing transport-related emissions.</v>
      </c>
      <c r="Q69" s="427" t="str">
        <f>IF(ISBLANK(INDEX('Policy Characteristics'!K:K,MATCH($C69,'Policy Characteristics'!$C:$C,0))),"",INDEX('Policy Characteristics'!K:K,MATCH($C69,'Policy Characteristics'!$C:$C,0)))</f>
        <v>transportation-sector-main.html#ev-mandate</v>
      </c>
      <c r="R69" s="427" t="str">
        <f>IF(ISBLANK(INDEX('Policy Characteristics'!L:L,MATCH($C69,'Policy Characteristics'!$C:$C,0))),"",INDEX('Policy Characteristics'!L:L,MATCH($C69,'Policy Characteristics'!$C:$C,0)))</f>
        <v>ev-mandate.html</v>
      </c>
    </row>
    <row r="70" spans="1:18" s="2" customFormat="1" x14ac:dyDescent="0.35">
      <c r="A70" s="427" t="str">
        <f>IF(ISBLANK(INDEX('Policy Characteristics'!A:A,MATCH($C70,'Policy Characteristics'!$C:$C,0))),"",INDEX('Policy Characteristics'!A:A,MATCH($C70,'Policy Characteristics'!$C:$C,0)))</f>
        <v>Transportation</v>
      </c>
      <c r="B70" s="427" t="str">
        <f>IF(ISBLANK(INDEX('Policy Characteristics'!B:B,MATCH($C70,'Policy Characteristics'!$C:$C,0))),"",INDEX('Policy Characteristics'!B:B,MATCH($C70,'Policy Characteristics'!$C:$C,0)))</f>
        <v>Electric Vehicle Sales Standard</v>
      </c>
      <c r="C70" s="431" t="str">
        <f t="shared" si="3"/>
        <v>Additional Minimum Required EV Sales Percentage</v>
      </c>
      <c r="D70" s="68" t="s">
        <v>47</v>
      </c>
      <c r="E70" s="68" t="s">
        <v>42</v>
      </c>
      <c r="F70" s="68" t="s">
        <v>87</v>
      </c>
      <c r="G70" s="68" t="s">
        <v>90</v>
      </c>
      <c r="H70" s="56">
        <v>498</v>
      </c>
      <c r="I70" s="53" t="s">
        <v>45</v>
      </c>
      <c r="J70" s="429" t="str">
        <f>IF(ISBLANK(INDEX('Policy Characteristics'!D:D,MATCH($C70,'Policy Characteristics'!$C:$C,0))),"",INDEX('Policy Characteristics'!D:D,MATCH($C70,'Policy Characteristics'!$C:$C,0)))</f>
        <v>EV Sales Standard</v>
      </c>
      <c r="K70" s="427" t="str">
        <f>IF(ISBLANK(INDEX('Policy Characteristics'!E:E,MATCH($C70,'Policy Characteristics'!$C:$C,0))),"",INDEX('Policy Characteristics'!E:E,MATCH($C70,'Policy Characteristics'!$C:$C,0)))</f>
        <v>trans EV minimum</v>
      </c>
      <c r="L70" s="450">
        <f>IF(ISBLANK(INDEX('Policy Characteristics'!F:F,MATCH($C70,'Policy Characteristics'!$C:$C,0))),"",INDEX('Policy Characteristics'!F:F,MATCH($C70,'Policy Characteristics'!$C:$C,0)))</f>
        <v>0</v>
      </c>
      <c r="M70" s="450">
        <f>IF(ISBLANK(INDEX('Policy Characteristics'!G:G,MATCH($C70,'Policy Characteristics'!$C:$C,0))),"",INDEX('Policy Characteristics'!G:G,MATCH($C70,'Policy Characteristics'!$C:$C,0)))</f>
        <v>1</v>
      </c>
      <c r="N70" s="450">
        <f>IF(ISBLANK(INDEX('Policy Characteristics'!H:H,MATCH($C70,'Policy Characteristics'!$C:$C,0))),"",INDEX('Policy Characteristics'!H:H,MATCH($C70,'Policy Characteristics'!$C:$C,0)))</f>
        <v>0.01</v>
      </c>
      <c r="O70" s="427" t="str">
        <f>IF(ISBLANK(INDEX('Policy Characteristics'!I:I,MATCH($C70,'Policy Characteristics'!$C:$C,0))),"",INDEX('Policy Characteristics'!I:I,MATCH($C70,'Policy Characteristics'!$C:$C,0)))</f>
        <v>% of new vehicles sold</v>
      </c>
      <c r="P70" s="427" t="str">
        <f>IF(ISBLANK(INDEX('Policy Characteristics'!J:J,MATCH($C70,'Policy Characteristics'!$C:$C,0))),"",INDEX('Policy Characteristics'!J:J,MATCH($C70,'Policy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Battery electric vehicles (BEVs) are gradually penetrating the EU market, and accounted for 2% of total new car registrations in 2019. The EU has a target to reach 30 million EVs on the road by 2030.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rail in Europe is already mostly electrified, and  especially in cities, rail almost exclusively runs on electricity already. Regarding main lines, 60% of the European rail network is electrified and 80% of the traffic runs on these lines.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rail in Europe is already mostly electrified, and  especially in cities, rail almost exclusively runs on electricity already. Regarding main lines, 60% of the European rail network is electrified and 80% of the traffic runs on these lines.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**Passenger Ships:** Although only a small percentage of recreational boats are powered by electricity today, the market for electric recreational boats is growing rapidly and is projected to reach almost €17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The market in Europe has been growing intensively for electric bicycles (e-bikes). However, higer prices and limited choices of models is still a deterrent to riders of mid-size and large motorbikes to choose electrified versions. Currently, e-scooters and e-motorcycles only account for about 1% of the motorcycle market. Implementing policies to encourage the use of electric bikes and motorcycles could have a significant impact on reducing transport-related emissions.</v>
      </c>
      <c r="Q70" s="427" t="str">
        <f>IF(ISBLANK(INDEX('Policy Characteristics'!K:K,MATCH($C70,'Policy Characteristics'!$C:$C,0))),"",INDEX('Policy Characteristics'!K:K,MATCH($C70,'Policy Characteristics'!$C:$C,0)))</f>
        <v>transportation-sector-main.html#ev-mandate</v>
      </c>
      <c r="R70" s="427" t="str">
        <f>IF(ISBLANK(INDEX('Policy Characteristics'!L:L,MATCH($C70,'Policy Characteristics'!$C:$C,0))),"",INDEX('Policy Characteristics'!L:L,MATCH($C70,'Policy Characteristics'!$C:$C,0)))</f>
        <v>ev-mandate.html</v>
      </c>
    </row>
    <row r="71" spans="1:18" s="2" customFormat="1" x14ac:dyDescent="0.35">
      <c r="A71" s="427" t="str">
        <f>IF(ISBLANK(INDEX('Policy Characteristics'!A:A,MATCH($C71,'Policy Characteristics'!$C:$C,0))),"",INDEX('Policy Characteristics'!A:A,MATCH($C71,'Policy Characteristics'!$C:$C,0)))</f>
        <v>Transportation</v>
      </c>
      <c r="B71" s="427" t="str">
        <f>IF(ISBLANK(INDEX('Policy Characteristics'!B:B,MATCH($C71,'Policy Characteristics'!$C:$C,0))),"",INDEX('Policy Characteristics'!B:B,MATCH($C71,'Policy Characteristics'!$C:$C,0)))</f>
        <v>Electric Vehicle Sales Standard</v>
      </c>
      <c r="C71" s="431" t="str">
        <f t="shared" si="3"/>
        <v>Additional Minimum Required EV Sales Percentage</v>
      </c>
      <c r="D71" s="68" t="s">
        <v>44</v>
      </c>
      <c r="E71" s="68" t="s">
        <v>42</v>
      </c>
      <c r="F71" s="68" t="s">
        <v>88</v>
      </c>
      <c r="G71" s="68" t="s">
        <v>90</v>
      </c>
      <c r="H71" s="56">
        <v>499</v>
      </c>
      <c r="I71" s="53" t="s">
        <v>45</v>
      </c>
      <c r="J71" s="429" t="str">
        <f>IF(ISBLANK(INDEX('Policy Characteristics'!D:D,MATCH($C71,'Policy Characteristics'!$C:$C,0))),"",INDEX('Policy Characteristics'!D:D,MATCH($C71,'Policy Characteristics'!$C:$C,0)))</f>
        <v>EV Sales Standard</v>
      </c>
      <c r="K71" s="427" t="str">
        <f>IF(ISBLANK(INDEX('Policy Characteristics'!E:E,MATCH($C71,'Policy Characteristics'!$C:$C,0))),"",INDEX('Policy Characteristics'!E:E,MATCH($C71,'Policy Characteristics'!$C:$C,0)))</f>
        <v>trans EV minimum</v>
      </c>
      <c r="L71" s="450">
        <f>IF(ISBLANK(INDEX('Policy Characteristics'!F:F,MATCH($C71,'Policy Characteristics'!$C:$C,0))),"",INDEX('Policy Characteristics'!F:F,MATCH($C71,'Policy Characteristics'!$C:$C,0)))</f>
        <v>0</v>
      </c>
      <c r="M71" s="450">
        <f>IF(ISBLANK(INDEX('Policy Characteristics'!G:G,MATCH($C71,'Policy Characteristics'!$C:$C,0))),"",INDEX('Policy Characteristics'!G:G,MATCH($C71,'Policy Characteristics'!$C:$C,0)))</f>
        <v>1</v>
      </c>
      <c r="N71" s="450">
        <f>IF(ISBLANK(INDEX('Policy Characteristics'!H:H,MATCH($C71,'Policy Characteristics'!$C:$C,0))),"",INDEX('Policy Characteristics'!H:H,MATCH($C71,'Policy Characteristics'!$C:$C,0)))</f>
        <v>0.01</v>
      </c>
      <c r="O71" s="427" t="str">
        <f>IF(ISBLANK(INDEX('Policy Characteristics'!I:I,MATCH($C71,'Policy Characteristics'!$C:$C,0))),"",INDEX('Policy Characteristics'!I:I,MATCH($C71,'Policy Characteristics'!$C:$C,0)))</f>
        <v>% of new vehicles sold</v>
      </c>
      <c r="P71" s="427" t="str">
        <f>IF(ISBLANK(INDEX('Policy Characteristics'!J:J,MATCH($C71,'Policy Characteristics'!$C:$C,0))),"",INDEX('Policy Characteristics'!J:J,MATCH($C71,'Policy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Battery electric vehicles (BEVs) are gradually penetrating the EU market, and accounted for 2% of total new car registrations in 2019. The EU has a target to reach 30 million EVs on the road by 2030.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rail in Europe is already mostly electrified, and  especially in cities, rail almost exclusively runs on electricity already. Regarding main lines, 60% of the European rail network is electrified and 80% of the traffic runs on these lines.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rail in Europe is already mostly electrified, and  especially in cities, rail almost exclusively runs on electricity already. Regarding main lines, 60% of the European rail network is electrified and 80% of the traffic runs on these lines.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**Passenger Ships:** Although only a small percentage of recreational boats are powered by electricity today, the market for electric recreational boats is growing rapidly and is projected to reach almost €17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The market in Europe has been growing intensively for electric bicycles (e-bikes). However, higer prices and limited choices of models is still a deterrent to riders of mid-size and large motorbikes to choose electrified versions. Currently, e-scooters and e-motorcycles only account for about 1% of the motorcycle market. Implementing policies to encourage the use of electric bikes and motorcycles could have a significant impact on reducing transport-related emissions.</v>
      </c>
      <c r="Q71" s="427" t="str">
        <f>IF(ISBLANK(INDEX('Policy Characteristics'!K:K,MATCH($C71,'Policy Characteristics'!$C:$C,0))),"",INDEX('Policy Characteristics'!K:K,MATCH($C71,'Policy Characteristics'!$C:$C,0)))</f>
        <v>transportation-sector-main.html#ev-mandate</v>
      </c>
      <c r="R71" s="427" t="str">
        <f>IF(ISBLANK(INDEX('Policy Characteristics'!L:L,MATCH($C71,'Policy Characteristics'!$C:$C,0))),"",INDEX('Policy Characteristics'!L:L,MATCH($C71,'Policy Characteristics'!$C:$C,0)))</f>
        <v>ev-mandate.html</v>
      </c>
    </row>
    <row r="72" spans="1:18" s="2" customFormat="1" x14ac:dyDescent="0.35">
      <c r="A72" s="427" t="str">
        <f>IF(ISBLANK(INDEX('Policy Characteristics'!A:A,MATCH($C72,'Policy Characteristics'!$C:$C,0))),"",INDEX('Policy Characteristics'!A:A,MATCH($C72,'Policy Characteristics'!$C:$C,0)))</f>
        <v>Transportation</v>
      </c>
      <c r="B72" s="427" t="str">
        <f>IF(ISBLANK(INDEX('Policy Characteristics'!B:B,MATCH($C72,'Policy Characteristics'!$C:$C,0))),"",INDEX('Policy Characteristics'!B:B,MATCH($C72,'Policy Characteristics'!$C:$C,0)))</f>
        <v>Electric Vehicle Sales Standard</v>
      </c>
      <c r="C72" s="431" t="str">
        <f t="shared" si="3"/>
        <v>Additional Minimum Required EV Sales Percentage</v>
      </c>
      <c r="D72" s="68" t="s">
        <v>47</v>
      </c>
      <c r="E72" s="68" t="s">
        <v>43</v>
      </c>
      <c r="F72" s="68" t="s">
        <v>87</v>
      </c>
      <c r="G72" s="68" t="s">
        <v>91</v>
      </c>
      <c r="H72" s="56">
        <v>500</v>
      </c>
      <c r="I72" s="53" t="s">
        <v>45</v>
      </c>
      <c r="J72" s="429" t="str">
        <f>IF(ISBLANK(INDEX('Policy Characteristics'!D:D,MATCH($C72,'Policy Characteristics'!$C:$C,0))),"",INDEX('Policy Characteristics'!D:D,MATCH($C72,'Policy Characteristics'!$C:$C,0)))</f>
        <v>EV Sales Standard</v>
      </c>
      <c r="K72" s="427" t="str">
        <f>IF(ISBLANK(INDEX('Policy Characteristics'!E:E,MATCH($C72,'Policy Characteristics'!$C:$C,0))),"",INDEX('Policy Characteristics'!E:E,MATCH($C72,'Policy Characteristics'!$C:$C,0)))</f>
        <v>trans EV minimum</v>
      </c>
      <c r="L72" s="450">
        <f>IF(ISBLANK(INDEX('Policy Characteristics'!F:F,MATCH($C72,'Policy Characteristics'!$C:$C,0))),"",INDEX('Policy Characteristics'!F:F,MATCH($C72,'Policy Characteristics'!$C:$C,0)))</f>
        <v>0</v>
      </c>
      <c r="M72" s="450">
        <f>IF(ISBLANK(INDEX('Policy Characteristics'!G:G,MATCH($C72,'Policy Characteristics'!$C:$C,0))),"",INDEX('Policy Characteristics'!G:G,MATCH($C72,'Policy Characteristics'!$C:$C,0)))</f>
        <v>1</v>
      </c>
      <c r="N72" s="450">
        <f>IF(ISBLANK(INDEX('Policy Characteristics'!H:H,MATCH($C72,'Policy Characteristics'!$C:$C,0))),"",INDEX('Policy Characteristics'!H:H,MATCH($C72,'Policy Characteristics'!$C:$C,0)))</f>
        <v>0.01</v>
      </c>
      <c r="O72" s="427" t="str">
        <f>IF(ISBLANK(INDEX('Policy Characteristics'!I:I,MATCH($C72,'Policy Characteristics'!$C:$C,0))),"",INDEX('Policy Characteristics'!I:I,MATCH($C72,'Policy Characteristics'!$C:$C,0)))</f>
        <v>% of new vehicles sold</v>
      </c>
      <c r="P72" s="427" t="str">
        <f>IF(ISBLANK(INDEX('Policy Characteristics'!J:J,MATCH($C72,'Policy Characteristics'!$C:$C,0))),"",INDEX('Policy Characteristics'!J:J,MATCH($C72,'Policy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Battery electric vehicles (BEVs) are gradually penetrating the EU market, and accounted for 2% of total new car registrations in 2019. The EU has a target to reach 30 million EVs on the road by 2030.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rail in Europe is already mostly electrified, and  especially in cities, rail almost exclusively runs on electricity already. Regarding main lines, 60% of the European rail network is electrified and 80% of the traffic runs on these lines.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rail in Europe is already mostly electrified, and  especially in cities, rail almost exclusively runs on electricity already. Regarding main lines, 60% of the European rail network is electrified and 80% of the traffic runs on these lines.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**Passenger Ships:** Although only a small percentage of recreational boats are powered by electricity today, the market for electric recreational boats is growing rapidly and is projected to reach almost €17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The market in Europe has been growing intensively for electric bicycles (e-bikes). However, higer prices and limited choices of models is still a deterrent to riders of mid-size and large motorbikes to choose electrified versions. Currently, e-scooters and e-motorcycles only account for about 1% of the motorcycle market. Implementing policies to encourage the use of electric bikes and motorcycles could have a significant impact on reducing transport-related emissions.</v>
      </c>
      <c r="Q72" s="427" t="str">
        <f>IF(ISBLANK(INDEX('Policy Characteristics'!K:K,MATCH($C72,'Policy Characteristics'!$C:$C,0))),"",INDEX('Policy Characteristics'!K:K,MATCH($C72,'Policy Characteristics'!$C:$C,0)))</f>
        <v>transportation-sector-main.html#ev-mandate</v>
      </c>
      <c r="R72" s="427" t="str">
        <f>IF(ISBLANK(INDEX('Policy Characteristics'!L:L,MATCH($C72,'Policy Characteristics'!$C:$C,0))),"",INDEX('Policy Characteristics'!L:L,MATCH($C72,'Policy Characteristics'!$C:$C,0)))</f>
        <v>ev-mandate.html</v>
      </c>
    </row>
    <row r="73" spans="1:18" s="2" customFormat="1" x14ac:dyDescent="0.35">
      <c r="A73" s="427" t="str">
        <f>IF(ISBLANK(INDEX('Policy Characteristics'!A:A,MATCH($C73,'Policy Characteristics'!$C:$C,0))),"",INDEX('Policy Characteristics'!A:A,MATCH($C73,'Policy Characteristics'!$C:$C,0)))</f>
        <v>Transportation</v>
      </c>
      <c r="B73" s="427" t="str">
        <f>IF(ISBLANK(INDEX('Policy Characteristics'!B:B,MATCH($C73,'Policy Characteristics'!$C:$C,0))),"",INDEX('Policy Characteristics'!B:B,MATCH($C73,'Policy Characteristics'!$C:$C,0)))</f>
        <v>Electric Vehicle Sales Standard</v>
      </c>
      <c r="C73" s="431" t="str">
        <f t="shared" si="3"/>
        <v>Additional Minimum Required EV Sales Percentage</v>
      </c>
      <c r="D73" s="68" t="s">
        <v>44</v>
      </c>
      <c r="E73" s="68" t="s">
        <v>43</v>
      </c>
      <c r="F73" s="68" t="s">
        <v>88</v>
      </c>
      <c r="G73" s="68" t="s">
        <v>91</v>
      </c>
      <c r="H73" s="56">
        <v>501</v>
      </c>
      <c r="I73" s="53" t="s">
        <v>45</v>
      </c>
      <c r="J73" s="429" t="str">
        <f>IF(ISBLANK(INDEX('Policy Characteristics'!D:D,MATCH($C73,'Policy Characteristics'!$C:$C,0))),"",INDEX('Policy Characteristics'!D:D,MATCH($C73,'Policy Characteristics'!$C:$C,0)))</f>
        <v>EV Sales Standard</v>
      </c>
      <c r="K73" s="427" t="str">
        <f>IF(ISBLANK(INDEX('Policy Characteristics'!E:E,MATCH($C73,'Policy Characteristics'!$C:$C,0))),"",INDEX('Policy Characteristics'!E:E,MATCH($C73,'Policy Characteristics'!$C:$C,0)))</f>
        <v>trans EV minimum</v>
      </c>
      <c r="L73" s="450">
        <f>IF(ISBLANK(INDEX('Policy Characteristics'!F:F,MATCH($C73,'Policy Characteristics'!$C:$C,0))),"",INDEX('Policy Characteristics'!F:F,MATCH($C73,'Policy Characteristics'!$C:$C,0)))</f>
        <v>0</v>
      </c>
      <c r="M73" s="450">
        <f>IF(ISBLANK(INDEX('Policy Characteristics'!G:G,MATCH($C73,'Policy Characteristics'!$C:$C,0))),"",INDEX('Policy Characteristics'!G:G,MATCH($C73,'Policy Characteristics'!$C:$C,0)))</f>
        <v>1</v>
      </c>
      <c r="N73" s="450">
        <f>IF(ISBLANK(INDEX('Policy Characteristics'!H:H,MATCH($C73,'Policy Characteristics'!$C:$C,0))),"",INDEX('Policy Characteristics'!H:H,MATCH($C73,'Policy Characteristics'!$C:$C,0)))</f>
        <v>0.01</v>
      </c>
      <c r="O73" s="427" t="str">
        <f>IF(ISBLANK(INDEX('Policy Characteristics'!I:I,MATCH($C73,'Policy Characteristics'!$C:$C,0))),"",INDEX('Policy Characteristics'!I:I,MATCH($C73,'Policy Characteristics'!$C:$C,0)))</f>
        <v>% of new vehicles sold</v>
      </c>
      <c r="P73" s="427" t="str">
        <f>IF(ISBLANK(INDEX('Policy Characteristics'!J:J,MATCH($C73,'Policy Characteristics'!$C:$C,0))),"",INDEX('Policy Characteristics'!J:J,MATCH($C73,'Policy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Battery electric vehicles (BEVs) are gradually penetrating the EU market, and accounted for 2% of total new car registrations in 2019. The EU has a target to reach 30 million EVs on the road by 2030.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rail in Europe is already mostly electrified, and  especially in cities, rail almost exclusively runs on electricity already. Regarding main lines, 60% of the European rail network is electrified and 80% of the traffic runs on these lines.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rail in Europe is already mostly electrified, and  especially in cities, rail almost exclusively runs on electricity already. Regarding main lines, 60% of the European rail network is electrified and 80% of the traffic runs on these lines.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**Passenger Ships:** Although only a small percentage of recreational boats are powered by electricity today, the market for electric recreational boats is growing rapidly and is projected to reach almost €17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The market in Europe has been growing intensively for electric bicycles (e-bikes). However, higer prices and limited choices of models is still a deterrent to riders of mid-size and large motorbikes to choose electrified versions. Currently, e-scooters and e-motorcycles only account for about 1% of the motorcycle market. Implementing policies to encourage the use of electric bikes and motorcycles could have a significant impact on reducing transport-related emissions.</v>
      </c>
      <c r="Q73" s="427" t="str">
        <f>IF(ISBLANK(INDEX('Policy Characteristics'!K:K,MATCH($C73,'Policy Characteristics'!$C:$C,0))),"",INDEX('Policy Characteristics'!K:K,MATCH($C73,'Policy Characteristics'!$C:$C,0)))</f>
        <v>transportation-sector-main.html#ev-mandate</v>
      </c>
      <c r="R73" s="427" t="str">
        <f>IF(ISBLANK(INDEX('Policy Characteristics'!L:L,MATCH($C73,'Policy Characteristics'!$C:$C,0))),"",INDEX('Policy Characteristics'!L:L,MATCH($C73,'Policy Characteristics'!$C:$C,0)))</f>
        <v>ev-mandate.html</v>
      </c>
    </row>
    <row r="74" spans="1:18" s="2" customFormat="1" x14ac:dyDescent="0.35">
      <c r="A74" s="427" t="str">
        <f>IF(ISBLANK(INDEX('Policy Characteristics'!A:A,MATCH($C74,'Policy Characteristics'!$C:$C,0))),"",INDEX('Policy Characteristics'!A:A,MATCH($C74,'Policy Characteristics'!$C:$C,0)))</f>
        <v>Transportation</v>
      </c>
      <c r="B74" s="427" t="str">
        <f>IF(ISBLANK(INDEX('Policy Characteristics'!B:B,MATCH($C74,'Policy Characteristics'!$C:$C,0))),"",INDEX('Policy Characteristics'!B:B,MATCH($C74,'Policy Characteristics'!$C:$C,0)))</f>
        <v>Electric Vehicle Sales Standard</v>
      </c>
      <c r="C74" s="431" t="str">
        <f t="shared" si="3"/>
        <v>Additional Minimum Required EV Sales Percentage</v>
      </c>
      <c r="D74" s="68" t="s">
        <v>47</v>
      </c>
      <c r="E74" s="68" t="s">
        <v>118</v>
      </c>
      <c r="F74" s="68" t="s">
        <v>87</v>
      </c>
      <c r="G74" s="68" t="s">
        <v>152</v>
      </c>
      <c r="H74" s="56">
        <v>188</v>
      </c>
      <c r="I74" s="53" t="s">
        <v>45</v>
      </c>
      <c r="J74" s="429" t="str">
        <f>IF(ISBLANK(INDEX('Policy Characteristics'!D:D,MATCH($C74,'Policy Characteristics'!$C:$C,0))),"",INDEX('Policy Characteristics'!D:D,MATCH($C74,'Policy Characteristics'!$C:$C,0)))</f>
        <v>EV Sales Standard</v>
      </c>
      <c r="K74" s="427" t="str">
        <f>IF(ISBLANK(INDEX('Policy Characteristics'!E:E,MATCH($C74,'Policy Characteristics'!$C:$C,0))),"",INDEX('Policy Characteristics'!E:E,MATCH($C74,'Policy Characteristics'!$C:$C,0)))</f>
        <v>trans EV minimum</v>
      </c>
      <c r="L74" s="450">
        <f>IF(ISBLANK(INDEX('Policy Characteristics'!F:F,MATCH($C74,'Policy Characteristics'!$C:$C,0))),"",INDEX('Policy Characteristics'!F:F,MATCH($C74,'Policy Characteristics'!$C:$C,0)))</f>
        <v>0</v>
      </c>
      <c r="M74" s="450">
        <f>IF(ISBLANK(INDEX('Policy Characteristics'!G:G,MATCH($C74,'Policy Characteristics'!$C:$C,0))),"",INDEX('Policy Characteristics'!G:G,MATCH($C74,'Policy Characteristics'!$C:$C,0)))</f>
        <v>1</v>
      </c>
      <c r="N74" s="450">
        <f>IF(ISBLANK(INDEX('Policy Characteristics'!H:H,MATCH($C74,'Policy Characteristics'!$C:$C,0))),"",INDEX('Policy Characteristics'!H:H,MATCH($C74,'Policy Characteristics'!$C:$C,0)))</f>
        <v>0.01</v>
      </c>
      <c r="O74" s="427" t="str">
        <f>IF(ISBLANK(INDEX('Policy Characteristics'!I:I,MATCH($C74,'Policy Characteristics'!$C:$C,0))),"",INDEX('Policy Characteristics'!I:I,MATCH($C74,'Policy Characteristics'!$C:$C,0)))</f>
        <v>% of new vehicles sold</v>
      </c>
      <c r="P74" s="427" t="str">
        <f>IF(ISBLANK(INDEX('Policy Characteristics'!J:J,MATCH($C74,'Policy Characteristics'!$C:$C,0))),"",INDEX('Policy Characteristics'!J:J,MATCH($C74,'Policy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Battery electric vehicles (BEVs) are gradually penetrating the EU market, and accounted for 2% of total new car registrations in 2019. The EU has a target to reach 30 million EVs on the road by 2030.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rail in Europe is already mostly electrified, and  especially in cities, rail almost exclusively runs on electricity already. Regarding main lines, 60% of the European rail network is electrified and 80% of the traffic runs on these lines.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rail in Europe is already mostly electrified, and  especially in cities, rail almost exclusively runs on electricity already. Regarding main lines, 60% of the European rail network is electrified and 80% of the traffic runs on these lines.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**Passenger Ships:** Although only a small percentage of recreational boats are powered by electricity today, the market for electric recreational boats is growing rapidly and is projected to reach almost €17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The market in Europe has been growing intensively for electric bicycles (e-bikes). However, higer prices and limited choices of models is still a deterrent to riders of mid-size and large motorbikes to choose electrified versions. Currently, e-scooters and e-motorcycles only account for about 1% of the motorcycle market. Implementing policies to encourage the use of electric bikes and motorcycles could have a significant impact on reducing transport-related emissions.</v>
      </c>
      <c r="Q74" s="427" t="str">
        <f>IF(ISBLANK(INDEX('Policy Characteristics'!K:K,MATCH($C74,'Policy Characteristics'!$C:$C,0))),"",INDEX('Policy Characteristics'!K:K,MATCH($C74,'Policy Characteristics'!$C:$C,0)))</f>
        <v>transportation-sector-main.html#ev-mandate</v>
      </c>
      <c r="R74" s="427" t="str">
        <f>IF(ISBLANK(INDEX('Policy Characteristics'!L:L,MATCH($C74,'Policy Characteristics'!$C:$C,0))),"",INDEX('Policy Characteristics'!L:L,MATCH($C74,'Policy Characteristics'!$C:$C,0)))</f>
        <v>ev-mandate.html</v>
      </c>
    </row>
    <row r="75" spans="1:18" s="2" customFormat="1" x14ac:dyDescent="0.35">
      <c r="A75" s="427" t="str">
        <f>IF(ISBLANK(INDEX('Policy Characteristics'!A:A,MATCH($C75,'Policy Characteristics'!$C:$C,0))),"",INDEX('Policy Characteristics'!A:A,MATCH($C75,'Policy Characteristics'!$C:$C,0)))</f>
        <v>Transportation</v>
      </c>
      <c r="B75" s="427" t="str">
        <f>IF(ISBLANK(INDEX('Policy Characteristics'!B:B,MATCH($C75,'Policy Characteristics'!$C:$C,0))),"",INDEX('Policy Characteristics'!B:B,MATCH($C75,'Policy Characteristics'!$C:$C,0)))</f>
        <v>Electric Vehicle Sales Standard</v>
      </c>
      <c r="C75" s="431" t="str">
        <f t="shared" si="3"/>
        <v>Additional Minimum Required EV Sales Percentage</v>
      </c>
      <c r="D75" s="68" t="s">
        <v>44</v>
      </c>
      <c r="E75" s="68" t="s">
        <v>118</v>
      </c>
      <c r="F75" s="68" t="s">
        <v>88</v>
      </c>
      <c r="G75" s="68" t="s">
        <v>152</v>
      </c>
      <c r="H75" s="56">
        <v>591</v>
      </c>
      <c r="I75" s="9" t="s">
        <v>46</v>
      </c>
      <c r="J75" s="429" t="str">
        <f>IF(ISBLANK(INDEX('Policy Characteristics'!D:D,MATCH($C75,'Policy Characteristics'!$C:$C,0))),"",INDEX('Policy Characteristics'!D:D,MATCH($C75,'Policy Characteristics'!$C:$C,0)))</f>
        <v>EV Sales Standard</v>
      </c>
      <c r="K75" s="427" t="str">
        <f>IF(ISBLANK(INDEX('Policy Characteristics'!E:E,MATCH($C75,'Policy Characteristics'!$C:$C,0))),"",INDEX('Policy Characteristics'!E:E,MATCH($C75,'Policy Characteristics'!$C:$C,0)))</f>
        <v>trans EV minimum</v>
      </c>
      <c r="L75" s="450">
        <f>IF(ISBLANK(INDEX('Policy Characteristics'!F:F,MATCH($C75,'Policy Characteristics'!$C:$C,0))),"",INDEX('Policy Characteristics'!F:F,MATCH($C75,'Policy Characteristics'!$C:$C,0)))</f>
        <v>0</v>
      </c>
      <c r="M75" s="450">
        <f>IF(ISBLANK(INDEX('Policy Characteristics'!G:G,MATCH($C75,'Policy Characteristics'!$C:$C,0))),"",INDEX('Policy Characteristics'!G:G,MATCH($C75,'Policy Characteristics'!$C:$C,0)))</f>
        <v>1</v>
      </c>
      <c r="N75" s="450">
        <f>IF(ISBLANK(INDEX('Policy Characteristics'!H:H,MATCH($C75,'Policy Characteristics'!$C:$C,0))),"",INDEX('Policy Characteristics'!H:H,MATCH($C75,'Policy Characteristics'!$C:$C,0)))</f>
        <v>0.01</v>
      </c>
      <c r="O75" s="427" t="str">
        <f>IF(ISBLANK(INDEX('Policy Characteristics'!I:I,MATCH($C75,'Policy Characteristics'!$C:$C,0))),"",INDEX('Policy Characteristics'!I:I,MATCH($C75,'Policy Characteristics'!$C:$C,0)))</f>
        <v>% of new vehicles sold</v>
      </c>
      <c r="P75" s="427" t="str">
        <f>IF(ISBLANK(INDEX('Policy Characteristics'!J:J,MATCH($C75,'Policy Characteristics'!$C:$C,0))),"",INDEX('Policy Characteristics'!J:J,MATCH($C75,'Policy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Battery electric vehicles (BEVs) are gradually penetrating the EU market, and accounted for 2% of total new car registrations in 2019. The EU has a target to reach 30 million EVs on the road by 2030.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rail in Europe is already mostly electrified, and  especially in cities, rail almost exclusively runs on electricity already. Regarding main lines, 60% of the European rail network is electrified and 80% of the traffic runs on these lines.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rail in Europe is already mostly electrified, and  especially in cities, rail almost exclusively runs on electricity already. Regarding main lines, 60% of the European rail network is electrified and 80% of the traffic runs on these lines.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**Passenger Ships:** Although only a small percentage of recreational boats are powered by electricity today, the market for electric recreational boats is growing rapidly and is projected to reach almost €17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The market in Europe has been growing intensively for electric bicycles (e-bikes). However, higer prices and limited choices of models is still a deterrent to riders of mid-size and large motorbikes to choose electrified versions. Currently, e-scooters and e-motorcycles only account for about 1% of the motorcycle market. Implementing policies to encourage the use of electric bikes and motorcycles could have a significant impact on reducing transport-related emissions.</v>
      </c>
      <c r="Q75" s="427" t="str">
        <f>IF(ISBLANK(INDEX('Policy Characteristics'!K:K,MATCH($C75,'Policy Characteristics'!$C:$C,0))),"",INDEX('Policy Characteristics'!K:K,MATCH($C75,'Policy Characteristics'!$C:$C,0)))</f>
        <v>transportation-sector-main.html#ev-mandate</v>
      </c>
      <c r="R75" s="427" t="str">
        <f>IF(ISBLANK(INDEX('Policy Characteristics'!L:L,MATCH($C75,'Policy Characteristics'!$C:$C,0))),"",INDEX('Policy Characteristics'!L:L,MATCH($C75,'Policy Characteristics'!$C:$C,0)))</f>
        <v>ev-mandate.html</v>
      </c>
    </row>
    <row r="76" spans="1:18" s="2" customFormat="1" x14ac:dyDescent="0.35">
      <c r="A76" s="427" t="str">
        <f>IF(ISBLANK(INDEX('Policy Characteristics'!A:A,MATCH($C76,'Policy Characteristics'!$C:$C,0))),"",INDEX('Policy Characteristics'!A:A,MATCH($C76,'Policy Characteristics'!$C:$C,0)))</f>
        <v>Transportation</v>
      </c>
      <c r="B76" s="427" t="str">
        <f>IF(ISBLANK(INDEX('Policy Characteristics'!B:B,MATCH($C76,'Policy Characteristics'!$C:$C,0))),"",INDEX('Policy Characteristics'!B:B,MATCH($C76,'Policy Characteristics'!$C:$C,0)))</f>
        <v>Electric Vehicle Subsidy</v>
      </c>
      <c r="C76" s="430" t="s">
        <v>480</v>
      </c>
      <c r="D76" s="53" t="s">
        <v>47</v>
      </c>
      <c r="E76" s="53" t="s">
        <v>39</v>
      </c>
      <c r="F76" s="53" t="s">
        <v>87</v>
      </c>
      <c r="G76" s="53" t="s">
        <v>39</v>
      </c>
      <c r="H76" s="56">
        <v>189</v>
      </c>
      <c r="I76" s="53" t="s">
        <v>45</v>
      </c>
      <c r="J76" s="429" t="str">
        <f>IF(ISBLANK(INDEX('Policy Characteristics'!D:D,MATCH($C76,'Policy Characteristics'!$C:$C,0))),"",INDEX('Policy Characteristics'!D:D,MATCH($C76,'Policy Characteristics'!$C:$C,0)))</f>
        <v>EV Subsidy</v>
      </c>
      <c r="K76" s="427" t="str">
        <f>IF(ISBLANK(INDEX('Policy Characteristics'!E:E,MATCH($C76,'Policy Characteristics'!$C:$C,0))),"",INDEX('Policy Characteristics'!E:E,MATCH($C76,'Policy Characteristics'!$C:$C,0)))</f>
        <v>trans EV subsidy</v>
      </c>
      <c r="L76" s="450">
        <f>IF(ISBLANK(INDEX('Policy Characteristics'!F:F,MATCH($C76,'Policy Characteristics'!$C:$C,0))),"",INDEX('Policy Characteristics'!F:F,MATCH($C76,'Policy Characteristics'!$C:$C,0)))</f>
        <v>0</v>
      </c>
      <c r="M76" s="450">
        <f>IF(ISBLANK(INDEX('Policy Characteristics'!G:G,MATCH($C76,'Policy Characteristics'!$C:$C,0))),"",INDEX('Policy Characteristics'!G:G,MATCH($C76,'Policy Characteristics'!$C:$C,0)))</f>
        <v>0.5</v>
      </c>
      <c r="N76" s="450">
        <f>IF(ISBLANK(INDEX('Policy Characteristics'!H:H,MATCH($C76,'Policy Characteristics'!$C:$C,0))),"",INDEX('Policy Characteristics'!H:H,MATCH($C76,'Policy Characteristics'!$C:$C,0)))</f>
        <v>0.01</v>
      </c>
      <c r="O76" s="427" t="str">
        <f>IF(ISBLANK(INDEX('Policy Characteristics'!I:I,MATCH($C76,'Policy Characteristics'!$C:$C,0))),"",INDEX('Policy Characteristics'!I:I,MATCH($C76,'Policy Characteristics'!$C:$C,0)))</f>
        <v>% of vehicle cost</v>
      </c>
      <c r="P76" s="427" t="str">
        <f>IF(ISBLANK(INDEX('Policy Characteristics'!J:J,MATCH($C76,'Policy Characteristics'!$C:$C,0))),"",INDEX('Policy Characteristics'!J:J,MATCH($C76,'Policy Characteristics'!$C:$C,0)))</f>
        <v>**Description:** This policy causes government to pay for the specified percentage of the purchase price of new battery electric passenger LDVs.  This is in addition to EV subsidies that exist in the BAU case.  // **Guidance for setting values:** On the national level, numerous countries in the European Union have subsidy programs for the purchase of all-electric vehicles. For example, Romania offers subsidies totaling up to €9,400 for qualifying electric vehicles, which represents 29% of the MSRP of a 2019 Renault Zoe ZE50 R135 or 16% of a 2020 Volvo XC40 Recharge P8.</v>
      </c>
      <c r="Q76" s="427" t="str">
        <f>IF(ISBLANK(INDEX('Policy Characteristics'!K:K,MATCH($C76,'Policy Characteristics'!$C:$C,0))),"",INDEX('Policy Characteristics'!K:K,MATCH($C76,'Policy Characteristics'!$C:$C,0)))</f>
        <v>transportation-sector-main.html#ev-subsidy</v>
      </c>
      <c r="R76" s="427" t="str">
        <f>IF(ISBLANK(INDEX('Policy Characteristics'!L:L,MATCH($C76,'Policy Characteristics'!$C:$C,0))),"",INDEX('Policy Characteristics'!L:L,MATCH($C76,'Policy Characteristics'!$C:$C,0)))</f>
        <v>ev-subsidy.html</v>
      </c>
    </row>
    <row r="77" spans="1:18" s="69" customFormat="1" x14ac:dyDescent="0.35">
      <c r="A77" s="427" t="str">
        <f>IF(ISBLANK(INDEX('Policy Characteristics'!A:A,MATCH($C77,'Policy Characteristics'!$C:$C,0))),"",INDEX('Policy Characteristics'!A:A,MATCH($C77,'Policy Characteristics'!$C:$C,0)))</f>
        <v>Transportation</v>
      </c>
      <c r="B77" s="427" t="str">
        <f>IF(ISBLANK(INDEX('Policy Characteristics'!B:B,MATCH($C77,'Policy Characteristics'!$C:$C,0))),"",INDEX('Policy Characteristics'!B:B,MATCH($C77,'Policy Characteristics'!$C:$C,0)))</f>
        <v>Electric Vehicle Subsidy</v>
      </c>
      <c r="C77" s="431" t="str">
        <f t="shared" ref="C77:C87" si="4">C$76</f>
        <v>Additional EV Subsidy Percentage</v>
      </c>
      <c r="D77" s="68" t="s">
        <v>44</v>
      </c>
      <c r="E77" s="68" t="s">
        <v>39</v>
      </c>
      <c r="F77" s="68" t="s">
        <v>88</v>
      </c>
      <c r="G77" s="68" t="s">
        <v>39</v>
      </c>
      <c r="H77" s="54">
        <v>592</v>
      </c>
      <c r="I77" s="9" t="s">
        <v>46</v>
      </c>
      <c r="J77" s="429" t="str">
        <f>IF(ISBLANK(INDEX('Policy Characteristics'!D:D,MATCH($C77,'Policy Characteristics'!$C:$C,0))),"",INDEX('Policy Characteristics'!D:D,MATCH($C77,'Policy Characteristics'!$C:$C,0)))</f>
        <v>EV Subsidy</v>
      </c>
      <c r="K77" s="427" t="str">
        <f>IF(ISBLANK(INDEX('Policy Characteristics'!E:E,MATCH($C77,'Policy Characteristics'!$C:$C,0))),"",INDEX('Policy Characteristics'!E:E,MATCH($C77,'Policy Characteristics'!$C:$C,0)))</f>
        <v>trans EV subsidy</v>
      </c>
      <c r="L77" s="450">
        <f>IF(ISBLANK(INDEX('Policy Characteristics'!F:F,MATCH($C77,'Policy Characteristics'!$C:$C,0))),"",INDEX('Policy Characteristics'!F:F,MATCH($C77,'Policy Characteristics'!$C:$C,0)))</f>
        <v>0</v>
      </c>
      <c r="M77" s="450">
        <f>IF(ISBLANK(INDEX('Policy Characteristics'!G:G,MATCH($C77,'Policy Characteristics'!$C:$C,0))),"",INDEX('Policy Characteristics'!G:G,MATCH($C77,'Policy Characteristics'!$C:$C,0)))</f>
        <v>0.5</v>
      </c>
      <c r="N77" s="450">
        <f>IF(ISBLANK(INDEX('Policy Characteristics'!H:H,MATCH($C77,'Policy Characteristics'!$C:$C,0))),"",INDEX('Policy Characteristics'!H:H,MATCH($C77,'Policy Characteristics'!$C:$C,0)))</f>
        <v>0.01</v>
      </c>
      <c r="O77" s="427" t="str">
        <f>IF(ISBLANK(INDEX('Policy Characteristics'!I:I,MATCH($C77,'Policy Characteristics'!$C:$C,0))),"",INDEX('Policy Characteristics'!I:I,MATCH($C77,'Policy Characteristics'!$C:$C,0)))</f>
        <v>% of vehicle cost</v>
      </c>
      <c r="P77" s="427" t="str">
        <f>IF(ISBLANK(INDEX('Policy Characteristics'!J:J,MATCH($C77,'Policy Characteristics'!$C:$C,0))),"",INDEX('Policy Characteristics'!J:J,MATCH($C77,'Policy Characteristics'!$C:$C,0)))</f>
        <v>**Description:** This policy causes government to pay for the specified percentage of the purchase price of new battery electric passenger LDVs.  This is in addition to EV subsidies that exist in the BAU case.  // **Guidance for setting values:** On the national level, numerous countries in the European Union have subsidy programs for the purchase of all-electric vehicles. For example, Romania offers subsidies totaling up to €9,400 for qualifying electric vehicles, which represents 29% of the MSRP of a 2019 Renault Zoe ZE50 R135 or 16% of a 2020 Volvo XC40 Recharge P8.</v>
      </c>
      <c r="Q77" s="427" t="str">
        <f>IF(ISBLANK(INDEX('Policy Characteristics'!K:K,MATCH($C77,'Policy Characteristics'!$C:$C,0))),"",INDEX('Policy Characteristics'!K:K,MATCH($C77,'Policy Characteristics'!$C:$C,0)))</f>
        <v>transportation-sector-main.html#ev-subsidy</v>
      </c>
      <c r="R77" s="427" t="str">
        <f>IF(ISBLANK(INDEX('Policy Characteristics'!L:L,MATCH($C77,'Policy Characteristics'!$C:$C,0))),"",INDEX('Policy Characteristics'!L:L,MATCH($C77,'Policy Characteristics'!$C:$C,0)))</f>
        <v>ev-subsidy.html</v>
      </c>
    </row>
    <row r="78" spans="1:18" s="69" customFormat="1" x14ac:dyDescent="0.35">
      <c r="A78" s="427" t="str">
        <f>IF(ISBLANK(INDEX('Policy Characteristics'!A:A,MATCH($C78,'Policy Characteristics'!$C:$C,0))),"",INDEX('Policy Characteristics'!A:A,MATCH($C78,'Policy Characteristics'!$C:$C,0)))</f>
        <v>Transportation</v>
      </c>
      <c r="B78" s="427" t="str">
        <f>IF(ISBLANK(INDEX('Policy Characteristics'!B:B,MATCH($C78,'Policy Characteristics'!$C:$C,0))),"",INDEX('Policy Characteristics'!B:B,MATCH($C78,'Policy Characteristics'!$C:$C,0)))</f>
        <v>Electric Vehicle Subsidy</v>
      </c>
      <c r="C78" s="431" t="str">
        <f t="shared" si="4"/>
        <v>Additional EV Subsidy Percentage</v>
      </c>
      <c r="D78" s="68" t="s">
        <v>47</v>
      </c>
      <c r="E78" s="68" t="s">
        <v>40</v>
      </c>
      <c r="F78" s="68" t="s">
        <v>87</v>
      </c>
      <c r="G78" s="68" t="s">
        <v>40</v>
      </c>
      <c r="H78" s="54">
        <v>593</v>
      </c>
      <c r="I78" s="9" t="s">
        <v>46</v>
      </c>
      <c r="J78" s="429" t="str">
        <f>IF(ISBLANK(INDEX('Policy Characteristics'!D:D,MATCH($C78,'Policy Characteristics'!$C:$C,0))),"",INDEX('Policy Characteristics'!D:D,MATCH($C78,'Policy Characteristics'!$C:$C,0)))</f>
        <v>EV Subsidy</v>
      </c>
      <c r="K78" s="427" t="str">
        <f>IF(ISBLANK(INDEX('Policy Characteristics'!E:E,MATCH($C78,'Policy Characteristics'!$C:$C,0))),"",INDEX('Policy Characteristics'!E:E,MATCH($C78,'Policy Characteristics'!$C:$C,0)))</f>
        <v>trans EV subsidy</v>
      </c>
      <c r="L78" s="450">
        <f>IF(ISBLANK(INDEX('Policy Characteristics'!F:F,MATCH($C78,'Policy Characteristics'!$C:$C,0))),"",INDEX('Policy Characteristics'!F:F,MATCH($C78,'Policy Characteristics'!$C:$C,0)))</f>
        <v>0</v>
      </c>
      <c r="M78" s="450">
        <f>IF(ISBLANK(INDEX('Policy Characteristics'!G:G,MATCH($C78,'Policy Characteristics'!$C:$C,0))),"",INDEX('Policy Characteristics'!G:G,MATCH($C78,'Policy Characteristics'!$C:$C,0)))</f>
        <v>0.5</v>
      </c>
      <c r="N78" s="450">
        <f>IF(ISBLANK(INDEX('Policy Characteristics'!H:H,MATCH($C78,'Policy Characteristics'!$C:$C,0))),"",INDEX('Policy Characteristics'!H:H,MATCH($C78,'Policy Characteristics'!$C:$C,0)))</f>
        <v>0.01</v>
      </c>
      <c r="O78" s="427" t="str">
        <f>IF(ISBLANK(INDEX('Policy Characteristics'!I:I,MATCH($C78,'Policy Characteristics'!$C:$C,0))),"",INDEX('Policy Characteristics'!I:I,MATCH($C78,'Policy Characteristics'!$C:$C,0)))</f>
        <v>% of vehicle cost</v>
      </c>
      <c r="P78" s="427" t="str">
        <f>IF(ISBLANK(INDEX('Policy Characteristics'!J:J,MATCH($C78,'Policy Characteristics'!$C:$C,0))),"",INDEX('Policy Characteristics'!J:J,MATCH($C78,'Policy Characteristics'!$C:$C,0)))</f>
        <v>**Description:** This policy causes government to pay for the specified percentage of the purchase price of new battery electric passenger LDVs.  This is in addition to EV subsidies that exist in the BAU case.  // **Guidance for setting values:** On the national level, numerous countries in the European Union have subsidy programs for the purchase of all-electric vehicles. For example, Romania offers subsidies totaling up to €9,400 for qualifying electric vehicles, which represents 29% of the MSRP of a 2019 Renault Zoe ZE50 R135 or 16% of a 2020 Volvo XC40 Recharge P8.</v>
      </c>
      <c r="Q78" s="427" t="str">
        <f>IF(ISBLANK(INDEX('Policy Characteristics'!K:K,MATCH($C78,'Policy Characteristics'!$C:$C,0))),"",INDEX('Policy Characteristics'!K:K,MATCH($C78,'Policy Characteristics'!$C:$C,0)))</f>
        <v>transportation-sector-main.html#ev-subsidy</v>
      </c>
      <c r="R78" s="427" t="str">
        <f>IF(ISBLANK(INDEX('Policy Characteristics'!L:L,MATCH($C78,'Policy Characteristics'!$C:$C,0))),"",INDEX('Policy Characteristics'!L:L,MATCH($C78,'Policy Characteristics'!$C:$C,0)))</f>
        <v>ev-subsidy.html</v>
      </c>
    </row>
    <row r="79" spans="1:18" s="69" customFormat="1" x14ac:dyDescent="0.35">
      <c r="A79" s="427" t="str">
        <f>IF(ISBLANK(INDEX('Policy Characteristics'!A:A,MATCH($C79,'Policy Characteristics'!$C:$C,0))),"",INDEX('Policy Characteristics'!A:A,MATCH($C79,'Policy Characteristics'!$C:$C,0)))</f>
        <v>Transportation</v>
      </c>
      <c r="B79" s="427" t="str">
        <f>IF(ISBLANK(INDEX('Policy Characteristics'!B:B,MATCH($C79,'Policy Characteristics'!$C:$C,0))),"",INDEX('Policy Characteristics'!B:B,MATCH($C79,'Policy Characteristics'!$C:$C,0)))</f>
        <v>Electric Vehicle Subsidy</v>
      </c>
      <c r="C79" s="431" t="str">
        <f t="shared" si="4"/>
        <v>Additional EV Subsidy Percentage</v>
      </c>
      <c r="D79" s="68" t="s">
        <v>44</v>
      </c>
      <c r="E79" s="68" t="s">
        <v>40</v>
      </c>
      <c r="F79" s="68" t="s">
        <v>88</v>
      </c>
      <c r="G79" s="68" t="s">
        <v>40</v>
      </c>
      <c r="H79" s="54">
        <v>594</v>
      </c>
      <c r="I79" s="9" t="s">
        <v>46</v>
      </c>
      <c r="J79" s="429" t="str">
        <f>IF(ISBLANK(INDEX('Policy Characteristics'!D:D,MATCH($C79,'Policy Characteristics'!$C:$C,0))),"",INDEX('Policy Characteristics'!D:D,MATCH($C79,'Policy Characteristics'!$C:$C,0)))</f>
        <v>EV Subsidy</v>
      </c>
      <c r="K79" s="427" t="str">
        <f>IF(ISBLANK(INDEX('Policy Characteristics'!E:E,MATCH($C79,'Policy Characteristics'!$C:$C,0))),"",INDEX('Policy Characteristics'!E:E,MATCH($C79,'Policy Characteristics'!$C:$C,0)))</f>
        <v>trans EV subsidy</v>
      </c>
      <c r="L79" s="450">
        <f>IF(ISBLANK(INDEX('Policy Characteristics'!F:F,MATCH($C79,'Policy Characteristics'!$C:$C,0))),"",INDEX('Policy Characteristics'!F:F,MATCH($C79,'Policy Characteristics'!$C:$C,0)))</f>
        <v>0</v>
      </c>
      <c r="M79" s="450">
        <f>IF(ISBLANK(INDEX('Policy Characteristics'!G:G,MATCH($C79,'Policy Characteristics'!$C:$C,0))),"",INDEX('Policy Characteristics'!G:G,MATCH($C79,'Policy Characteristics'!$C:$C,0)))</f>
        <v>0.5</v>
      </c>
      <c r="N79" s="450">
        <f>IF(ISBLANK(INDEX('Policy Characteristics'!H:H,MATCH($C79,'Policy Characteristics'!$C:$C,0))),"",INDEX('Policy Characteristics'!H:H,MATCH($C79,'Policy Characteristics'!$C:$C,0)))</f>
        <v>0.01</v>
      </c>
      <c r="O79" s="427" t="str">
        <f>IF(ISBLANK(INDEX('Policy Characteristics'!I:I,MATCH($C79,'Policy Characteristics'!$C:$C,0))),"",INDEX('Policy Characteristics'!I:I,MATCH($C79,'Policy Characteristics'!$C:$C,0)))</f>
        <v>% of vehicle cost</v>
      </c>
      <c r="P79" s="427" t="str">
        <f>IF(ISBLANK(INDEX('Policy Characteristics'!J:J,MATCH($C79,'Policy Characteristics'!$C:$C,0))),"",INDEX('Policy Characteristics'!J:J,MATCH($C79,'Policy Characteristics'!$C:$C,0)))</f>
        <v>**Description:** This policy causes government to pay for the specified percentage of the purchase price of new battery electric passenger LDVs.  This is in addition to EV subsidies that exist in the BAU case.  // **Guidance for setting values:** On the national level, numerous countries in the European Union have subsidy programs for the purchase of all-electric vehicles. For example, Romania offers subsidies totaling up to €9,400 for qualifying electric vehicles, which represents 29% of the MSRP of a 2019 Renault Zoe ZE50 R135 or 16% of a 2020 Volvo XC40 Recharge P8.</v>
      </c>
      <c r="Q79" s="427" t="str">
        <f>IF(ISBLANK(INDEX('Policy Characteristics'!K:K,MATCH($C79,'Policy Characteristics'!$C:$C,0))),"",INDEX('Policy Characteristics'!K:K,MATCH($C79,'Policy Characteristics'!$C:$C,0)))</f>
        <v>transportation-sector-main.html#ev-subsidy</v>
      </c>
      <c r="R79" s="427" t="str">
        <f>IF(ISBLANK(INDEX('Policy Characteristics'!L:L,MATCH($C79,'Policy Characteristics'!$C:$C,0))),"",INDEX('Policy Characteristics'!L:L,MATCH($C79,'Policy Characteristics'!$C:$C,0)))</f>
        <v>ev-subsidy.html</v>
      </c>
    </row>
    <row r="80" spans="1:18" s="69" customFormat="1" x14ac:dyDescent="0.35">
      <c r="A80" s="427" t="str">
        <f>IF(ISBLANK(INDEX('Policy Characteristics'!A:A,MATCH($C80,'Policy Characteristics'!$C:$C,0))),"",INDEX('Policy Characteristics'!A:A,MATCH($C80,'Policy Characteristics'!$C:$C,0)))</f>
        <v>Transportation</v>
      </c>
      <c r="B80" s="427" t="str">
        <f>IF(ISBLANK(INDEX('Policy Characteristics'!B:B,MATCH($C80,'Policy Characteristics'!$C:$C,0))),"",INDEX('Policy Characteristics'!B:B,MATCH($C80,'Policy Characteristics'!$C:$C,0)))</f>
        <v>Electric Vehicle Subsidy</v>
      </c>
      <c r="C80" s="431" t="str">
        <f t="shared" si="4"/>
        <v>Additional EV Subsidy Percentage</v>
      </c>
      <c r="D80" s="68" t="s">
        <v>47</v>
      </c>
      <c r="E80" s="68" t="s">
        <v>41</v>
      </c>
      <c r="F80" s="68" t="s">
        <v>87</v>
      </c>
      <c r="G80" s="68" t="s">
        <v>89</v>
      </c>
      <c r="H80" s="54">
        <v>595</v>
      </c>
      <c r="I80" s="9" t="s">
        <v>46</v>
      </c>
      <c r="J80" s="429" t="str">
        <f>IF(ISBLANK(INDEX('Policy Characteristics'!D:D,MATCH($C80,'Policy Characteristics'!$C:$C,0))),"",INDEX('Policy Characteristics'!D:D,MATCH($C80,'Policy Characteristics'!$C:$C,0)))</f>
        <v>EV Subsidy</v>
      </c>
      <c r="K80" s="427" t="str">
        <f>IF(ISBLANK(INDEX('Policy Characteristics'!E:E,MATCH($C80,'Policy Characteristics'!$C:$C,0))),"",INDEX('Policy Characteristics'!E:E,MATCH($C80,'Policy Characteristics'!$C:$C,0)))</f>
        <v>trans EV subsidy</v>
      </c>
      <c r="L80" s="450">
        <f>IF(ISBLANK(INDEX('Policy Characteristics'!F:F,MATCH($C80,'Policy Characteristics'!$C:$C,0))),"",INDEX('Policy Characteristics'!F:F,MATCH($C80,'Policy Characteristics'!$C:$C,0)))</f>
        <v>0</v>
      </c>
      <c r="M80" s="450">
        <f>IF(ISBLANK(INDEX('Policy Characteristics'!G:G,MATCH($C80,'Policy Characteristics'!$C:$C,0))),"",INDEX('Policy Characteristics'!G:G,MATCH($C80,'Policy Characteristics'!$C:$C,0)))</f>
        <v>0.5</v>
      </c>
      <c r="N80" s="450">
        <f>IF(ISBLANK(INDEX('Policy Characteristics'!H:H,MATCH($C80,'Policy Characteristics'!$C:$C,0))),"",INDEX('Policy Characteristics'!H:H,MATCH($C80,'Policy Characteristics'!$C:$C,0)))</f>
        <v>0.01</v>
      </c>
      <c r="O80" s="427" t="str">
        <f>IF(ISBLANK(INDEX('Policy Characteristics'!I:I,MATCH($C80,'Policy Characteristics'!$C:$C,0))),"",INDEX('Policy Characteristics'!I:I,MATCH($C80,'Policy Characteristics'!$C:$C,0)))</f>
        <v>% of vehicle cost</v>
      </c>
      <c r="P80" s="427" t="str">
        <f>IF(ISBLANK(INDEX('Policy Characteristics'!J:J,MATCH($C80,'Policy Characteristics'!$C:$C,0))),"",INDEX('Policy Characteristics'!J:J,MATCH($C80,'Policy Characteristics'!$C:$C,0)))</f>
        <v>**Description:** This policy causes government to pay for the specified percentage of the purchase price of new battery electric passenger LDVs.  This is in addition to EV subsidies that exist in the BAU case.  // **Guidance for setting values:** On the national level, numerous countries in the European Union have subsidy programs for the purchase of all-electric vehicles. For example, Romania offers subsidies totaling up to €9,400 for qualifying electric vehicles, which represents 29% of the MSRP of a 2019 Renault Zoe ZE50 R135 or 16% of a 2020 Volvo XC40 Recharge P8.</v>
      </c>
      <c r="Q80" s="427" t="str">
        <f>IF(ISBLANK(INDEX('Policy Characteristics'!K:K,MATCH($C80,'Policy Characteristics'!$C:$C,0))),"",INDEX('Policy Characteristics'!K:K,MATCH($C80,'Policy Characteristics'!$C:$C,0)))</f>
        <v>transportation-sector-main.html#ev-subsidy</v>
      </c>
      <c r="R80" s="427" t="str">
        <f>IF(ISBLANK(INDEX('Policy Characteristics'!L:L,MATCH($C80,'Policy Characteristics'!$C:$C,0))),"",INDEX('Policy Characteristics'!L:L,MATCH($C80,'Policy Characteristics'!$C:$C,0)))</f>
        <v>ev-subsidy.html</v>
      </c>
    </row>
    <row r="81" spans="1:18" s="69" customFormat="1" x14ac:dyDescent="0.35">
      <c r="A81" s="427" t="str">
        <f>IF(ISBLANK(INDEX('Policy Characteristics'!A:A,MATCH($C81,'Policy Characteristics'!$C:$C,0))),"",INDEX('Policy Characteristics'!A:A,MATCH($C81,'Policy Characteristics'!$C:$C,0)))</f>
        <v>Transportation</v>
      </c>
      <c r="B81" s="427" t="str">
        <f>IF(ISBLANK(INDEX('Policy Characteristics'!B:B,MATCH($C81,'Policy Characteristics'!$C:$C,0))),"",INDEX('Policy Characteristics'!B:B,MATCH($C81,'Policy Characteristics'!$C:$C,0)))</f>
        <v>Electric Vehicle Subsidy</v>
      </c>
      <c r="C81" s="431" t="str">
        <f t="shared" si="4"/>
        <v>Additional EV Subsidy Percentage</v>
      </c>
      <c r="D81" s="68" t="s">
        <v>44</v>
      </c>
      <c r="E81" s="68" t="s">
        <v>41</v>
      </c>
      <c r="F81" s="68" t="s">
        <v>88</v>
      </c>
      <c r="G81" s="68" t="s">
        <v>89</v>
      </c>
      <c r="H81" s="54">
        <v>596</v>
      </c>
      <c r="I81" s="9" t="s">
        <v>46</v>
      </c>
      <c r="J81" s="429" t="str">
        <f>IF(ISBLANK(INDEX('Policy Characteristics'!D:D,MATCH($C81,'Policy Characteristics'!$C:$C,0))),"",INDEX('Policy Characteristics'!D:D,MATCH($C81,'Policy Characteristics'!$C:$C,0)))</f>
        <v>EV Subsidy</v>
      </c>
      <c r="K81" s="427" t="str">
        <f>IF(ISBLANK(INDEX('Policy Characteristics'!E:E,MATCH($C81,'Policy Characteristics'!$C:$C,0))),"",INDEX('Policy Characteristics'!E:E,MATCH($C81,'Policy Characteristics'!$C:$C,0)))</f>
        <v>trans EV subsidy</v>
      </c>
      <c r="L81" s="450">
        <f>IF(ISBLANK(INDEX('Policy Characteristics'!F:F,MATCH($C81,'Policy Characteristics'!$C:$C,0))),"",INDEX('Policy Characteristics'!F:F,MATCH($C81,'Policy Characteristics'!$C:$C,0)))</f>
        <v>0</v>
      </c>
      <c r="M81" s="450">
        <f>IF(ISBLANK(INDEX('Policy Characteristics'!G:G,MATCH($C81,'Policy Characteristics'!$C:$C,0))),"",INDEX('Policy Characteristics'!G:G,MATCH($C81,'Policy Characteristics'!$C:$C,0)))</f>
        <v>0.5</v>
      </c>
      <c r="N81" s="450">
        <f>IF(ISBLANK(INDEX('Policy Characteristics'!H:H,MATCH($C81,'Policy Characteristics'!$C:$C,0))),"",INDEX('Policy Characteristics'!H:H,MATCH($C81,'Policy Characteristics'!$C:$C,0)))</f>
        <v>0.01</v>
      </c>
      <c r="O81" s="427" t="str">
        <f>IF(ISBLANK(INDEX('Policy Characteristics'!I:I,MATCH($C81,'Policy Characteristics'!$C:$C,0))),"",INDEX('Policy Characteristics'!I:I,MATCH($C81,'Policy Characteristics'!$C:$C,0)))</f>
        <v>% of vehicle cost</v>
      </c>
      <c r="P81" s="427" t="str">
        <f>IF(ISBLANK(INDEX('Policy Characteristics'!J:J,MATCH($C81,'Policy Characteristics'!$C:$C,0))),"",INDEX('Policy Characteristics'!J:J,MATCH($C81,'Policy Characteristics'!$C:$C,0)))</f>
        <v>**Description:** This policy causes government to pay for the specified percentage of the purchase price of new battery electric passenger LDVs.  This is in addition to EV subsidies that exist in the BAU case.  // **Guidance for setting values:** On the national level, numerous countries in the European Union have subsidy programs for the purchase of all-electric vehicles. For example, Romania offers subsidies totaling up to €9,400 for qualifying electric vehicles, which represents 29% of the MSRP of a 2019 Renault Zoe ZE50 R135 or 16% of a 2020 Volvo XC40 Recharge P8.</v>
      </c>
      <c r="Q81" s="427" t="str">
        <f>IF(ISBLANK(INDEX('Policy Characteristics'!K:K,MATCH($C81,'Policy Characteristics'!$C:$C,0))),"",INDEX('Policy Characteristics'!K:K,MATCH($C81,'Policy Characteristics'!$C:$C,0)))</f>
        <v>transportation-sector-main.html#ev-subsidy</v>
      </c>
      <c r="R81" s="427" t="str">
        <f>IF(ISBLANK(INDEX('Policy Characteristics'!L:L,MATCH($C81,'Policy Characteristics'!$C:$C,0))),"",INDEX('Policy Characteristics'!L:L,MATCH($C81,'Policy Characteristics'!$C:$C,0)))</f>
        <v>ev-subsidy.html</v>
      </c>
    </row>
    <row r="82" spans="1:18" s="69" customFormat="1" x14ac:dyDescent="0.35">
      <c r="A82" s="427" t="str">
        <f>IF(ISBLANK(INDEX('Policy Characteristics'!A:A,MATCH($C82,'Policy Characteristics'!$C:$C,0))),"",INDEX('Policy Characteristics'!A:A,MATCH($C82,'Policy Characteristics'!$C:$C,0)))</f>
        <v>Transportation</v>
      </c>
      <c r="B82" s="427" t="str">
        <f>IF(ISBLANK(INDEX('Policy Characteristics'!B:B,MATCH($C82,'Policy Characteristics'!$C:$C,0))),"",INDEX('Policy Characteristics'!B:B,MATCH($C82,'Policy Characteristics'!$C:$C,0)))</f>
        <v>Electric Vehicle Subsidy</v>
      </c>
      <c r="C82" s="431" t="str">
        <f t="shared" si="4"/>
        <v>Additional EV Subsidy Percentage</v>
      </c>
      <c r="D82" s="68" t="s">
        <v>47</v>
      </c>
      <c r="E82" s="68" t="s">
        <v>42</v>
      </c>
      <c r="F82" s="68" t="s">
        <v>87</v>
      </c>
      <c r="G82" s="68" t="s">
        <v>90</v>
      </c>
      <c r="H82" s="54">
        <v>597</v>
      </c>
      <c r="I82" s="9" t="s">
        <v>46</v>
      </c>
      <c r="J82" s="429" t="str">
        <f>IF(ISBLANK(INDEX('Policy Characteristics'!D:D,MATCH($C82,'Policy Characteristics'!$C:$C,0))),"",INDEX('Policy Characteristics'!D:D,MATCH($C82,'Policy Characteristics'!$C:$C,0)))</f>
        <v>EV Subsidy</v>
      </c>
      <c r="K82" s="427" t="str">
        <f>IF(ISBLANK(INDEX('Policy Characteristics'!E:E,MATCH($C82,'Policy Characteristics'!$C:$C,0))),"",INDEX('Policy Characteristics'!E:E,MATCH($C82,'Policy Characteristics'!$C:$C,0)))</f>
        <v>trans EV subsidy</v>
      </c>
      <c r="L82" s="450">
        <f>IF(ISBLANK(INDEX('Policy Characteristics'!F:F,MATCH($C82,'Policy Characteristics'!$C:$C,0))),"",INDEX('Policy Characteristics'!F:F,MATCH($C82,'Policy Characteristics'!$C:$C,0)))</f>
        <v>0</v>
      </c>
      <c r="M82" s="450">
        <f>IF(ISBLANK(INDEX('Policy Characteristics'!G:G,MATCH($C82,'Policy Characteristics'!$C:$C,0))),"",INDEX('Policy Characteristics'!G:G,MATCH($C82,'Policy Characteristics'!$C:$C,0)))</f>
        <v>0.5</v>
      </c>
      <c r="N82" s="450">
        <f>IF(ISBLANK(INDEX('Policy Characteristics'!H:H,MATCH($C82,'Policy Characteristics'!$C:$C,0))),"",INDEX('Policy Characteristics'!H:H,MATCH($C82,'Policy Characteristics'!$C:$C,0)))</f>
        <v>0.01</v>
      </c>
      <c r="O82" s="427" t="str">
        <f>IF(ISBLANK(INDEX('Policy Characteristics'!I:I,MATCH($C82,'Policy Characteristics'!$C:$C,0))),"",INDEX('Policy Characteristics'!I:I,MATCH($C82,'Policy Characteristics'!$C:$C,0)))</f>
        <v>% of vehicle cost</v>
      </c>
      <c r="P82" s="427" t="str">
        <f>IF(ISBLANK(INDEX('Policy Characteristics'!J:J,MATCH($C82,'Policy Characteristics'!$C:$C,0))),"",INDEX('Policy Characteristics'!J:J,MATCH($C82,'Policy Characteristics'!$C:$C,0)))</f>
        <v>**Description:** This policy causes government to pay for the specified percentage of the purchase price of new battery electric passenger LDVs.  This is in addition to EV subsidies that exist in the BAU case.  // **Guidance for setting values:** On the national level, numerous countries in the European Union have subsidy programs for the purchase of all-electric vehicles. For example, Romania offers subsidies totaling up to €9,400 for qualifying electric vehicles, which represents 29% of the MSRP of a 2019 Renault Zoe ZE50 R135 or 16% of a 2020 Volvo XC40 Recharge P8.</v>
      </c>
      <c r="Q82" s="427" t="str">
        <f>IF(ISBLANK(INDEX('Policy Characteristics'!K:K,MATCH($C82,'Policy Characteristics'!$C:$C,0))),"",INDEX('Policy Characteristics'!K:K,MATCH($C82,'Policy Characteristics'!$C:$C,0)))</f>
        <v>transportation-sector-main.html#ev-subsidy</v>
      </c>
      <c r="R82" s="427" t="str">
        <f>IF(ISBLANK(INDEX('Policy Characteristics'!L:L,MATCH($C82,'Policy Characteristics'!$C:$C,0))),"",INDEX('Policy Characteristics'!L:L,MATCH($C82,'Policy Characteristics'!$C:$C,0)))</f>
        <v>ev-subsidy.html</v>
      </c>
    </row>
    <row r="83" spans="1:18" s="69" customFormat="1" x14ac:dyDescent="0.35">
      <c r="A83" s="427" t="str">
        <f>IF(ISBLANK(INDEX('Policy Characteristics'!A:A,MATCH($C83,'Policy Characteristics'!$C:$C,0))),"",INDEX('Policy Characteristics'!A:A,MATCH($C83,'Policy Characteristics'!$C:$C,0)))</f>
        <v>Transportation</v>
      </c>
      <c r="B83" s="427" t="str">
        <f>IF(ISBLANK(INDEX('Policy Characteristics'!B:B,MATCH($C83,'Policy Characteristics'!$C:$C,0))),"",INDEX('Policy Characteristics'!B:B,MATCH($C83,'Policy Characteristics'!$C:$C,0)))</f>
        <v>Electric Vehicle Subsidy</v>
      </c>
      <c r="C83" s="431" t="str">
        <f t="shared" si="4"/>
        <v>Additional EV Subsidy Percentage</v>
      </c>
      <c r="D83" s="68" t="s">
        <v>44</v>
      </c>
      <c r="E83" s="68" t="s">
        <v>42</v>
      </c>
      <c r="F83" s="68" t="s">
        <v>88</v>
      </c>
      <c r="G83" s="68" t="s">
        <v>90</v>
      </c>
      <c r="H83" s="54">
        <v>598</v>
      </c>
      <c r="I83" s="9" t="s">
        <v>46</v>
      </c>
      <c r="J83" s="429" t="str">
        <f>IF(ISBLANK(INDEX('Policy Characteristics'!D:D,MATCH($C83,'Policy Characteristics'!$C:$C,0))),"",INDEX('Policy Characteristics'!D:D,MATCH($C83,'Policy Characteristics'!$C:$C,0)))</f>
        <v>EV Subsidy</v>
      </c>
      <c r="K83" s="427" t="str">
        <f>IF(ISBLANK(INDEX('Policy Characteristics'!E:E,MATCH($C83,'Policy Characteristics'!$C:$C,0))),"",INDEX('Policy Characteristics'!E:E,MATCH($C83,'Policy Characteristics'!$C:$C,0)))</f>
        <v>trans EV subsidy</v>
      </c>
      <c r="L83" s="450">
        <f>IF(ISBLANK(INDEX('Policy Characteristics'!F:F,MATCH($C83,'Policy Characteristics'!$C:$C,0))),"",INDEX('Policy Characteristics'!F:F,MATCH($C83,'Policy Characteristics'!$C:$C,0)))</f>
        <v>0</v>
      </c>
      <c r="M83" s="450">
        <f>IF(ISBLANK(INDEX('Policy Characteristics'!G:G,MATCH($C83,'Policy Characteristics'!$C:$C,0))),"",INDEX('Policy Characteristics'!G:G,MATCH($C83,'Policy Characteristics'!$C:$C,0)))</f>
        <v>0.5</v>
      </c>
      <c r="N83" s="450">
        <f>IF(ISBLANK(INDEX('Policy Characteristics'!H:H,MATCH($C83,'Policy Characteristics'!$C:$C,0))),"",INDEX('Policy Characteristics'!H:H,MATCH($C83,'Policy Characteristics'!$C:$C,0)))</f>
        <v>0.01</v>
      </c>
      <c r="O83" s="427" t="str">
        <f>IF(ISBLANK(INDEX('Policy Characteristics'!I:I,MATCH($C83,'Policy Characteristics'!$C:$C,0))),"",INDEX('Policy Characteristics'!I:I,MATCH($C83,'Policy Characteristics'!$C:$C,0)))</f>
        <v>% of vehicle cost</v>
      </c>
      <c r="P83" s="427" t="str">
        <f>IF(ISBLANK(INDEX('Policy Characteristics'!J:J,MATCH($C83,'Policy Characteristics'!$C:$C,0))),"",INDEX('Policy Characteristics'!J:J,MATCH($C83,'Policy Characteristics'!$C:$C,0)))</f>
        <v>**Description:** This policy causes government to pay for the specified percentage of the purchase price of new battery electric passenger LDVs.  This is in addition to EV subsidies that exist in the BAU case.  // **Guidance for setting values:** On the national level, numerous countries in the European Union have subsidy programs for the purchase of all-electric vehicles. For example, Romania offers subsidies totaling up to €9,400 for qualifying electric vehicles, which represents 29% of the MSRP of a 2019 Renault Zoe ZE50 R135 or 16% of a 2020 Volvo XC40 Recharge P8.</v>
      </c>
      <c r="Q83" s="427" t="str">
        <f>IF(ISBLANK(INDEX('Policy Characteristics'!K:K,MATCH($C83,'Policy Characteristics'!$C:$C,0))),"",INDEX('Policy Characteristics'!K:K,MATCH($C83,'Policy Characteristics'!$C:$C,0)))</f>
        <v>transportation-sector-main.html#ev-subsidy</v>
      </c>
      <c r="R83" s="427" t="str">
        <f>IF(ISBLANK(INDEX('Policy Characteristics'!L:L,MATCH($C83,'Policy Characteristics'!$C:$C,0))),"",INDEX('Policy Characteristics'!L:L,MATCH($C83,'Policy Characteristics'!$C:$C,0)))</f>
        <v>ev-subsidy.html</v>
      </c>
    </row>
    <row r="84" spans="1:18" s="69" customFormat="1" x14ac:dyDescent="0.35">
      <c r="A84" s="427" t="str">
        <f>IF(ISBLANK(INDEX('Policy Characteristics'!A:A,MATCH($C84,'Policy Characteristics'!$C:$C,0))),"",INDEX('Policy Characteristics'!A:A,MATCH($C84,'Policy Characteristics'!$C:$C,0)))</f>
        <v>Transportation</v>
      </c>
      <c r="B84" s="427" t="str">
        <f>IF(ISBLANK(INDEX('Policy Characteristics'!B:B,MATCH($C84,'Policy Characteristics'!$C:$C,0))),"",INDEX('Policy Characteristics'!B:B,MATCH($C84,'Policy Characteristics'!$C:$C,0)))</f>
        <v>Electric Vehicle Subsidy</v>
      </c>
      <c r="C84" s="431" t="str">
        <f t="shared" si="4"/>
        <v>Additional EV Subsidy Percentage</v>
      </c>
      <c r="D84" s="68" t="s">
        <v>47</v>
      </c>
      <c r="E84" s="68" t="s">
        <v>43</v>
      </c>
      <c r="F84" s="68" t="s">
        <v>87</v>
      </c>
      <c r="G84" s="68" t="s">
        <v>91</v>
      </c>
      <c r="H84" s="54">
        <v>599</v>
      </c>
      <c r="I84" s="9" t="s">
        <v>46</v>
      </c>
      <c r="J84" s="429" t="str">
        <f>IF(ISBLANK(INDEX('Policy Characteristics'!D:D,MATCH($C84,'Policy Characteristics'!$C:$C,0))),"",INDEX('Policy Characteristics'!D:D,MATCH($C84,'Policy Characteristics'!$C:$C,0)))</f>
        <v>EV Subsidy</v>
      </c>
      <c r="K84" s="427" t="str">
        <f>IF(ISBLANK(INDEX('Policy Characteristics'!E:E,MATCH($C84,'Policy Characteristics'!$C:$C,0))),"",INDEX('Policy Characteristics'!E:E,MATCH($C84,'Policy Characteristics'!$C:$C,0)))</f>
        <v>trans EV subsidy</v>
      </c>
      <c r="L84" s="450">
        <f>IF(ISBLANK(INDEX('Policy Characteristics'!F:F,MATCH($C84,'Policy Characteristics'!$C:$C,0))),"",INDEX('Policy Characteristics'!F:F,MATCH($C84,'Policy Characteristics'!$C:$C,0)))</f>
        <v>0</v>
      </c>
      <c r="M84" s="450">
        <f>IF(ISBLANK(INDEX('Policy Characteristics'!G:G,MATCH($C84,'Policy Characteristics'!$C:$C,0))),"",INDEX('Policy Characteristics'!G:G,MATCH($C84,'Policy Characteristics'!$C:$C,0)))</f>
        <v>0.5</v>
      </c>
      <c r="N84" s="450">
        <f>IF(ISBLANK(INDEX('Policy Characteristics'!H:H,MATCH($C84,'Policy Characteristics'!$C:$C,0))),"",INDEX('Policy Characteristics'!H:H,MATCH($C84,'Policy Characteristics'!$C:$C,0)))</f>
        <v>0.01</v>
      </c>
      <c r="O84" s="427" t="str">
        <f>IF(ISBLANK(INDEX('Policy Characteristics'!I:I,MATCH($C84,'Policy Characteristics'!$C:$C,0))),"",INDEX('Policy Characteristics'!I:I,MATCH($C84,'Policy Characteristics'!$C:$C,0)))</f>
        <v>% of vehicle cost</v>
      </c>
      <c r="P84" s="427" t="str">
        <f>IF(ISBLANK(INDEX('Policy Characteristics'!J:J,MATCH($C84,'Policy Characteristics'!$C:$C,0))),"",INDEX('Policy Characteristics'!J:J,MATCH($C84,'Policy Characteristics'!$C:$C,0)))</f>
        <v>**Description:** This policy causes government to pay for the specified percentage of the purchase price of new battery electric passenger LDVs.  This is in addition to EV subsidies that exist in the BAU case.  // **Guidance for setting values:** On the national level, numerous countries in the European Union have subsidy programs for the purchase of all-electric vehicles. For example, Romania offers subsidies totaling up to €9,400 for qualifying electric vehicles, which represents 29% of the MSRP of a 2019 Renault Zoe ZE50 R135 or 16% of a 2020 Volvo XC40 Recharge P8.</v>
      </c>
      <c r="Q84" s="427" t="str">
        <f>IF(ISBLANK(INDEX('Policy Characteristics'!K:K,MATCH($C84,'Policy Characteristics'!$C:$C,0))),"",INDEX('Policy Characteristics'!K:K,MATCH($C84,'Policy Characteristics'!$C:$C,0)))</f>
        <v>transportation-sector-main.html#ev-subsidy</v>
      </c>
      <c r="R84" s="427" t="str">
        <f>IF(ISBLANK(INDEX('Policy Characteristics'!L:L,MATCH($C84,'Policy Characteristics'!$C:$C,0))),"",INDEX('Policy Characteristics'!L:L,MATCH($C84,'Policy Characteristics'!$C:$C,0)))</f>
        <v>ev-subsidy.html</v>
      </c>
    </row>
    <row r="85" spans="1:18" s="69" customFormat="1" x14ac:dyDescent="0.35">
      <c r="A85" s="427" t="str">
        <f>IF(ISBLANK(INDEX('Policy Characteristics'!A:A,MATCH($C85,'Policy Characteristics'!$C:$C,0))),"",INDEX('Policy Characteristics'!A:A,MATCH($C85,'Policy Characteristics'!$C:$C,0)))</f>
        <v>Transportation</v>
      </c>
      <c r="B85" s="427" t="str">
        <f>IF(ISBLANK(INDEX('Policy Characteristics'!B:B,MATCH($C85,'Policy Characteristics'!$C:$C,0))),"",INDEX('Policy Characteristics'!B:B,MATCH($C85,'Policy Characteristics'!$C:$C,0)))</f>
        <v>Electric Vehicle Subsidy</v>
      </c>
      <c r="C85" s="431" t="str">
        <f t="shared" si="4"/>
        <v>Additional EV Subsidy Percentage</v>
      </c>
      <c r="D85" s="68" t="s">
        <v>44</v>
      </c>
      <c r="E85" s="68" t="s">
        <v>43</v>
      </c>
      <c r="F85" s="68" t="s">
        <v>88</v>
      </c>
      <c r="G85" s="68" t="s">
        <v>91</v>
      </c>
      <c r="H85" s="54">
        <v>600</v>
      </c>
      <c r="I85" s="9" t="s">
        <v>46</v>
      </c>
      <c r="J85" s="429" t="str">
        <f>IF(ISBLANK(INDEX('Policy Characteristics'!D:D,MATCH($C85,'Policy Characteristics'!$C:$C,0))),"",INDEX('Policy Characteristics'!D:D,MATCH($C85,'Policy Characteristics'!$C:$C,0)))</f>
        <v>EV Subsidy</v>
      </c>
      <c r="K85" s="427" t="str">
        <f>IF(ISBLANK(INDEX('Policy Characteristics'!E:E,MATCH($C85,'Policy Characteristics'!$C:$C,0))),"",INDEX('Policy Characteristics'!E:E,MATCH($C85,'Policy Characteristics'!$C:$C,0)))</f>
        <v>trans EV subsidy</v>
      </c>
      <c r="L85" s="450">
        <f>IF(ISBLANK(INDEX('Policy Characteristics'!F:F,MATCH($C85,'Policy Characteristics'!$C:$C,0))),"",INDEX('Policy Characteristics'!F:F,MATCH($C85,'Policy Characteristics'!$C:$C,0)))</f>
        <v>0</v>
      </c>
      <c r="M85" s="450">
        <f>IF(ISBLANK(INDEX('Policy Characteristics'!G:G,MATCH($C85,'Policy Characteristics'!$C:$C,0))),"",INDEX('Policy Characteristics'!G:G,MATCH($C85,'Policy Characteristics'!$C:$C,0)))</f>
        <v>0.5</v>
      </c>
      <c r="N85" s="450">
        <f>IF(ISBLANK(INDEX('Policy Characteristics'!H:H,MATCH($C85,'Policy Characteristics'!$C:$C,0))),"",INDEX('Policy Characteristics'!H:H,MATCH($C85,'Policy Characteristics'!$C:$C,0)))</f>
        <v>0.01</v>
      </c>
      <c r="O85" s="427" t="str">
        <f>IF(ISBLANK(INDEX('Policy Characteristics'!I:I,MATCH($C85,'Policy Characteristics'!$C:$C,0))),"",INDEX('Policy Characteristics'!I:I,MATCH($C85,'Policy Characteristics'!$C:$C,0)))</f>
        <v>% of vehicle cost</v>
      </c>
      <c r="P85" s="427" t="str">
        <f>IF(ISBLANK(INDEX('Policy Characteristics'!J:J,MATCH($C85,'Policy Characteristics'!$C:$C,0))),"",INDEX('Policy Characteristics'!J:J,MATCH($C85,'Policy Characteristics'!$C:$C,0)))</f>
        <v>**Description:** This policy causes government to pay for the specified percentage of the purchase price of new battery electric passenger LDVs.  This is in addition to EV subsidies that exist in the BAU case.  // **Guidance for setting values:** On the national level, numerous countries in the European Union have subsidy programs for the purchase of all-electric vehicles. For example, Romania offers subsidies totaling up to €9,400 for qualifying electric vehicles, which represents 29% of the MSRP of a 2019 Renault Zoe ZE50 R135 or 16% of a 2020 Volvo XC40 Recharge P8.</v>
      </c>
      <c r="Q85" s="427" t="str">
        <f>IF(ISBLANK(INDEX('Policy Characteristics'!K:K,MATCH($C85,'Policy Characteristics'!$C:$C,0))),"",INDEX('Policy Characteristics'!K:K,MATCH($C85,'Policy Characteristics'!$C:$C,0)))</f>
        <v>transportation-sector-main.html#ev-subsidy</v>
      </c>
      <c r="R85" s="427" t="str">
        <f>IF(ISBLANK(INDEX('Policy Characteristics'!L:L,MATCH($C85,'Policy Characteristics'!$C:$C,0))),"",INDEX('Policy Characteristics'!L:L,MATCH($C85,'Policy Characteristics'!$C:$C,0)))</f>
        <v>ev-subsidy.html</v>
      </c>
    </row>
    <row r="86" spans="1:18" s="69" customFormat="1" x14ac:dyDescent="0.35">
      <c r="A86" s="427" t="str">
        <f>IF(ISBLANK(INDEX('Policy Characteristics'!A:A,MATCH($C86,'Policy Characteristics'!$C:$C,0))),"",INDEX('Policy Characteristics'!A:A,MATCH($C86,'Policy Characteristics'!$C:$C,0)))</f>
        <v>Transportation</v>
      </c>
      <c r="B86" s="427" t="str">
        <f>IF(ISBLANK(INDEX('Policy Characteristics'!B:B,MATCH($C86,'Policy Characteristics'!$C:$C,0))),"",INDEX('Policy Characteristics'!B:B,MATCH($C86,'Policy Characteristics'!$C:$C,0)))</f>
        <v>Electric Vehicle Subsidy</v>
      </c>
      <c r="C86" s="431" t="str">
        <f t="shared" si="4"/>
        <v>Additional EV Subsidy Percentage</v>
      </c>
      <c r="D86" s="68" t="s">
        <v>47</v>
      </c>
      <c r="E86" s="68" t="s">
        <v>118</v>
      </c>
      <c r="F86" s="68" t="s">
        <v>87</v>
      </c>
      <c r="G86" s="68" t="s">
        <v>152</v>
      </c>
      <c r="H86" s="54">
        <v>601</v>
      </c>
      <c r="I86" s="9" t="s">
        <v>46</v>
      </c>
      <c r="J86" s="429" t="str">
        <f>IF(ISBLANK(INDEX('Policy Characteristics'!D:D,MATCH($C86,'Policy Characteristics'!$C:$C,0))),"",INDEX('Policy Characteristics'!D:D,MATCH($C86,'Policy Characteristics'!$C:$C,0)))</f>
        <v>EV Subsidy</v>
      </c>
      <c r="K86" s="427" t="str">
        <f>IF(ISBLANK(INDEX('Policy Characteristics'!E:E,MATCH($C86,'Policy Characteristics'!$C:$C,0))),"",INDEX('Policy Characteristics'!E:E,MATCH($C86,'Policy Characteristics'!$C:$C,0)))</f>
        <v>trans EV subsidy</v>
      </c>
      <c r="L86" s="450">
        <f>IF(ISBLANK(INDEX('Policy Characteristics'!F:F,MATCH($C86,'Policy Characteristics'!$C:$C,0))),"",INDEX('Policy Characteristics'!F:F,MATCH($C86,'Policy Characteristics'!$C:$C,0)))</f>
        <v>0</v>
      </c>
      <c r="M86" s="450">
        <f>IF(ISBLANK(INDEX('Policy Characteristics'!G:G,MATCH($C86,'Policy Characteristics'!$C:$C,0))),"",INDEX('Policy Characteristics'!G:G,MATCH($C86,'Policy Characteristics'!$C:$C,0)))</f>
        <v>0.5</v>
      </c>
      <c r="N86" s="450">
        <f>IF(ISBLANK(INDEX('Policy Characteristics'!H:H,MATCH($C86,'Policy Characteristics'!$C:$C,0))),"",INDEX('Policy Characteristics'!H:H,MATCH($C86,'Policy Characteristics'!$C:$C,0)))</f>
        <v>0.01</v>
      </c>
      <c r="O86" s="427" t="str">
        <f>IF(ISBLANK(INDEX('Policy Characteristics'!I:I,MATCH($C86,'Policy Characteristics'!$C:$C,0))),"",INDEX('Policy Characteristics'!I:I,MATCH($C86,'Policy Characteristics'!$C:$C,0)))</f>
        <v>% of vehicle cost</v>
      </c>
      <c r="P86" s="427" t="str">
        <f>IF(ISBLANK(INDEX('Policy Characteristics'!J:J,MATCH($C86,'Policy Characteristics'!$C:$C,0))),"",INDEX('Policy Characteristics'!J:J,MATCH($C86,'Policy Characteristics'!$C:$C,0)))</f>
        <v>**Description:** This policy causes government to pay for the specified percentage of the purchase price of new battery electric passenger LDVs.  This is in addition to EV subsidies that exist in the BAU case.  // **Guidance for setting values:** On the national level, numerous countries in the European Union have subsidy programs for the purchase of all-electric vehicles. For example, Romania offers subsidies totaling up to €9,400 for qualifying electric vehicles, which represents 29% of the MSRP of a 2019 Renault Zoe ZE50 R135 or 16% of a 2020 Volvo XC40 Recharge P8.</v>
      </c>
      <c r="Q86" s="427" t="str">
        <f>IF(ISBLANK(INDEX('Policy Characteristics'!K:K,MATCH($C86,'Policy Characteristics'!$C:$C,0))),"",INDEX('Policy Characteristics'!K:K,MATCH($C86,'Policy Characteristics'!$C:$C,0)))</f>
        <v>transportation-sector-main.html#ev-subsidy</v>
      </c>
      <c r="R86" s="427" t="str">
        <f>IF(ISBLANK(INDEX('Policy Characteristics'!L:L,MATCH($C86,'Policy Characteristics'!$C:$C,0))),"",INDEX('Policy Characteristics'!L:L,MATCH($C86,'Policy Characteristics'!$C:$C,0)))</f>
        <v>ev-subsidy.html</v>
      </c>
    </row>
    <row r="87" spans="1:18" s="69" customFormat="1" x14ac:dyDescent="0.35">
      <c r="A87" s="427" t="str">
        <f>IF(ISBLANK(INDEX('Policy Characteristics'!A:A,MATCH($C87,'Policy Characteristics'!$C:$C,0))),"",INDEX('Policy Characteristics'!A:A,MATCH($C87,'Policy Characteristics'!$C:$C,0)))</f>
        <v>Transportation</v>
      </c>
      <c r="B87" s="427" t="str">
        <f>IF(ISBLANK(INDEX('Policy Characteristics'!B:B,MATCH($C87,'Policy Characteristics'!$C:$C,0))),"",INDEX('Policy Characteristics'!B:B,MATCH($C87,'Policy Characteristics'!$C:$C,0)))</f>
        <v>Electric Vehicle Subsidy</v>
      </c>
      <c r="C87" s="431" t="str">
        <f t="shared" si="4"/>
        <v>Additional EV Subsidy Percentage</v>
      </c>
      <c r="D87" s="68" t="s">
        <v>44</v>
      </c>
      <c r="E87" s="68" t="s">
        <v>118</v>
      </c>
      <c r="F87" s="68" t="s">
        <v>88</v>
      </c>
      <c r="G87" s="68" t="s">
        <v>152</v>
      </c>
      <c r="H87" s="54">
        <v>602</v>
      </c>
      <c r="I87" s="9" t="s">
        <v>46</v>
      </c>
      <c r="J87" s="429" t="str">
        <f>IF(ISBLANK(INDEX('Policy Characteristics'!D:D,MATCH($C87,'Policy Characteristics'!$C:$C,0))),"",INDEX('Policy Characteristics'!D:D,MATCH($C87,'Policy Characteristics'!$C:$C,0)))</f>
        <v>EV Subsidy</v>
      </c>
      <c r="K87" s="427" t="str">
        <f>IF(ISBLANK(INDEX('Policy Characteristics'!E:E,MATCH($C87,'Policy Characteristics'!$C:$C,0))),"",INDEX('Policy Characteristics'!E:E,MATCH($C87,'Policy Characteristics'!$C:$C,0)))</f>
        <v>trans EV subsidy</v>
      </c>
      <c r="L87" s="450">
        <f>IF(ISBLANK(INDEX('Policy Characteristics'!F:F,MATCH($C87,'Policy Characteristics'!$C:$C,0))),"",INDEX('Policy Characteristics'!F:F,MATCH($C87,'Policy Characteristics'!$C:$C,0)))</f>
        <v>0</v>
      </c>
      <c r="M87" s="450">
        <f>IF(ISBLANK(INDEX('Policy Characteristics'!G:G,MATCH($C87,'Policy Characteristics'!$C:$C,0))),"",INDEX('Policy Characteristics'!G:G,MATCH($C87,'Policy Characteristics'!$C:$C,0)))</f>
        <v>0.5</v>
      </c>
      <c r="N87" s="450">
        <f>IF(ISBLANK(INDEX('Policy Characteristics'!H:H,MATCH($C87,'Policy Characteristics'!$C:$C,0))),"",INDEX('Policy Characteristics'!H:H,MATCH($C87,'Policy Characteristics'!$C:$C,0)))</f>
        <v>0.01</v>
      </c>
      <c r="O87" s="427" t="str">
        <f>IF(ISBLANK(INDEX('Policy Characteristics'!I:I,MATCH($C87,'Policy Characteristics'!$C:$C,0))),"",INDEX('Policy Characteristics'!I:I,MATCH($C87,'Policy Characteristics'!$C:$C,0)))</f>
        <v>% of vehicle cost</v>
      </c>
      <c r="P87" s="427" t="str">
        <f>IF(ISBLANK(INDEX('Policy Characteristics'!J:J,MATCH($C87,'Policy Characteristics'!$C:$C,0))),"",INDEX('Policy Characteristics'!J:J,MATCH($C87,'Policy Characteristics'!$C:$C,0)))</f>
        <v>**Description:** This policy causes government to pay for the specified percentage of the purchase price of new battery electric passenger LDVs.  This is in addition to EV subsidies that exist in the BAU case.  // **Guidance for setting values:** On the national level, numerous countries in the European Union have subsidy programs for the purchase of all-electric vehicles. For example, Romania offers subsidies totaling up to €9,400 for qualifying electric vehicles, which represents 29% of the MSRP of a 2019 Renault Zoe ZE50 R135 or 16% of a 2020 Volvo XC40 Recharge P8.</v>
      </c>
      <c r="Q87" s="427" t="str">
        <f>IF(ISBLANK(INDEX('Policy Characteristics'!K:K,MATCH($C87,'Policy Characteristics'!$C:$C,0))),"",INDEX('Policy Characteristics'!K:K,MATCH($C87,'Policy Characteristics'!$C:$C,0)))</f>
        <v>transportation-sector-main.html#ev-subsidy</v>
      </c>
      <c r="R87" s="427" t="str">
        <f>IF(ISBLANK(INDEX('Policy Characteristics'!L:L,MATCH($C87,'Policy Characteristics'!$C:$C,0))),"",INDEX('Policy Characteristics'!L:L,MATCH($C87,'Policy Characteristics'!$C:$C,0)))</f>
        <v>ev-subsidy.html</v>
      </c>
    </row>
    <row r="88" spans="1:18" x14ac:dyDescent="0.35">
      <c r="A88" s="427" t="str">
        <f>IF(ISBLANK(INDEX('Policy Characteristics'!A:A,MATCH($C88,'Policy Characteristics'!$C:$C,0))),"",INDEX('Policy Characteristics'!A:A,MATCH($C88,'Policy Characteristics'!$C:$C,0)))</f>
        <v>Transportation</v>
      </c>
      <c r="B88" s="427" t="str">
        <f>IF(ISBLANK(INDEX('Policy Characteristics'!B:B,MATCH($C88,'Policy Characteristics'!$C:$C,0))),"",INDEX('Policy Characteristics'!B:B,MATCH($C88,'Policy Characteristics'!$C:$C,0)))</f>
        <v>Feebate</v>
      </c>
      <c r="C88" s="432" t="s">
        <v>116</v>
      </c>
      <c r="D88" s="53"/>
      <c r="E88" s="53"/>
      <c r="F88" s="53"/>
      <c r="G88" s="53"/>
      <c r="H88" s="54">
        <v>1</v>
      </c>
      <c r="I88" s="53" t="s">
        <v>45</v>
      </c>
      <c r="J88" s="429" t="str">
        <f>IF(ISBLANK(INDEX('Policy Characteristics'!D:D,MATCH($C88,'Policy Characteristics'!$C:$C,0))),"",INDEX('Policy Characteristics'!D:D,MATCH($C88,'Policy Characteristics'!$C:$C,0)))</f>
        <v>Feebate</v>
      </c>
      <c r="K88" s="427" t="str">
        <f>IF(ISBLANK(INDEX('Policy Characteristics'!E:E,MATCH($C88,'Policy Characteristics'!$C:$C,0))),"",INDEX('Policy Characteristics'!E:E,MATCH($C88,'Policy Characteristics'!$C:$C,0)))</f>
        <v>trans LDVs feebate</v>
      </c>
      <c r="L88" s="450">
        <f>IF(ISBLANK(INDEX('Policy Characteristics'!F:F,MATCH($C88,'Policy Characteristics'!$C:$C,0))),"",INDEX('Policy Characteristics'!F:F,MATCH($C88,'Policy Characteristics'!$C:$C,0)))</f>
        <v>0</v>
      </c>
      <c r="M88" s="450">
        <f>IF(ISBLANK(INDEX('Policy Characteristics'!G:G,MATCH($C88,'Policy Characteristics'!$C:$C,0))),"",INDEX('Policy Characteristics'!G:G,MATCH($C88,'Policy Characteristics'!$C:$C,0)))</f>
        <v>1</v>
      </c>
      <c r="N88" s="450">
        <f>IF(ISBLANK(INDEX('Policy Characteristics'!H:H,MATCH($C88,'Policy Characteristics'!$C:$C,0))),"",INDEX('Policy Characteristics'!H:H,MATCH($C88,'Policy Characteristics'!$C:$C,0)))</f>
        <v>0.02</v>
      </c>
      <c r="O88" s="427" t="str">
        <f>IF(ISBLANK(INDEX('Policy Characteristics'!I:I,MATCH($C88,'Policy Characteristics'!$C:$C,0))),"",INDEX('Policy Characteristics'!I:I,MATCH($C88,'Policy Characteristics'!$C:$C,0)))</f>
        <v>% of global best practice rate</v>
      </c>
      <c r="P88" s="427" t="str">
        <f>IF(ISBLANK(INDEX('Policy Characteristics'!J:J,MATCH($C88,'Policy Characteristics'!$C:$C,0))),"",INDEX('Policy Characteristics'!J:J,MATCH($C88,'Policy Characteristics'!$C:$C,0)))</f>
        <v>**Description:**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€1685 per (three-hundredth liter/kilometer), which equates to a €1685 fee on an LDV that gets 8.5 kml if the pivot point is 10.6 kml.  (To see this: 8.5 kml is 0.12 lkm.  10.6 mpg is 0.09 lkm.  The difference is -.03 lkm.  So in order to levy a €1685 fee on the 8.5 kml car when the pivot point is 10.6 kml, we need a rate of €1685/.03 lkm.)</v>
      </c>
      <c r="Q88" s="427" t="str">
        <f>IF(ISBLANK(INDEX('Policy Characteristics'!K:K,MATCH($C88,'Policy Characteristics'!$C:$C,0))),"",INDEX('Policy Characteristics'!K:K,MATCH($C88,'Policy Characteristics'!$C:$C,0)))</f>
        <v>transportation-sector-main.html#feebate</v>
      </c>
      <c r="R88" s="427" t="str">
        <f>IF(ISBLANK(INDEX('Policy Characteristics'!L:L,MATCH($C88,'Policy Characteristics'!$C:$C,0))),"",INDEX('Policy Characteristics'!L:L,MATCH($C88,'Policy Characteristics'!$C:$C,0)))</f>
        <v>feebate.html</v>
      </c>
    </row>
    <row r="89" spans="1:18" x14ac:dyDescent="0.35">
      <c r="A89" s="427" t="str">
        <f>IF(ISBLANK(INDEX('Policy Characteristics'!A:A,MATCH($C89,'Policy Characteristics'!$C:$C,0))),"",INDEX('Policy Characteristics'!A:A,MATCH($C89,'Policy Characteristics'!$C:$C,0)))</f>
        <v>Transportation</v>
      </c>
      <c r="B89" s="427" t="str">
        <f>IF(ISBLANK(INDEX('Policy Characteristics'!B:B,MATCH($C89,'Policy Characteristics'!$C:$C,0))),"",INDEX('Policy Characteristics'!B:B,MATCH($C89,'Policy Characteristics'!$C:$C,0)))</f>
        <v>Fuel Economy Standard</v>
      </c>
      <c r="C89" s="432" t="s">
        <v>316</v>
      </c>
      <c r="D89" s="53" t="s">
        <v>47</v>
      </c>
      <c r="E89" s="53" t="s">
        <v>39</v>
      </c>
      <c r="F89" s="53" t="s">
        <v>87</v>
      </c>
      <c r="G89" s="53" t="s">
        <v>39</v>
      </c>
      <c r="H89" s="221">
        <v>362</v>
      </c>
      <c r="I89" s="9" t="s">
        <v>45</v>
      </c>
      <c r="J89" s="429" t="str">
        <f>IF(ISBLANK(INDEX('Policy Characteristics'!D:D,MATCH($C89,'Policy Characteristics'!$C:$C,0))),"",INDEX('Policy Characteristics'!D:D,MATCH($C89,'Policy Characteristics'!$C:$C,0)))</f>
        <v>Vehicle Fuel Economy Standards</v>
      </c>
      <c r="K89" s="427" t="str">
        <f>IF(ISBLANK(INDEX('Policy Characteristics'!E:E,MATCH($C89,'Policy Characteristics'!$C:$C,0))),"",INDEX('Policy Characteristics'!E:E,MATCH($C89,'Policy Characteristics'!$C:$C,0)))</f>
        <v>trans fuel economy standards</v>
      </c>
      <c r="L89" s="450">
        <f>IF(ISBLANK(INDEX('Policy Characteristics'!F:F,MATCH($C89,'Policy Characteristics'!$C:$C,0))),"",INDEX('Policy Characteristics'!F:F,MATCH($C89,'Policy Characteristics'!$C:$C,0)))</f>
        <v>0</v>
      </c>
      <c r="M89" s="450">
        <f>IF(ISBLANK(INDEX('Policy Characteristics'!G:G,MATCH($C89,'Policy Characteristics'!$C:$C,0))),"",INDEX('Policy Characteristics'!G:G,MATCH($C89,'Policy Characteristics'!$C:$C,0)))</f>
        <v>1</v>
      </c>
      <c r="N89" s="450">
        <f>IF(ISBLANK(INDEX('Policy Characteristics'!H:H,MATCH($C89,'Policy Characteristics'!$C:$C,0))),"",INDEX('Policy Characteristics'!H:H,MATCH($C89,'Policy Characteristics'!$C:$C,0)))</f>
        <v>0.01</v>
      </c>
      <c r="O89" s="427" t="str">
        <f>IF(ISBLANK(INDEX('Policy Characteristics'!I:I,MATCH($C89,'Policy Characteristics'!$C:$C,0))),"",INDEX('Policy Characteristics'!I:I,MATCH($C89,'Policy Characteristics'!$C:$C,0)))</f>
        <v>% increase in miles/gal</v>
      </c>
      <c r="P89" s="427" t="str">
        <f>IF(ISBLANK(INDEX('Policy Characteristics'!J:J,MATCH($C89,'Policy Characteristics'!$C:$C,0))),"",INDEX('Policy Characteristics'!J:J,MATCH($C89,'Policy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In 2019, the EU mandated average fuel economy across manufacturer's fleets to meet 24.2 kilometers per liter in 2021, up from 17.8 kilometers per liter in 2015, and to meet 39.1 kilometers per liter by 2030. // **Passenger HDVs:** In 2019, the EU mandated that trucks in the four classes that account for the majority of HDV emissions and fuel consumption (with a gross vehicle weight of 7.5 tons and produced for sale within the EU) will be subject to average specific CO2 emissions reductions of 15% by 2025 and 30% by 2030 (compared with the July 2019-June 2020 reference period). // **Freight HDVs:** In 2019, the EU mandated that trucks in the four classes that account for the majority of HDV emissions and fuel consumption (with a gross vehicle weight of 7.5 tons and produced for sale within the EU) will be subject to average specific CO2 emissions reductions of 15% by 2025 and 30% by 2030 (compared with the July 2019-June 2020 reference period). // **Passenger Aircraft:** The EU currently does not have fuel economy standards for aircraft.  In the absence of standards, new passenger aircraft fuel economy is projected to improve roughly 35% from 2019-2050 in the BAU case. // **Freight Aircraft:** The EU currently does not have fuel economy standards for aircraft.  In the absence of standards, new freight aircraft fuel economy is projected to improve roughly 30% from 2019-2050 in the BAU case. // **Passenger Rail:** The EU currently does not have fuel economy standards for trains.  In the absence of standards, new passenger train fuel economy is projected to improve roughly 25% from 2019-2050 in the BAU case. // **Freight Rail:** The EU currently does not have fuel economy standards for trains.  In the absence of standards, new freight train fuel economy is projected to improve roughly 27% from 2019-2050 in the BAU case. // **Passenger Ships:** The EU currently does not have fuel economy standards for ships.  In the absence of standards, new passenger ship fuel economy is not projected to improve significantly from 2019-2050 in the BAU case. // **Freight Ships:** The EU currently does not have fuel economy standards for ships.  In the absence of standards, new freight ship fuel economy is projected to improve roughly 13% from 2019-2050 in the BAU case. however, the ICCT suggests in-use CO2 intensity of freight ships could fall by roughly 50% by 2040, corresponding to a 100% improvement in fuel economy. // **Passenger Motorbikes:** The EU currently does not have fuel economy standards for motorbikes.  In the absence of standards, new motorbike fuel economy is projected to improve roughly 10% from 2019-2050 in the BAU case.</v>
      </c>
      <c r="Q89" s="427" t="str">
        <f>IF(ISBLANK(INDEX('Policy Characteristics'!K:K,MATCH($C89,'Policy Characteristics'!$C:$C,0))),"",INDEX('Policy Characteristics'!K:K,MATCH($C89,'Policy Characteristics'!$C:$C,0)))</f>
        <v>transportation-sector-main.html#fuel-econ-std</v>
      </c>
      <c r="R89" s="427" t="str">
        <f>IF(ISBLANK(INDEX('Policy Characteristics'!L:L,MATCH($C89,'Policy Characteristics'!$C:$C,0))),"",INDEX('Policy Characteristics'!L:L,MATCH($C89,'Policy Characteristics'!$C:$C,0)))</f>
        <v>fuel-economy-standard.html</v>
      </c>
    </row>
    <row r="90" spans="1:18" x14ac:dyDescent="0.35">
      <c r="A90" s="427" t="str">
        <f>IF(ISBLANK(INDEX('Policy Characteristics'!A:A,MATCH($C90,'Policy Characteristics'!$C:$C,0))),"",INDEX('Policy Characteristics'!A:A,MATCH($C90,'Policy Characteristics'!$C:$C,0)))</f>
        <v>Transportation</v>
      </c>
      <c r="B90" s="427" t="str">
        <f>IF(ISBLANK(INDEX('Policy Characteristics'!B:B,MATCH($C90,'Policy Characteristics'!$C:$C,0))),"",INDEX('Policy Characteristics'!B:B,MATCH($C90,'Policy Characteristics'!$C:$C,0)))</f>
        <v>Fuel Economy Standard</v>
      </c>
      <c r="C90" s="431" t="str">
        <f t="shared" ref="C90:C93" si="5">C$89</f>
        <v>Percentage Additional Improvement of Fuel Economy Std</v>
      </c>
      <c r="D90" s="53" t="s">
        <v>44</v>
      </c>
      <c r="E90" s="53" t="s">
        <v>39</v>
      </c>
      <c r="F90" s="53" t="s">
        <v>88</v>
      </c>
      <c r="G90" s="53" t="s">
        <v>39</v>
      </c>
      <c r="H90" s="54">
        <v>363</v>
      </c>
      <c r="I90" s="9" t="s">
        <v>45</v>
      </c>
      <c r="J90" s="429" t="str">
        <f>IF(ISBLANK(INDEX('Policy Characteristics'!D:D,MATCH($C90,'Policy Characteristics'!$C:$C,0))),"",INDEX('Policy Characteristics'!D:D,MATCH($C90,'Policy Characteristics'!$C:$C,0)))</f>
        <v>Vehicle Fuel Economy Standards</v>
      </c>
      <c r="K90" s="427" t="str">
        <f>IF(ISBLANK(INDEX('Policy Characteristics'!E:E,MATCH($C90,'Policy Characteristics'!$C:$C,0))),"",INDEX('Policy Characteristics'!E:E,MATCH($C90,'Policy Characteristics'!$C:$C,0)))</f>
        <v>trans fuel economy standards</v>
      </c>
      <c r="L90" s="450">
        <f>IF(ISBLANK(INDEX('Policy Characteristics'!F:F,MATCH($C90,'Policy Characteristics'!$C:$C,0))),"",INDEX('Policy Characteristics'!F:F,MATCH($C90,'Policy Characteristics'!$C:$C,0)))</f>
        <v>0</v>
      </c>
      <c r="M90" s="450">
        <f>IF(ISBLANK(INDEX('Policy Characteristics'!G:G,MATCH($C90,'Policy Characteristics'!$C:$C,0))),"",INDEX('Policy Characteristics'!G:G,MATCH($C90,'Policy Characteristics'!$C:$C,0)))</f>
        <v>1</v>
      </c>
      <c r="N90" s="450">
        <f>IF(ISBLANK(INDEX('Policy Characteristics'!H:H,MATCH($C90,'Policy Characteristics'!$C:$C,0))),"",INDEX('Policy Characteristics'!H:H,MATCH($C90,'Policy Characteristics'!$C:$C,0)))</f>
        <v>0.01</v>
      </c>
      <c r="O90" s="427" t="str">
        <f>IF(ISBLANK(INDEX('Policy Characteristics'!I:I,MATCH($C90,'Policy Characteristics'!$C:$C,0))),"",INDEX('Policy Characteristics'!I:I,MATCH($C90,'Policy Characteristics'!$C:$C,0)))</f>
        <v>% increase in miles/gal</v>
      </c>
      <c r="P90" s="427" t="str">
        <f>IF(ISBLANK(INDEX('Policy Characteristics'!J:J,MATCH($C90,'Policy Characteristics'!$C:$C,0))),"",INDEX('Policy Characteristics'!J:J,MATCH($C90,'Policy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In 2019, the EU mandated average fuel economy across manufacturer's fleets to meet 24.2 kilometers per liter in 2021, up from 17.8 kilometers per liter in 2015, and to meet 39.1 kilometers per liter by 2030. // **Passenger HDVs:** In 2019, the EU mandated that trucks in the four classes that account for the majority of HDV emissions and fuel consumption (with a gross vehicle weight of 7.5 tons and produced for sale within the EU) will be subject to average specific CO2 emissions reductions of 15% by 2025 and 30% by 2030 (compared with the July 2019-June 2020 reference period). // **Freight HDVs:** In 2019, the EU mandated that trucks in the four classes that account for the majority of HDV emissions and fuel consumption (with a gross vehicle weight of 7.5 tons and produced for sale within the EU) will be subject to average specific CO2 emissions reductions of 15% by 2025 and 30% by 2030 (compared with the July 2019-June 2020 reference period). // **Passenger Aircraft:** The EU currently does not have fuel economy standards for aircraft.  In the absence of standards, new passenger aircraft fuel economy is projected to improve roughly 35% from 2019-2050 in the BAU case. // **Freight Aircraft:** The EU currently does not have fuel economy standards for aircraft.  In the absence of standards, new freight aircraft fuel economy is projected to improve roughly 30% from 2019-2050 in the BAU case. // **Passenger Rail:** The EU currently does not have fuel economy standards for trains.  In the absence of standards, new passenger train fuel economy is projected to improve roughly 25% from 2019-2050 in the BAU case. // **Freight Rail:** The EU currently does not have fuel economy standards for trains.  In the absence of standards, new freight train fuel economy is projected to improve roughly 27% from 2019-2050 in the BAU case. // **Passenger Ships:** The EU currently does not have fuel economy standards for ships.  In the absence of standards, new passenger ship fuel economy is not projected to improve significantly from 2019-2050 in the BAU case. // **Freight Ships:** The EU currently does not have fuel economy standards for ships.  In the absence of standards, new freight ship fuel economy is projected to improve roughly 13% from 2019-2050 in the BAU case. however, the ICCT suggests in-use CO2 intensity of freight ships could fall by roughly 50% by 2040, corresponding to a 100% improvement in fuel economy. // **Passenger Motorbikes:** The EU currently does not have fuel economy standards for motorbikes.  In the absence of standards, new motorbike fuel economy is projected to improve roughly 10% from 2019-2050 in the BAU case.</v>
      </c>
      <c r="Q90" s="427" t="str">
        <f>IF(ISBLANK(INDEX('Policy Characteristics'!K:K,MATCH($C90,'Policy Characteristics'!$C:$C,0))),"",INDEX('Policy Characteristics'!K:K,MATCH($C90,'Policy Characteristics'!$C:$C,0)))</f>
        <v>transportation-sector-main.html#fuel-econ-std</v>
      </c>
      <c r="R90" s="427" t="str">
        <f>IF(ISBLANK(INDEX('Policy Characteristics'!L:L,MATCH($C90,'Policy Characteristics'!$C:$C,0))),"",INDEX('Policy Characteristics'!L:L,MATCH($C90,'Policy Characteristics'!$C:$C,0)))</f>
        <v>fuel-economy-standard.html</v>
      </c>
    </row>
    <row r="91" spans="1:18" x14ac:dyDescent="0.35">
      <c r="A91" s="427" t="str">
        <f>IF(ISBLANK(INDEX('Policy Characteristics'!A:A,MATCH($C91,'Policy Characteristics'!$C:$C,0))),"",INDEX('Policy Characteristics'!A:A,MATCH($C91,'Policy Characteristics'!$C:$C,0)))</f>
        <v>Transportation</v>
      </c>
      <c r="B91" s="427" t="str">
        <f>IF(ISBLANK(INDEX('Policy Characteristics'!B:B,MATCH($C91,'Policy Characteristics'!$C:$C,0))),"",INDEX('Policy Characteristics'!B:B,MATCH($C91,'Policy Characteristics'!$C:$C,0)))</f>
        <v>Fuel Economy Standard</v>
      </c>
      <c r="C91" s="431" t="str">
        <f t="shared" ref="C91:C94" si="6">C$89</f>
        <v>Percentage Additional Improvement of Fuel Economy Std</v>
      </c>
      <c r="D91" s="53" t="s">
        <v>47</v>
      </c>
      <c r="E91" s="53" t="s">
        <v>40</v>
      </c>
      <c r="F91" s="53" t="s">
        <v>87</v>
      </c>
      <c r="G91" s="53" t="s">
        <v>40</v>
      </c>
      <c r="H91" s="225">
        <v>364</v>
      </c>
      <c r="I91" s="9" t="s">
        <v>45</v>
      </c>
      <c r="J91" s="429" t="str">
        <f>IF(ISBLANK(INDEX('Policy Characteristics'!D:D,MATCH($C91,'Policy Characteristics'!$C:$C,0))),"",INDEX('Policy Characteristics'!D:D,MATCH($C91,'Policy Characteristics'!$C:$C,0)))</f>
        <v>Vehicle Fuel Economy Standards</v>
      </c>
      <c r="K91" s="427" t="str">
        <f>IF(ISBLANK(INDEX('Policy Characteristics'!E:E,MATCH($C91,'Policy Characteristics'!$C:$C,0))),"",INDEX('Policy Characteristics'!E:E,MATCH($C91,'Policy Characteristics'!$C:$C,0)))</f>
        <v>trans fuel economy standards</v>
      </c>
      <c r="L91" s="450">
        <f>IF(ISBLANK(INDEX('Policy Characteristics'!F:F,MATCH($C91,'Policy Characteristics'!$C:$C,0))),"",INDEX('Policy Characteristics'!F:F,MATCH($C91,'Policy Characteristics'!$C:$C,0)))</f>
        <v>0</v>
      </c>
      <c r="M91" s="450">
        <f>IF(ISBLANK(INDEX('Policy Characteristics'!G:G,MATCH($C91,'Policy Characteristics'!$C:$C,0))),"",INDEX('Policy Characteristics'!G:G,MATCH($C91,'Policy Characteristics'!$C:$C,0)))</f>
        <v>1</v>
      </c>
      <c r="N91" s="450">
        <f>IF(ISBLANK(INDEX('Policy Characteristics'!H:H,MATCH($C91,'Policy Characteristics'!$C:$C,0))),"",INDEX('Policy Characteristics'!H:H,MATCH($C91,'Policy Characteristics'!$C:$C,0)))</f>
        <v>0.01</v>
      </c>
      <c r="O91" s="427" t="str">
        <f>IF(ISBLANK(INDEX('Policy Characteristics'!I:I,MATCH($C91,'Policy Characteristics'!$C:$C,0))),"",INDEX('Policy Characteristics'!I:I,MATCH($C91,'Policy Characteristics'!$C:$C,0)))</f>
        <v>% increase in miles/gal</v>
      </c>
      <c r="P91" s="427" t="str">
        <f>IF(ISBLANK(INDEX('Policy Characteristics'!J:J,MATCH($C91,'Policy Characteristics'!$C:$C,0))),"",INDEX('Policy Characteristics'!J:J,MATCH($C91,'Policy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In 2019, the EU mandated average fuel economy across manufacturer's fleets to meet 24.2 kilometers per liter in 2021, up from 17.8 kilometers per liter in 2015, and to meet 39.1 kilometers per liter by 2030. // **Passenger HDVs:** In 2019, the EU mandated that trucks in the four classes that account for the majority of HDV emissions and fuel consumption (with a gross vehicle weight of 7.5 tons and produced for sale within the EU) will be subject to average specific CO2 emissions reductions of 15% by 2025 and 30% by 2030 (compared with the July 2019-June 2020 reference period). // **Freight HDVs:** In 2019, the EU mandated that trucks in the four classes that account for the majority of HDV emissions and fuel consumption (with a gross vehicle weight of 7.5 tons and produced for sale within the EU) will be subject to average specific CO2 emissions reductions of 15% by 2025 and 30% by 2030 (compared with the July 2019-June 2020 reference period). // **Passenger Aircraft:** The EU currently does not have fuel economy standards for aircraft.  In the absence of standards, new passenger aircraft fuel economy is projected to improve roughly 35% from 2019-2050 in the BAU case. // **Freight Aircraft:** The EU currently does not have fuel economy standards for aircraft.  In the absence of standards, new freight aircraft fuel economy is projected to improve roughly 30% from 2019-2050 in the BAU case. // **Passenger Rail:** The EU currently does not have fuel economy standards for trains.  In the absence of standards, new passenger train fuel economy is projected to improve roughly 25% from 2019-2050 in the BAU case. // **Freight Rail:** The EU currently does not have fuel economy standards for trains.  In the absence of standards, new freight train fuel economy is projected to improve roughly 27% from 2019-2050 in the BAU case. // **Passenger Ships:** The EU currently does not have fuel economy standards for ships.  In the absence of standards, new passenger ship fuel economy is not projected to improve significantly from 2019-2050 in the BAU case. // **Freight Ships:** The EU currently does not have fuel economy standards for ships.  In the absence of standards, new freight ship fuel economy is projected to improve roughly 13% from 2019-2050 in the BAU case. however, the ICCT suggests in-use CO2 intensity of freight ships could fall by roughly 50% by 2040, corresponding to a 100% improvement in fuel economy. // **Passenger Motorbikes:** The EU currently does not have fuel economy standards for motorbikes.  In the absence of standards, new motorbike fuel economy is projected to improve roughly 10% from 2019-2050 in the BAU case.</v>
      </c>
      <c r="Q91" s="427" t="str">
        <f>IF(ISBLANK(INDEX('Policy Characteristics'!K:K,MATCH($C91,'Policy Characteristics'!$C:$C,0))),"",INDEX('Policy Characteristics'!K:K,MATCH($C91,'Policy Characteristics'!$C:$C,0)))</f>
        <v>transportation-sector-main.html#fuel-econ-std</v>
      </c>
      <c r="R91" s="427" t="str">
        <f>IF(ISBLANK(INDEX('Policy Characteristics'!L:L,MATCH($C91,'Policy Characteristics'!$C:$C,0))),"",INDEX('Policy Characteristics'!L:L,MATCH($C91,'Policy Characteristics'!$C:$C,0)))</f>
        <v>fuel-economy-standard.html</v>
      </c>
    </row>
    <row r="92" spans="1:18" x14ac:dyDescent="0.35">
      <c r="A92" s="427" t="str">
        <f>IF(ISBLANK(INDEX('Policy Characteristics'!A:A,MATCH($C92,'Policy Characteristics'!$C:$C,0))),"",INDEX('Policy Characteristics'!A:A,MATCH($C92,'Policy Characteristics'!$C:$C,0)))</f>
        <v>Transportation</v>
      </c>
      <c r="B92" s="427" t="str">
        <f>IF(ISBLANK(INDEX('Policy Characteristics'!B:B,MATCH($C92,'Policy Characteristics'!$C:$C,0))),"",INDEX('Policy Characteristics'!B:B,MATCH($C92,'Policy Characteristics'!$C:$C,0)))</f>
        <v>Fuel Economy Standard</v>
      </c>
      <c r="C92" s="431" t="str">
        <f t="shared" si="5"/>
        <v>Percentage Additional Improvement of Fuel Economy Std</v>
      </c>
      <c r="D92" s="53" t="s">
        <v>44</v>
      </c>
      <c r="E92" s="53" t="s">
        <v>40</v>
      </c>
      <c r="F92" s="53" t="s">
        <v>88</v>
      </c>
      <c r="G92" s="53" t="s">
        <v>40</v>
      </c>
      <c r="H92" s="54">
        <v>365</v>
      </c>
      <c r="I92" s="9" t="s">
        <v>45</v>
      </c>
      <c r="J92" s="429" t="str">
        <f>IF(ISBLANK(INDEX('Policy Characteristics'!D:D,MATCH($C92,'Policy Characteristics'!$C:$C,0))),"",INDEX('Policy Characteristics'!D:D,MATCH($C92,'Policy Characteristics'!$C:$C,0)))</f>
        <v>Vehicle Fuel Economy Standards</v>
      </c>
      <c r="K92" s="427" t="str">
        <f>IF(ISBLANK(INDEX('Policy Characteristics'!E:E,MATCH($C92,'Policy Characteristics'!$C:$C,0))),"",INDEX('Policy Characteristics'!E:E,MATCH($C92,'Policy Characteristics'!$C:$C,0)))</f>
        <v>trans fuel economy standards</v>
      </c>
      <c r="L92" s="450">
        <f>IF(ISBLANK(INDEX('Policy Characteristics'!F:F,MATCH($C92,'Policy Characteristics'!$C:$C,0))),"",INDEX('Policy Characteristics'!F:F,MATCH($C92,'Policy Characteristics'!$C:$C,0)))</f>
        <v>0</v>
      </c>
      <c r="M92" s="450">
        <f>IF(ISBLANK(INDEX('Policy Characteristics'!G:G,MATCH($C92,'Policy Characteristics'!$C:$C,0))),"",INDEX('Policy Characteristics'!G:G,MATCH($C92,'Policy Characteristics'!$C:$C,0)))</f>
        <v>1</v>
      </c>
      <c r="N92" s="450">
        <f>IF(ISBLANK(INDEX('Policy Characteristics'!H:H,MATCH($C92,'Policy Characteristics'!$C:$C,0))),"",INDEX('Policy Characteristics'!H:H,MATCH($C92,'Policy Characteristics'!$C:$C,0)))</f>
        <v>0.01</v>
      </c>
      <c r="O92" s="427" t="str">
        <f>IF(ISBLANK(INDEX('Policy Characteristics'!I:I,MATCH($C92,'Policy Characteristics'!$C:$C,0))),"",INDEX('Policy Characteristics'!I:I,MATCH($C92,'Policy Characteristics'!$C:$C,0)))</f>
        <v>% increase in miles/gal</v>
      </c>
      <c r="P92" s="427" t="str">
        <f>IF(ISBLANK(INDEX('Policy Characteristics'!J:J,MATCH($C92,'Policy Characteristics'!$C:$C,0))),"",INDEX('Policy Characteristics'!J:J,MATCH($C92,'Policy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In 2019, the EU mandated average fuel economy across manufacturer's fleets to meet 24.2 kilometers per liter in 2021, up from 17.8 kilometers per liter in 2015, and to meet 39.1 kilometers per liter by 2030. // **Passenger HDVs:** In 2019, the EU mandated that trucks in the four classes that account for the majority of HDV emissions and fuel consumption (with a gross vehicle weight of 7.5 tons and produced for sale within the EU) will be subject to average specific CO2 emissions reductions of 15% by 2025 and 30% by 2030 (compared with the July 2019-June 2020 reference period). // **Freight HDVs:** In 2019, the EU mandated that trucks in the four classes that account for the majority of HDV emissions and fuel consumption (with a gross vehicle weight of 7.5 tons and produced for sale within the EU) will be subject to average specific CO2 emissions reductions of 15% by 2025 and 30% by 2030 (compared with the July 2019-June 2020 reference period). // **Passenger Aircraft:** The EU currently does not have fuel economy standards for aircraft.  In the absence of standards, new passenger aircraft fuel economy is projected to improve roughly 35% from 2019-2050 in the BAU case. // **Freight Aircraft:** The EU currently does not have fuel economy standards for aircraft.  In the absence of standards, new freight aircraft fuel economy is projected to improve roughly 30% from 2019-2050 in the BAU case. // **Passenger Rail:** The EU currently does not have fuel economy standards for trains.  In the absence of standards, new passenger train fuel economy is projected to improve roughly 25% from 2019-2050 in the BAU case. // **Freight Rail:** The EU currently does not have fuel economy standards for trains.  In the absence of standards, new freight train fuel economy is projected to improve roughly 27% from 2019-2050 in the BAU case. // **Passenger Ships:** The EU currently does not have fuel economy standards for ships.  In the absence of standards, new passenger ship fuel economy is not projected to improve significantly from 2019-2050 in the BAU case. // **Freight Ships:** The EU currently does not have fuel economy standards for ships.  In the absence of standards, new freight ship fuel economy is projected to improve roughly 13% from 2019-2050 in the BAU case. however, the ICCT suggests in-use CO2 intensity of freight ships could fall by roughly 50% by 2040, corresponding to a 100% improvement in fuel economy. // **Passenger Motorbikes:** The EU currently does not have fuel economy standards for motorbikes.  In the absence of standards, new motorbike fuel economy is projected to improve roughly 10% from 2019-2050 in the BAU case.</v>
      </c>
      <c r="Q92" s="427" t="str">
        <f>IF(ISBLANK(INDEX('Policy Characteristics'!K:K,MATCH($C92,'Policy Characteristics'!$C:$C,0))),"",INDEX('Policy Characteristics'!K:K,MATCH($C92,'Policy Characteristics'!$C:$C,0)))</f>
        <v>transportation-sector-main.html#fuel-econ-std</v>
      </c>
      <c r="R92" s="427" t="str">
        <f>IF(ISBLANK(INDEX('Policy Characteristics'!L:L,MATCH($C92,'Policy Characteristics'!$C:$C,0))),"",INDEX('Policy Characteristics'!L:L,MATCH($C92,'Policy Characteristics'!$C:$C,0)))</f>
        <v>fuel-economy-standard.html</v>
      </c>
    </row>
    <row r="93" spans="1:18" x14ac:dyDescent="0.35">
      <c r="A93" s="427" t="str">
        <f>IF(ISBLANK(INDEX('Policy Characteristics'!A:A,MATCH($C93,'Policy Characteristics'!$C:$C,0))),"",INDEX('Policy Characteristics'!A:A,MATCH($C93,'Policy Characteristics'!$C:$C,0)))</f>
        <v>Transportation</v>
      </c>
      <c r="B93" s="427" t="str">
        <f>IF(ISBLANK(INDEX('Policy Characteristics'!B:B,MATCH($C93,'Policy Characteristics'!$C:$C,0))),"",INDEX('Policy Characteristics'!B:B,MATCH($C93,'Policy Characteristics'!$C:$C,0)))</f>
        <v>Fuel Economy Standard</v>
      </c>
      <c r="C93" s="431" t="str">
        <f t="shared" si="5"/>
        <v>Percentage Additional Improvement of Fuel Economy Std</v>
      </c>
      <c r="D93" s="53" t="s">
        <v>47</v>
      </c>
      <c r="E93" s="53" t="s">
        <v>41</v>
      </c>
      <c r="F93" s="53" t="s">
        <v>87</v>
      </c>
      <c r="G93" s="53" t="s">
        <v>89</v>
      </c>
      <c r="H93" s="225">
        <v>366</v>
      </c>
      <c r="I93" s="9" t="s">
        <v>45</v>
      </c>
      <c r="J93" s="429" t="str">
        <f>IF(ISBLANK(INDEX('Policy Characteristics'!D:D,MATCH($C93,'Policy Characteristics'!$C:$C,0))),"",INDEX('Policy Characteristics'!D:D,MATCH($C93,'Policy Characteristics'!$C:$C,0)))</f>
        <v>Vehicle Fuel Economy Standards</v>
      </c>
      <c r="K93" s="427" t="str">
        <f>IF(ISBLANK(INDEX('Policy Characteristics'!E:E,MATCH($C93,'Policy Characteristics'!$C:$C,0))),"",INDEX('Policy Characteristics'!E:E,MATCH($C93,'Policy Characteristics'!$C:$C,0)))</f>
        <v>trans fuel economy standards</v>
      </c>
      <c r="L93" s="450">
        <f>IF(ISBLANK(INDEX('Policy Characteristics'!F:F,MATCH($C93,'Policy Characteristics'!$C:$C,0))),"",INDEX('Policy Characteristics'!F:F,MATCH($C93,'Policy Characteristics'!$C:$C,0)))</f>
        <v>0</v>
      </c>
      <c r="M93" s="450">
        <f>IF(ISBLANK(INDEX('Policy Characteristics'!G:G,MATCH($C93,'Policy Characteristics'!$C:$C,0))),"",INDEX('Policy Characteristics'!G:G,MATCH($C93,'Policy Characteristics'!$C:$C,0)))</f>
        <v>1</v>
      </c>
      <c r="N93" s="450">
        <f>IF(ISBLANK(INDEX('Policy Characteristics'!H:H,MATCH($C93,'Policy Characteristics'!$C:$C,0))),"",INDEX('Policy Characteristics'!H:H,MATCH($C93,'Policy Characteristics'!$C:$C,0)))</f>
        <v>0.01</v>
      </c>
      <c r="O93" s="427" t="str">
        <f>IF(ISBLANK(INDEX('Policy Characteristics'!I:I,MATCH($C93,'Policy Characteristics'!$C:$C,0))),"",INDEX('Policy Characteristics'!I:I,MATCH($C93,'Policy Characteristics'!$C:$C,0)))</f>
        <v>% increase in miles/gal</v>
      </c>
      <c r="P93" s="427" t="str">
        <f>IF(ISBLANK(INDEX('Policy Characteristics'!J:J,MATCH($C93,'Policy Characteristics'!$C:$C,0))),"",INDEX('Policy Characteristics'!J:J,MATCH($C93,'Policy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In 2019, the EU mandated average fuel economy across manufacturer's fleets to meet 24.2 kilometers per liter in 2021, up from 17.8 kilometers per liter in 2015, and to meet 39.1 kilometers per liter by 2030. // **Passenger HDVs:** In 2019, the EU mandated that trucks in the four classes that account for the majority of HDV emissions and fuel consumption (with a gross vehicle weight of 7.5 tons and produced for sale within the EU) will be subject to average specific CO2 emissions reductions of 15% by 2025 and 30% by 2030 (compared with the July 2019-June 2020 reference period). // **Freight HDVs:** In 2019, the EU mandated that trucks in the four classes that account for the majority of HDV emissions and fuel consumption (with a gross vehicle weight of 7.5 tons and produced for sale within the EU) will be subject to average specific CO2 emissions reductions of 15% by 2025 and 30% by 2030 (compared with the July 2019-June 2020 reference period). // **Passenger Aircraft:** The EU currently does not have fuel economy standards for aircraft.  In the absence of standards, new passenger aircraft fuel economy is projected to improve roughly 35% from 2019-2050 in the BAU case. // **Freight Aircraft:** The EU currently does not have fuel economy standards for aircraft.  In the absence of standards, new freight aircraft fuel economy is projected to improve roughly 30% from 2019-2050 in the BAU case. // **Passenger Rail:** The EU currently does not have fuel economy standards for trains.  In the absence of standards, new passenger train fuel economy is projected to improve roughly 25% from 2019-2050 in the BAU case. // **Freight Rail:** The EU currently does not have fuel economy standards for trains.  In the absence of standards, new freight train fuel economy is projected to improve roughly 27% from 2019-2050 in the BAU case. // **Passenger Ships:** The EU currently does not have fuel economy standards for ships.  In the absence of standards, new passenger ship fuel economy is not projected to improve significantly from 2019-2050 in the BAU case. // **Freight Ships:** The EU currently does not have fuel economy standards for ships.  In the absence of standards, new freight ship fuel economy is projected to improve roughly 13% from 2019-2050 in the BAU case. however, the ICCT suggests in-use CO2 intensity of freight ships could fall by roughly 50% by 2040, corresponding to a 100% improvement in fuel economy. // **Passenger Motorbikes:** The EU currently does not have fuel economy standards for motorbikes.  In the absence of standards, new motorbike fuel economy is projected to improve roughly 10% from 2019-2050 in the BAU case.</v>
      </c>
      <c r="Q93" s="427" t="str">
        <f>IF(ISBLANK(INDEX('Policy Characteristics'!K:K,MATCH($C93,'Policy Characteristics'!$C:$C,0))),"",INDEX('Policy Characteristics'!K:K,MATCH($C93,'Policy Characteristics'!$C:$C,0)))</f>
        <v>transportation-sector-main.html#fuel-econ-std</v>
      </c>
      <c r="R93" s="427" t="str">
        <f>IF(ISBLANK(INDEX('Policy Characteristics'!L:L,MATCH($C93,'Policy Characteristics'!$C:$C,0))),"",INDEX('Policy Characteristics'!L:L,MATCH($C93,'Policy Characteristics'!$C:$C,0)))</f>
        <v>fuel-economy-standard.html</v>
      </c>
    </row>
    <row r="94" spans="1:18" x14ac:dyDescent="0.35">
      <c r="A94" s="427" t="str">
        <f>IF(ISBLANK(INDEX('Policy Characteristics'!A:A,MATCH($C94,'Policy Characteristics'!$C:$C,0))),"",INDEX('Policy Characteristics'!A:A,MATCH($C94,'Policy Characteristics'!$C:$C,0)))</f>
        <v>Transportation</v>
      </c>
      <c r="B94" s="427" t="str">
        <f>IF(ISBLANK(INDEX('Policy Characteristics'!B:B,MATCH($C94,'Policy Characteristics'!$C:$C,0))),"",INDEX('Policy Characteristics'!B:B,MATCH($C94,'Policy Characteristics'!$C:$C,0)))</f>
        <v>Fuel Economy Standard</v>
      </c>
      <c r="C94" s="431" t="str">
        <f t="shared" si="6"/>
        <v>Percentage Additional Improvement of Fuel Economy Std</v>
      </c>
      <c r="D94" s="53" t="s">
        <v>44</v>
      </c>
      <c r="E94" s="53" t="s">
        <v>41</v>
      </c>
      <c r="F94" s="53" t="s">
        <v>88</v>
      </c>
      <c r="G94" s="53" t="s">
        <v>89</v>
      </c>
      <c r="H94" s="54">
        <v>367</v>
      </c>
      <c r="I94" s="9" t="s">
        <v>45</v>
      </c>
      <c r="J94" s="429" t="str">
        <f>IF(ISBLANK(INDEX('Policy Characteristics'!D:D,MATCH($C94,'Policy Characteristics'!$C:$C,0))),"",INDEX('Policy Characteristics'!D:D,MATCH($C94,'Policy Characteristics'!$C:$C,0)))</f>
        <v>Vehicle Fuel Economy Standards</v>
      </c>
      <c r="K94" s="427" t="str">
        <f>IF(ISBLANK(INDEX('Policy Characteristics'!E:E,MATCH($C94,'Policy Characteristics'!$C:$C,0))),"",INDEX('Policy Characteristics'!E:E,MATCH($C94,'Policy Characteristics'!$C:$C,0)))</f>
        <v>trans fuel economy standards</v>
      </c>
      <c r="L94" s="450">
        <f>IF(ISBLANK(INDEX('Policy Characteristics'!F:F,MATCH($C94,'Policy Characteristics'!$C:$C,0))),"",INDEX('Policy Characteristics'!F:F,MATCH($C94,'Policy Characteristics'!$C:$C,0)))</f>
        <v>0</v>
      </c>
      <c r="M94" s="450">
        <f>IF(ISBLANK(INDEX('Policy Characteristics'!G:G,MATCH($C94,'Policy Characteristics'!$C:$C,0))),"",INDEX('Policy Characteristics'!G:G,MATCH($C94,'Policy Characteristics'!$C:$C,0)))</f>
        <v>1</v>
      </c>
      <c r="N94" s="450">
        <f>IF(ISBLANK(INDEX('Policy Characteristics'!H:H,MATCH($C94,'Policy Characteristics'!$C:$C,0))),"",INDEX('Policy Characteristics'!H:H,MATCH($C94,'Policy Characteristics'!$C:$C,0)))</f>
        <v>0.01</v>
      </c>
      <c r="O94" s="427" t="str">
        <f>IF(ISBLANK(INDEX('Policy Characteristics'!I:I,MATCH($C94,'Policy Characteristics'!$C:$C,0))),"",INDEX('Policy Characteristics'!I:I,MATCH($C94,'Policy Characteristics'!$C:$C,0)))</f>
        <v>% increase in miles/gal</v>
      </c>
      <c r="P94" s="427" t="str">
        <f>IF(ISBLANK(INDEX('Policy Characteristics'!J:J,MATCH($C94,'Policy Characteristics'!$C:$C,0))),"",INDEX('Policy Characteristics'!J:J,MATCH($C94,'Policy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In 2019, the EU mandated average fuel economy across manufacturer's fleets to meet 24.2 kilometers per liter in 2021, up from 17.8 kilometers per liter in 2015, and to meet 39.1 kilometers per liter by 2030. // **Passenger HDVs:** In 2019, the EU mandated that trucks in the four classes that account for the majority of HDV emissions and fuel consumption (with a gross vehicle weight of 7.5 tons and produced for sale within the EU) will be subject to average specific CO2 emissions reductions of 15% by 2025 and 30% by 2030 (compared with the July 2019-June 2020 reference period). // **Freight HDVs:** In 2019, the EU mandated that trucks in the four classes that account for the majority of HDV emissions and fuel consumption (with a gross vehicle weight of 7.5 tons and produced for sale within the EU) will be subject to average specific CO2 emissions reductions of 15% by 2025 and 30% by 2030 (compared with the July 2019-June 2020 reference period). // **Passenger Aircraft:** The EU currently does not have fuel economy standards for aircraft.  In the absence of standards, new passenger aircraft fuel economy is projected to improve roughly 35% from 2019-2050 in the BAU case. // **Freight Aircraft:** The EU currently does not have fuel economy standards for aircraft.  In the absence of standards, new freight aircraft fuel economy is projected to improve roughly 30% from 2019-2050 in the BAU case. // **Passenger Rail:** The EU currently does not have fuel economy standards for trains.  In the absence of standards, new passenger train fuel economy is projected to improve roughly 25% from 2019-2050 in the BAU case. // **Freight Rail:** The EU currently does not have fuel economy standards for trains.  In the absence of standards, new freight train fuel economy is projected to improve roughly 27% from 2019-2050 in the BAU case. // **Passenger Ships:** The EU currently does not have fuel economy standards for ships.  In the absence of standards, new passenger ship fuel economy is not projected to improve significantly from 2019-2050 in the BAU case. // **Freight Ships:** The EU currently does not have fuel economy standards for ships.  In the absence of standards, new freight ship fuel economy is projected to improve roughly 13% from 2019-2050 in the BAU case. however, the ICCT suggests in-use CO2 intensity of freight ships could fall by roughly 50% by 2040, corresponding to a 100% improvement in fuel economy. // **Passenger Motorbikes:** The EU currently does not have fuel economy standards for motorbikes.  In the absence of standards, new motorbike fuel economy is projected to improve roughly 10% from 2019-2050 in the BAU case.</v>
      </c>
      <c r="Q94" s="427" t="str">
        <f>IF(ISBLANK(INDEX('Policy Characteristics'!K:K,MATCH($C94,'Policy Characteristics'!$C:$C,0))),"",INDEX('Policy Characteristics'!K:K,MATCH($C94,'Policy Characteristics'!$C:$C,0)))</f>
        <v>transportation-sector-main.html#fuel-econ-std</v>
      </c>
      <c r="R94" s="427" t="str">
        <f>IF(ISBLANK(INDEX('Policy Characteristics'!L:L,MATCH($C94,'Policy Characteristics'!$C:$C,0))),"",INDEX('Policy Characteristics'!L:L,MATCH($C94,'Policy Characteristics'!$C:$C,0)))</f>
        <v>fuel-economy-standard.html</v>
      </c>
    </row>
    <row r="95" spans="1:18" x14ac:dyDescent="0.35">
      <c r="A95" s="427" t="str">
        <f>IF(ISBLANK(INDEX('Policy Characteristics'!A:A,MATCH($C95,'Policy Characteristics'!$C:$C,0))),"",INDEX('Policy Characteristics'!A:A,MATCH($C95,'Policy Characteristics'!$C:$C,0)))</f>
        <v>Transportation</v>
      </c>
      <c r="B95" s="427" t="str">
        <f>IF(ISBLANK(INDEX('Policy Characteristics'!B:B,MATCH($C95,'Policy Characteristics'!$C:$C,0))),"",INDEX('Policy Characteristics'!B:B,MATCH($C95,'Policy Characteristics'!$C:$C,0)))</f>
        <v>Fuel Economy Standard</v>
      </c>
      <c r="C95" s="431" t="str">
        <f t="shared" ref="C95:C100" si="7">C$89</f>
        <v>Percentage Additional Improvement of Fuel Economy Std</v>
      </c>
      <c r="D95" s="53" t="s">
        <v>47</v>
      </c>
      <c r="E95" s="53" t="s">
        <v>42</v>
      </c>
      <c r="F95" s="53" t="s">
        <v>87</v>
      </c>
      <c r="G95" s="53" t="s">
        <v>90</v>
      </c>
      <c r="H95" s="225">
        <v>368</v>
      </c>
      <c r="I95" s="9" t="s">
        <v>45</v>
      </c>
      <c r="J95" s="429" t="str">
        <f>IF(ISBLANK(INDEX('Policy Characteristics'!D:D,MATCH($C95,'Policy Characteristics'!$C:$C,0))),"",INDEX('Policy Characteristics'!D:D,MATCH($C95,'Policy Characteristics'!$C:$C,0)))</f>
        <v>Vehicle Fuel Economy Standards</v>
      </c>
      <c r="K95" s="427" t="str">
        <f>IF(ISBLANK(INDEX('Policy Characteristics'!E:E,MATCH($C95,'Policy Characteristics'!$C:$C,0))),"",INDEX('Policy Characteristics'!E:E,MATCH($C95,'Policy Characteristics'!$C:$C,0)))</f>
        <v>trans fuel economy standards</v>
      </c>
      <c r="L95" s="450">
        <f>IF(ISBLANK(INDEX('Policy Characteristics'!F:F,MATCH($C95,'Policy Characteristics'!$C:$C,0))),"",INDEX('Policy Characteristics'!F:F,MATCH($C95,'Policy Characteristics'!$C:$C,0)))</f>
        <v>0</v>
      </c>
      <c r="M95" s="450">
        <f>IF(ISBLANK(INDEX('Policy Characteristics'!G:G,MATCH($C95,'Policy Characteristics'!$C:$C,0))),"",INDEX('Policy Characteristics'!G:G,MATCH($C95,'Policy Characteristics'!$C:$C,0)))</f>
        <v>1</v>
      </c>
      <c r="N95" s="450">
        <f>IF(ISBLANK(INDEX('Policy Characteristics'!H:H,MATCH($C95,'Policy Characteristics'!$C:$C,0))),"",INDEX('Policy Characteristics'!H:H,MATCH($C95,'Policy Characteristics'!$C:$C,0)))</f>
        <v>0.01</v>
      </c>
      <c r="O95" s="427" t="str">
        <f>IF(ISBLANK(INDEX('Policy Characteristics'!I:I,MATCH($C95,'Policy Characteristics'!$C:$C,0))),"",INDEX('Policy Characteristics'!I:I,MATCH($C95,'Policy Characteristics'!$C:$C,0)))</f>
        <v>% increase in miles/gal</v>
      </c>
      <c r="P95" s="427" t="str">
        <f>IF(ISBLANK(INDEX('Policy Characteristics'!J:J,MATCH($C95,'Policy Characteristics'!$C:$C,0))),"",INDEX('Policy Characteristics'!J:J,MATCH($C95,'Policy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In 2019, the EU mandated average fuel economy across manufacturer's fleets to meet 24.2 kilometers per liter in 2021, up from 17.8 kilometers per liter in 2015, and to meet 39.1 kilometers per liter by 2030. // **Passenger HDVs:** In 2019, the EU mandated that trucks in the four classes that account for the majority of HDV emissions and fuel consumption (with a gross vehicle weight of 7.5 tons and produced for sale within the EU) will be subject to average specific CO2 emissions reductions of 15% by 2025 and 30% by 2030 (compared with the July 2019-June 2020 reference period). // **Freight HDVs:** In 2019, the EU mandated that trucks in the four classes that account for the majority of HDV emissions and fuel consumption (with a gross vehicle weight of 7.5 tons and produced for sale within the EU) will be subject to average specific CO2 emissions reductions of 15% by 2025 and 30% by 2030 (compared with the July 2019-June 2020 reference period). // **Passenger Aircraft:** The EU currently does not have fuel economy standards for aircraft.  In the absence of standards, new passenger aircraft fuel economy is projected to improve roughly 35% from 2019-2050 in the BAU case. // **Freight Aircraft:** The EU currently does not have fuel economy standards for aircraft.  In the absence of standards, new freight aircraft fuel economy is projected to improve roughly 30% from 2019-2050 in the BAU case. // **Passenger Rail:** The EU currently does not have fuel economy standards for trains.  In the absence of standards, new passenger train fuel economy is projected to improve roughly 25% from 2019-2050 in the BAU case. // **Freight Rail:** The EU currently does not have fuel economy standards for trains.  In the absence of standards, new freight train fuel economy is projected to improve roughly 27% from 2019-2050 in the BAU case. // **Passenger Ships:** The EU currently does not have fuel economy standards for ships.  In the absence of standards, new passenger ship fuel economy is not projected to improve significantly from 2019-2050 in the BAU case. // **Freight Ships:** The EU currently does not have fuel economy standards for ships.  In the absence of standards, new freight ship fuel economy is projected to improve roughly 13% from 2019-2050 in the BAU case. however, the ICCT suggests in-use CO2 intensity of freight ships could fall by roughly 50% by 2040, corresponding to a 100% improvement in fuel economy. // **Passenger Motorbikes:** The EU currently does not have fuel economy standards for motorbikes.  In the absence of standards, new motorbike fuel economy is projected to improve roughly 10% from 2019-2050 in the BAU case.</v>
      </c>
      <c r="Q95" s="427" t="str">
        <f>IF(ISBLANK(INDEX('Policy Characteristics'!K:K,MATCH($C95,'Policy Characteristics'!$C:$C,0))),"",INDEX('Policy Characteristics'!K:K,MATCH($C95,'Policy Characteristics'!$C:$C,0)))</f>
        <v>transportation-sector-main.html#fuel-econ-std</v>
      </c>
      <c r="R95" s="427" t="str">
        <f>IF(ISBLANK(INDEX('Policy Characteristics'!L:L,MATCH($C95,'Policy Characteristics'!$C:$C,0))),"",INDEX('Policy Characteristics'!L:L,MATCH($C95,'Policy Characteristics'!$C:$C,0)))</f>
        <v>fuel-economy-standard.html</v>
      </c>
    </row>
    <row r="96" spans="1:18" x14ac:dyDescent="0.35">
      <c r="A96" s="427" t="str">
        <f>IF(ISBLANK(INDEX('Policy Characteristics'!A:A,MATCH($C96,'Policy Characteristics'!$C:$C,0))),"",INDEX('Policy Characteristics'!A:A,MATCH($C96,'Policy Characteristics'!$C:$C,0)))</f>
        <v>Transportation</v>
      </c>
      <c r="B96" s="427" t="str">
        <f>IF(ISBLANK(INDEX('Policy Characteristics'!B:B,MATCH($C96,'Policy Characteristics'!$C:$C,0))),"",INDEX('Policy Characteristics'!B:B,MATCH($C96,'Policy Characteristics'!$C:$C,0)))</f>
        <v>Fuel Economy Standard</v>
      </c>
      <c r="C96" s="431" t="str">
        <f t="shared" si="7"/>
        <v>Percentage Additional Improvement of Fuel Economy Std</v>
      </c>
      <c r="D96" s="53" t="s">
        <v>44</v>
      </c>
      <c r="E96" s="53" t="s">
        <v>42</v>
      </c>
      <c r="F96" s="53" t="s">
        <v>88</v>
      </c>
      <c r="G96" s="53" t="s">
        <v>90</v>
      </c>
      <c r="H96" s="54">
        <v>369</v>
      </c>
      <c r="I96" s="9" t="s">
        <v>45</v>
      </c>
      <c r="J96" s="429" t="str">
        <f>IF(ISBLANK(INDEX('Policy Characteristics'!D:D,MATCH($C96,'Policy Characteristics'!$C:$C,0))),"",INDEX('Policy Characteristics'!D:D,MATCH($C96,'Policy Characteristics'!$C:$C,0)))</f>
        <v>Vehicle Fuel Economy Standards</v>
      </c>
      <c r="K96" s="427" t="str">
        <f>IF(ISBLANK(INDEX('Policy Characteristics'!E:E,MATCH($C96,'Policy Characteristics'!$C:$C,0))),"",INDEX('Policy Characteristics'!E:E,MATCH($C96,'Policy Characteristics'!$C:$C,0)))</f>
        <v>trans fuel economy standards</v>
      </c>
      <c r="L96" s="450">
        <f>IF(ISBLANK(INDEX('Policy Characteristics'!F:F,MATCH($C96,'Policy Characteristics'!$C:$C,0))),"",INDEX('Policy Characteristics'!F:F,MATCH($C96,'Policy Characteristics'!$C:$C,0)))</f>
        <v>0</v>
      </c>
      <c r="M96" s="450">
        <f>IF(ISBLANK(INDEX('Policy Characteristics'!G:G,MATCH($C96,'Policy Characteristics'!$C:$C,0))),"",INDEX('Policy Characteristics'!G:G,MATCH($C96,'Policy Characteristics'!$C:$C,0)))</f>
        <v>1</v>
      </c>
      <c r="N96" s="450">
        <f>IF(ISBLANK(INDEX('Policy Characteristics'!H:H,MATCH($C96,'Policy Characteristics'!$C:$C,0))),"",INDEX('Policy Characteristics'!H:H,MATCH($C96,'Policy Characteristics'!$C:$C,0)))</f>
        <v>0.01</v>
      </c>
      <c r="O96" s="427" t="str">
        <f>IF(ISBLANK(INDEX('Policy Characteristics'!I:I,MATCH($C96,'Policy Characteristics'!$C:$C,0))),"",INDEX('Policy Characteristics'!I:I,MATCH($C96,'Policy Characteristics'!$C:$C,0)))</f>
        <v>% increase in miles/gal</v>
      </c>
      <c r="P96" s="427" t="str">
        <f>IF(ISBLANK(INDEX('Policy Characteristics'!J:J,MATCH($C96,'Policy Characteristics'!$C:$C,0))),"",INDEX('Policy Characteristics'!J:J,MATCH($C96,'Policy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In 2019, the EU mandated average fuel economy across manufacturer's fleets to meet 24.2 kilometers per liter in 2021, up from 17.8 kilometers per liter in 2015, and to meet 39.1 kilometers per liter by 2030. // **Passenger HDVs:** In 2019, the EU mandated that trucks in the four classes that account for the majority of HDV emissions and fuel consumption (with a gross vehicle weight of 7.5 tons and produced for sale within the EU) will be subject to average specific CO2 emissions reductions of 15% by 2025 and 30% by 2030 (compared with the July 2019-June 2020 reference period). // **Freight HDVs:** In 2019, the EU mandated that trucks in the four classes that account for the majority of HDV emissions and fuel consumption (with a gross vehicle weight of 7.5 tons and produced for sale within the EU) will be subject to average specific CO2 emissions reductions of 15% by 2025 and 30% by 2030 (compared with the July 2019-June 2020 reference period). // **Passenger Aircraft:** The EU currently does not have fuel economy standards for aircraft.  In the absence of standards, new passenger aircraft fuel economy is projected to improve roughly 35% from 2019-2050 in the BAU case. // **Freight Aircraft:** The EU currently does not have fuel economy standards for aircraft.  In the absence of standards, new freight aircraft fuel economy is projected to improve roughly 30% from 2019-2050 in the BAU case. // **Passenger Rail:** The EU currently does not have fuel economy standards for trains.  In the absence of standards, new passenger train fuel economy is projected to improve roughly 25% from 2019-2050 in the BAU case. // **Freight Rail:** The EU currently does not have fuel economy standards for trains.  In the absence of standards, new freight train fuel economy is projected to improve roughly 27% from 2019-2050 in the BAU case. // **Passenger Ships:** The EU currently does not have fuel economy standards for ships.  In the absence of standards, new passenger ship fuel economy is not projected to improve significantly from 2019-2050 in the BAU case. // **Freight Ships:** The EU currently does not have fuel economy standards for ships.  In the absence of standards, new freight ship fuel economy is projected to improve roughly 13% from 2019-2050 in the BAU case. however, the ICCT suggests in-use CO2 intensity of freight ships could fall by roughly 50% by 2040, corresponding to a 100% improvement in fuel economy. // **Passenger Motorbikes:** The EU currently does not have fuel economy standards for motorbikes.  In the absence of standards, new motorbike fuel economy is projected to improve roughly 10% from 2019-2050 in the BAU case.</v>
      </c>
      <c r="Q96" s="427" t="str">
        <f>IF(ISBLANK(INDEX('Policy Characteristics'!K:K,MATCH($C96,'Policy Characteristics'!$C:$C,0))),"",INDEX('Policy Characteristics'!K:K,MATCH($C96,'Policy Characteristics'!$C:$C,0)))</f>
        <v>transportation-sector-main.html#fuel-econ-std</v>
      </c>
      <c r="R96" s="427" t="str">
        <f>IF(ISBLANK(INDEX('Policy Characteristics'!L:L,MATCH($C96,'Policy Characteristics'!$C:$C,0))),"",INDEX('Policy Characteristics'!L:L,MATCH($C96,'Policy Characteristics'!$C:$C,0)))</f>
        <v>fuel-economy-standard.html</v>
      </c>
    </row>
    <row r="97" spans="1:18" x14ac:dyDescent="0.35">
      <c r="A97" s="427" t="str">
        <f>IF(ISBLANK(INDEX('Policy Characteristics'!A:A,MATCH($C97,'Policy Characteristics'!$C:$C,0))),"",INDEX('Policy Characteristics'!A:A,MATCH($C97,'Policy Characteristics'!$C:$C,0)))</f>
        <v>Transportation</v>
      </c>
      <c r="B97" s="427" t="str">
        <f>IF(ISBLANK(INDEX('Policy Characteristics'!B:B,MATCH($C97,'Policy Characteristics'!$C:$C,0))),"",INDEX('Policy Characteristics'!B:B,MATCH($C97,'Policy Characteristics'!$C:$C,0)))</f>
        <v>Fuel Economy Standard</v>
      </c>
      <c r="C97" s="431" t="str">
        <f t="shared" si="7"/>
        <v>Percentage Additional Improvement of Fuel Economy Std</v>
      </c>
      <c r="D97" s="53" t="s">
        <v>47</v>
      </c>
      <c r="E97" s="53" t="s">
        <v>43</v>
      </c>
      <c r="F97" s="53" t="s">
        <v>87</v>
      </c>
      <c r="G97" s="53" t="s">
        <v>91</v>
      </c>
      <c r="H97" s="225">
        <v>370</v>
      </c>
      <c r="I97" s="9" t="s">
        <v>45</v>
      </c>
      <c r="J97" s="429" t="str">
        <f>IF(ISBLANK(INDEX('Policy Characteristics'!D:D,MATCH($C97,'Policy Characteristics'!$C:$C,0))),"",INDEX('Policy Characteristics'!D:D,MATCH($C97,'Policy Characteristics'!$C:$C,0)))</f>
        <v>Vehicle Fuel Economy Standards</v>
      </c>
      <c r="K97" s="427" t="str">
        <f>IF(ISBLANK(INDEX('Policy Characteristics'!E:E,MATCH($C97,'Policy Characteristics'!$C:$C,0))),"",INDEX('Policy Characteristics'!E:E,MATCH($C97,'Policy Characteristics'!$C:$C,0)))</f>
        <v>trans fuel economy standards</v>
      </c>
      <c r="L97" s="450">
        <f>IF(ISBLANK(INDEX('Policy Characteristics'!F:F,MATCH($C97,'Policy Characteristics'!$C:$C,0))),"",INDEX('Policy Characteristics'!F:F,MATCH($C97,'Policy Characteristics'!$C:$C,0)))</f>
        <v>0</v>
      </c>
      <c r="M97" s="450">
        <f>IF(ISBLANK(INDEX('Policy Characteristics'!G:G,MATCH($C97,'Policy Characteristics'!$C:$C,0))),"",INDEX('Policy Characteristics'!G:G,MATCH($C97,'Policy Characteristics'!$C:$C,0)))</f>
        <v>1</v>
      </c>
      <c r="N97" s="450">
        <f>IF(ISBLANK(INDEX('Policy Characteristics'!H:H,MATCH($C97,'Policy Characteristics'!$C:$C,0))),"",INDEX('Policy Characteristics'!H:H,MATCH($C97,'Policy Characteristics'!$C:$C,0)))</f>
        <v>0.01</v>
      </c>
      <c r="O97" s="427" t="str">
        <f>IF(ISBLANK(INDEX('Policy Characteristics'!I:I,MATCH($C97,'Policy Characteristics'!$C:$C,0))),"",INDEX('Policy Characteristics'!I:I,MATCH($C97,'Policy Characteristics'!$C:$C,0)))</f>
        <v>% increase in miles/gal</v>
      </c>
      <c r="P97" s="427" t="str">
        <f>IF(ISBLANK(INDEX('Policy Characteristics'!J:J,MATCH($C97,'Policy Characteristics'!$C:$C,0))),"",INDEX('Policy Characteristics'!J:J,MATCH($C97,'Policy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In 2019, the EU mandated average fuel economy across manufacturer's fleets to meet 24.2 kilometers per liter in 2021, up from 17.8 kilometers per liter in 2015, and to meet 39.1 kilometers per liter by 2030. // **Passenger HDVs:** In 2019, the EU mandated that trucks in the four classes that account for the majority of HDV emissions and fuel consumption (with a gross vehicle weight of 7.5 tons and produced for sale within the EU) will be subject to average specific CO2 emissions reductions of 15% by 2025 and 30% by 2030 (compared with the July 2019-June 2020 reference period). // **Freight HDVs:** In 2019, the EU mandated that trucks in the four classes that account for the majority of HDV emissions and fuel consumption (with a gross vehicle weight of 7.5 tons and produced for sale within the EU) will be subject to average specific CO2 emissions reductions of 15% by 2025 and 30% by 2030 (compared with the July 2019-June 2020 reference period). // **Passenger Aircraft:** The EU currently does not have fuel economy standards for aircraft.  In the absence of standards, new passenger aircraft fuel economy is projected to improve roughly 35% from 2019-2050 in the BAU case. // **Freight Aircraft:** The EU currently does not have fuel economy standards for aircraft.  In the absence of standards, new freight aircraft fuel economy is projected to improve roughly 30% from 2019-2050 in the BAU case. // **Passenger Rail:** The EU currently does not have fuel economy standards for trains.  In the absence of standards, new passenger train fuel economy is projected to improve roughly 25% from 2019-2050 in the BAU case. // **Freight Rail:** The EU currently does not have fuel economy standards for trains.  In the absence of standards, new freight train fuel economy is projected to improve roughly 27% from 2019-2050 in the BAU case. // **Passenger Ships:** The EU currently does not have fuel economy standards for ships.  In the absence of standards, new passenger ship fuel economy is not projected to improve significantly from 2019-2050 in the BAU case. // **Freight Ships:** The EU currently does not have fuel economy standards for ships.  In the absence of standards, new freight ship fuel economy is projected to improve roughly 13% from 2019-2050 in the BAU case. however, the ICCT suggests in-use CO2 intensity of freight ships could fall by roughly 50% by 2040, corresponding to a 100% improvement in fuel economy. // **Passenger Motorbikes:** The EU currently does not have fuel economy standards for motorbikes.  In the absence of standards, new motorbike fuel economy is projected to improve roughly 10% from 2019-2050 in the BAU case.</v>
      </c>
      <c r="Q97" s="427" t="str">
        <f>IF(ISBLANK(INDEX('Policy Characteristics'!K:K,MATCH($C97,'Policy Characteristics'!$C:$C,0))),"",INDEX('Policy Characteristics'!K:K,MATCH($C97,'Policy Characteristics'!$C:$C,0)))</f>
        <v>transportation-sector-main.html#fuel-econ-std</v>
      </c>
      <c r="R97" s="427" t="str">
        <f>IF(ISBLANK(INDEX('Policy Characteristics'!L:L,MATCH($C97,'Policy Characteristics'!$C:$C,0))),"",INDEX('Policy Characteristics'!L:L,MATCH($C97,'Policy Characteristics'!$C:$C,0)))</f>
        <v>fuel-economy-standard.html</v>
      </c>
    </row>
    <row r="98" spans="1:18" x14ac:dyDescent="0.35">
      <c r="A98" s="427" t="str">
        <f>IF(ISBLANK(INDEX('Policy Characteristics'!A:A,MATCH($C98,'Policy Characteristics'!$C:$C,0))),"",INDEX('Policy Characteristics'!A:A,MATCH($C98,'Policy Characteristics'!$C:$C,0)))</f>
        <v>Transportation</v>
      </c>
      <c r="B98" s="427" t="str">
        <f>IF(ISBLANK(INDEX('Policy Characteristics'!B:B,MATCH($C98,'Policy Characteristics'!$C:$C,0))),"",INDEX('Policy Characteristics'!B:B,MATCH($C98,'Policy Characteristics'!$C:$C,0)))</f>
        <v>Fuel Economy Standard</v>
      </c>
      <c r="C98" s="431" t="str">
        <f t="shared" si="7"/>
        <v>Percentage Additional Improvement of Fuel Economy Std</v>
      </c>
      <c r="D98" s="53" t="s">
        <v>44</v>
      </c>
      <c r="E98" s="53" t="s">
        <v>43</v>
      </c>
      <c r="F98" s="53" t="s">
        <v>88</v>
      </c>
      <c r="G98" s="53" t="s">
        <v>91</v>
      </c>
      <c r="H98" s="54">
        <v>371</v>
      </c>
      <c r="I98" s="9" t="s">
        <v>45</v>
      </c>
      <c r="J98" s="429" t="str">
        <f>IF(ISBLANK(INDEX('Policy Characteristics'!D:D,MATCH($C98,'Policy Characteristics'!$C:$C,0))),"",INDEX('Policy Characteristics'!D:D,MATCH($C98,'Policy Characteristics'!$C:$C,0)))</f>
        <v>Vehicle Fuel Economy Standards</v>
      </c>
      <c r="K98" s="427" t="str">
        <f>IF(ISBLANK(INDEX('Policy Characteristics'!E:E,MATCH($C98,'Policy Characteristics'!$C:$C,0))),"",INDEX('Policy Characteristics'!E:E,MATCH($C98,'Policy Characteristics'!$C:$C,0)))</f>
        <v>trans fuel economy standards</v>
      </c>
      <c r="L98" s="450">
        <f>IF(ISBLANK(INDEX('Policy Characteristics'!F:F,MATCH($C98,'Policy Characteristics'!$C:$C,0))),"",INDEX('Policy Characteristics'!F:F,MATCH($C98,'Policy Characteristics'!$C:$C,0)))</f>
        <v>0</v>
      </c>
      <c r="M98" s="450">
        <f>IF(ISBLANK(INDEX('Policy Characteristics'!G:G,MATCH($C98,'Policy Characteristics'!$C:$C,0))),"",INDEX('Policy Characteristics'!G:G,MATCH($C98,'Policy Characteristics'!$C:$C,0)))</f>
        <v>1</v>
      </c>
      <c r="N98" s="450">
        <f>IF(ISBLANK(INDEX('Policy Characteristics'!H:H,MATCH($C98,'Policy Characteristics'!$C:$C,0))),"",INDEX('Policy Characteristics'!H:H,MATCH($C98,'Policy Characteristics'!$C:$C,0)))</f>
        <v>0.01</v>
      </c>
      <c r="O98" s="427" t="str">
        <f>IF(ISBLANK(INDEX('Policy Characteristics'!I:I,MATCH($C98,'Policy Characteristics'!$C:$C,0))),"",INDEX('Policy Characteristics'!I:I,MATCH($C98,'Policy Characteristics'!$C:$C,0)))</f>
        <v>% increase in miles/gal</v>
      </c>
      <c r="P98" s="427" t="str">
        <f>IF(ISBLANK(INDEX('Policy Characteristics'!J:J,MATCH($C98,'Policy Characteristics'!$C:$C,0))),"",INDEX('Policy Characteristics'!J:J,MATCH($C98,'Policy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In 2019, the EU mandated average fuel economy across manufacturer's fleets to meet 24.2 kilometers per liter in 2021, up from 17.8 kilometers per liter in 2015, and to meet 39.1 kilometers per liter by 2030. // **Passenger HDVs:** In 2019, the EU mandated that trucks in the four classes that account for the majority of HDV emissions and fuel consumption (with a gross vehicle weight of 7.5 tons and produced for sale within the EU) will be subject to average specific CO2 emissions reductions of 15% by 2025 and 30% by 2030 (compared with the July 2019-June 2020 reference period). // **Freight HDVs:** In 2019, the EU mandated that trucks in the four classes that account for the majority of HDV emissions and fuel consumption (with a gross vehicle weight of 7.5 tons and produced for sale within the EU) will be subject to average specific CO2 emissions reductions of 15% by 2025 and 30% by 2030 (compared with the July 2019-June 2020 reference period). // **Passenger Aircraft:** The EU currently does not have fuel economy standards for aircraft.  In the absence of standards, new passenger aircraft fuel economy is projected to improve roughly 35% from 2019-2050 in the BAU case. // **Freight Aircraft:** The EU currently does not have fuel economy standards for aircraft.  In the absence of standards, new freight aircraft fuel economy is projected to improve roughly 30% from 2019-2050 in the BAU case. // **Passenger Rail:** The EU currently does not have fuel economy standards for trains.  In the absence of standards, new passenger train fuel economy is projected to improve roughly 25% from 2019-2050 in the BAU case. // **Freight Rail:** The EU currently does not have fuel economy standards for trains.  In the absence of standards, new freight train fuel economy is projected to improve roughly 27% from 2019-2050 in the BAU case. // **Passenger Ships:** The EU currently does not have fuel economy standards for ships.  In the absence of standards, new passenger ship fuel economy is not projected to improve significantly from 2019-2050 in the BAU case. // **Freight Ships:** The EU currently does not have fuel economy standards for ships.  In the absence of standards, new freight ship fuel economy is projected to improve roughly 13% from 2019-2050 in the BAU case. however, the ICCT suggests in-use CO2 intensity of freight ships could fall by roughly 50% by 2040, corresponding to a 100% improvement in fuel economy. // **Passenger Motorbikes:** The EU currently does not have fuel economy standards for motorbikes.  In the absence of standards, new motorbike fuel economy is projected to improve roughly 10% from 2019-2050 in the BAU case.</v>
      </c>
      <c r="Q98" s="427" t="str">
        <f>IF(ISBLANK(INDEX('Policy Characteristics'!K:K,MATCH($C98,'Policy Characteristics'!$C:$C,0))),"",INDEX('Policy Characteristics'!K:K,MATCH($C98,'Policy Characteristics'!$C:$C,0)))</f>
        <v>transportation-sector-main.html#fuel-econ-std</v>
      </c>
      <c r="R98" s="427" t="str">
        <f>IF(ISBLANK(INDEX('Policy Characteristics'!L:L,MATCH($C98,'Policy Characteristics'!$C:$C,0))),"",INDEX('Policy Characteristics'!L:L,MATCH($C98,'Policy Characteristics'!$C:$C,0)))</f>
        <v>fuel-economy-standard.html</v>
      </c>
    </row>
    <row r="99" spans="1:18" x14ac:dyDescent="0.35">
      <c r="A99" s="427" t="str">
        <f>IF(ISBLANK(INDEX('Policy Characteristics'!A:A,MATCH($C99,'Policy Characteristics'!$C:$C,0))),"",INDEX('Policy Characteristics'!A:A,MATCH($C99,'Policy Characteristics'!$C:$C,0)))</f>
        <v>Transportation</v>
      </c>
      <c r="B99" s="427" t="str">
        <f>IF(ISBLANK(INDEX('Policy Characteristics'!B:B,MATCH($C99,'Policy Characteristics'!$C:$C,0))),"",INDEX('Policy Characteristics'!B:B,MATCH($C99,'Policy Characteristics'!$C:$C,0)))</f>
        <v>Fuel Economy Standard</v>
      </c>
      <c r="C99" s="431" t="str">
        <f t="shared" si="7"/>
        <v>Percentage Additional Improvement of Fuel Economy Std</v>
      </c>
      <c r="D99" s="53" t="s">
        <v>47</v>
      </c>
      <c r="E99" s="53" t="s">
        <v>118</v>
      </c>
      <c r="F99" s="53" t="s">
        <v>87</v>
      </c>
      <c r="G99" s="53" t="s">
        <v>152</v>
      </c>
      <c r="H99" s="225">
        <v>372</v>
      </c>
      <c r="I99" s="9" t="s">
        <v>45</v>
      </c>
      <c r="J99" s="429" t="str">
        <f>IF(ISBLANK(INDEX('Policy Characteristics'!D:D,MATCH($C99,'Policy Characteristics'!$C:$C,0))),"",INDEX('Policy Characteristics'!D:D,MATCH($C99,'Policy Characteristics'!$C:$C,0)))</f>
        <v>Vehicle Fuel Economy Standards</v>
      </c>
      <c r="K99" s="427" t="str">
        <f>IF(ISBLANK(INDEX('Policy Characteristics'!E:E,MATCH($C99,'Policy Characteristics'!$C:$C,0))),"",INDEX('Policy Characteristics'!E:E,MATCH($C99,'Policy Characteristics'!$C:$C,0)))</f>
        <v>trans fuel economy standards</v>
      </c>
      <c r="L99" s="450">
        <f>IF(ISBLANK(INDEX('Policy Characteristics'!F:F,MATCH($C99,'Policy Characteristics'!$C:$C,0))),"",INDEX('Policy Characteristics'!F:F,MATCH($C99,'Policy Characteristics'!$C:$C,0)))</f>
        <v>0</v>
      </c>
      <c r="M99" s="450">
        <f>IF(ISBLANK(INDEX('Policy Characteristics'!G:G,MATCH($C99,'Policy Characteristics'!$C:$C,0))),"",INDEX('Policy Characteristics'!G:G,MATCH($C99,'Policy Characteristics'!$C:$C,0)))</f>
        <v>1</v>
      </c>
      <c r="N99" s="450">
        <f>IF(ISBLANK(INDEX('Policy Characteristics'!H:H,MATCH($C99,'Policy Characteristics'!$C:$C,0))),"",INDEX('Policy Characteristics'!H:H,MATCH($C99,'Policy Characteristics'!$C:$C,0)))</f>
        <v>0.01</v>
      </c>
      <c r="O99" s="427" t="str">
        <f>IF(ISBLANK(INDEX('Policy Characteristics'!I:I,MATCH($C99,'Policy Characteristics'!$C:$C,0))),"",INDEX('Policy Characteristics'!I:I,MATCH($C99,'Policy Characteristics'!$C:$C,0)))</f>
        <v>% increase in miles/gal</v>
      </c>
      <c r="P99" s="427" t="str">
        <f>IF(ISBLANK(INDEX('Policy Characteristics'!J:J,MATCH($C99,'Policy Characteristics'!$C:$C,0))),"",INDEX('Policy Characteristics'!J:J,MATCH($C99,'Policy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In 2019, the EU mandated average fuel economy across manufacturer's fleets to meet 24.2 kilometers per liter in 2021, up from 17.8 kilometers per liter in 2015, and to meet 39.1 kilometers per liter by 2030. // **Passenger HDVs:** In 2019, the EU mandated that trucks in the four classes that account for the majority of HDV emissions and fuel consumption (with a gross vehicle weight of 7.5 tons and produced for sale within the EU) will be subject to average specific CO2 emissions reductions of 15% by 2025 and 30% by 2030 (compared with the July 2019-June 2020 reference period). // **Freight HDVs:** In 2019, the EU mandated that trucks in the four classes that account for the majority of HDV emissions and fuel consumption (with a gross vehicle weight of 7.5 tons and produced for sale within the EU) will be subject to average specific CO2 emissions reductions of 15% by 2025 and 30% by 2030 (compared with the July 2019-June 2020 reference period). // **Passenger Aircraft:** The EU currently does not have fuel economy standards for aircraft.  In the absence of standards, new passenger aircraft fuel economy is projected to improve roughly 35% from 2019-2050 in the BAU case. // **Freight Aircraft:** The EU currently does not have fuel economy standards for aircraft.  In the absence of standards, new freight aircraft fuel economy is projected to improve roughly 30% from 2019-2050 in the BAU case. // **Passenger Rail:** The EU currently does not have fuel economy standards for trains.  In the absence of standards, new passenger train fuel economy is projected to improve roughly 25% from 2019-2050 in the BAU case. // **Freight Rail:** The EU currently does not have fuel economy standards for trains.  In the absence of standards, new freight train fuel economy is projected to improve roughly 27% from 2019-2050 in the BAU case. // **Passenger Ships:** The EU currently does not have fuel economy standards for ships.  In the absence of standards, new passenger ship fuel economy is not projected to improve significantly from 2019-2050 in the BAU case. // **Freight Ships:** The EU currently does not have fuel economy standards for ships.  In the absence of standards, new freight ship fuel economy is projected to improve roughly 13% from 2019-2050 in the BAU case. however, the ICCT suggests in-use CO2 intensity of freight ships could fall by roughly 50% by 2040, corresponding to a 100% improvement in fuel economy. // **Passenger Motorbikes:** The EU currently does not have fuel economy standards for motorbikes.  In the absence of standards, new motorbike fuel economy is projected to improve roughly 10% from 2019-2050 in the BAU case.</v>
      </c>
      <c r="Q99" s="427" t="str">
        <f>IF(ISBLANK(INDEX('Policy Characteristics'!K:K,MATCH($C99,'Policy Characteristics'!$C:$C,0))),"",INDEX('Policy Characteristics'!K:K,MATCH($C99,'Policy Characteristics'!$C:$C,0)))</f>
        <v>transportation-sector-main.html#fuel-econ-std</v>
      </c>
      <c r="R99" s="427" t="str">
        <f>IF(ISBLANK(INDEX('Policy Characteristics'!L:L,MATCH($C99,'Policy Characteristics'!$C:$C,0))),"",INDEX('Policy Characteristics'!L:L,MATCH($C99,'Policy Characteristics'!$C:$C,0)))</f>
        <v>fuel-economy-standard.html</v>
      </c>
    </row>
    <row r="100" spans="1:18" x14ac:dyDescent="0.35">
      <c r="A100" s="427" t="str">
        <f>IF(ISBLANK(INDEX('Policy Characteristics'!A:A,MATCH($C100,'Policy Characteristics'!$C:$C,0))),"",INDEX('Policy Characteristics'!A:A,MATCH($C100,'Policy Characteristics'!$C:$C,0)))</f>
        <v>Transportation</v>
      </c>
      <c r="B100" s="427" t="str">
        <f>IF(ISBLANK(INDEX('Policy Characteristics'!B:B,MATCH($C100,'Policy Characteristics'!$C:$C,0))),"",INDEX('Policy Characteristics'!B:B,MATCH($C100,'Policy Characteristics'!$C:$C,0)))</f>
        <v>Fuel Economy Standard</v>
      </c>
      <c r="C100" s="431" t="str">
        <f t="shared" si="7"/>
        <v>Percentage Additional Improvement of Fuel Economy Std</v>
      </c>
      <c r="D100" s="53" t="s">
        <v>44</v>
      </c>
      <c r="E100" s="53" t="s">
        <v>118</v>
      </c>
      <c r="F100" s="53" t="s">
        <v>88</v>
      </c>
      <c r="G100" s="53" t="s">
        <v>152</v>
      </c>
      <c r="H100" s="54">
        <v>373</v>
      </c>
      <c r="I100" s="9" t="s">
        <v>46</v>
      </c>
      <c r="J100" s="429" t="str">
        <f>IF(ISBLANK(INDEX('Policy Characteristics'!D:D,MATCH($C100,'Policy Characteristics'!$C:$C,0))),"",INDEX('Policy Characteristics'!D:D,MATCH($C100,'Policy Characteristics'!$C:$C,0)))</f>
        <v>Vehicle Fuel Economy Standards</v>
      </c>
      <c r="K100" s="427" t="str">
        <f>IF(ISBLANK(INDEX('Policy Characteristics'!E:E,MATCH($C100,'Policy Characteristics'!$C:$C,0))),"",INDEX('Policy Characteristics'!E:E,MATCH($C100,'Policy Characteristics'!$C:$C,0)))</f>
        <v>trans fuel economy standards</v>
      </c>
      <c r="L100" s="450">
        <f>IF(ISBLANK(INDEX('Policy Characteristics'!F:F,MATCH($C100,'Policy Characteristics'!$C:$C,0))),"",INDEX('Policy Characteristics'!F:F,MATCH($C100,'Policy Characteristics'!$C:$C,0)))</f>
        <v>0</v>
      </c>
      <c r="M100" s="450">
        <f>IF(ISBLANK(INDEX('Policy Characteristics'!G:G,MATCH($C100,'Policy Characteristics'!$C:$C,0))),"",INDEX('Policy Characteristics'!G:G,MATCH($C100,'Policy Characteristics'!$C:$C,0)))</f>
        <v>1</v>
      </c>
      <c r="N100" s="450">
        <f>IF(ISBLANK(INDEX('Policy Characteristics'!H:H,MATCH($C100,'Policy Characteristics'!$C:$C,0))),"",INDEX('Policy Characteristics'!H:H,MATCH($C100,'Policy Characteristics'!$C:$C,0)))</f>
        <v>0.01</v>
      </c>
      <c r="O100" s="427" t="str">
        <f>IF(ISBLANK(INDEX('Policy Characteristics'!I:I,MATCH($C100,'Policy Characteristics'!$C:$C,0))),"",INDEX('Policy Characteristics'!I:I,MATCH($C100,'Policy Characteristics'!$C:$C,0)))</f>
        <v>% increase in miles/gal</v>
      </c>
      <c r="P100" s="427" t="str">
        <f>IF(ISBLANK(INDEX('Policy Characteristics'!J:J,MATCH($C100,'Policy Characteristics'!$C:$C,0))),"",INDEX('Policy Characteristics'!J:J,MATCH($C100,'Policy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In 2019, the EU mandated average fuel economy across manufacturer's fleets to meet 24.2 kilometers per liter in 2021, up from 17.8 kilometers per liter in 2015, and to meet 39.1 kilometers per liter by 2030. // **Passenger HDVs:** In 2019, the EU mandated that trucks in the four classes that account for the majority of HDV emissions and fuel consumption (with a gross vehicle weight of 7.5 tons and produced for sale within the EU) will be subject to average specific CO2 emissions reductions of 15% by 2025 and 30% by 2030 (compared with the July 2019-June 2020 reference period). // **Freight HDVs:** In 2019, the EU mandated that trucks in the four classes that account for the majority of HDV emissions and fuel consumption (with a gross vehicle weight of 7.5 tons and produced for sale within the EU) will be subject to average specific CO2 emissions reductions of 15% by 2025 and 30% by 2030 (compared with the July 2019-June 2020 reference period). // **Passenger Aircraft:** The EU currently does not have fuel economy standards for aircraft.  In the absence of standards, new passenger aircraft fuel economy is projected to improve roughly 35% from 2019-2050 in the BAU case. // **Freight Aircraft:** The EU currently does not have fuel economy standards for aircraft.  In the absence of standards, new freight aircraft fuel economy is projected to improve roughly 30% from 2019-2050 in the BAU case. // **Passenger Rail:** The EU currently does not have fuel economy standards for trains.  In the absence of standards, new passenger train fuel economy is projected to improve roughly 25% from 2019-2050 in the BAU case. // **Freight Rail:** The EU currently does not have fuel economy standards for trains.  In the absence of standards, new freight train fuel economy is projected to improve roughly 27% from 2019-2050 in the BAU case. // **Passenger Ships:** The EU currently does not have fuel economy standards for ships.  In the absence of standards, new passenger ship fuel economy is not projected to improve significantly from 2019-2050 in the BAU case. // **Freight Ships:** The EU currently does not have fuel economy standards for ships.  In the absence of standards, new freight ship fuel economy is projected to improve roughly 13% from 2019-2050 in the BAU case. however, the ICCT suggests in-use CO2 intensity of freight ships could fall by roughly 50% by 2040, corresponding to a 100% improvement in fuel economy. // **Passenger Motorbikes:** The EU currently does not have fuel economy standards for motorbikes.  In the absence of standards, new motorbike fuel economy is projected to improve roughly 10% from 2019-2050 in the BAU case.</v>
      </c>
      <c r="Q100" s="427" t="str">
        <f>IF(ISBLANK(INDEX('Policy Characteristics'!K:K,MATCH($C100,'Policy Characteristics'!$C:$C,0))),"",INDEX('Policy Characteristics'!K:K,MATCH($C100,'Policy Characteristics'!$C:$C,0)))</f>
        <v>transportation-sector-main.html#fuel-econ-std</v>
      </c>
      <c r="R100" s="427" t="str">
        <f>IF(ISBLANK(INDEX('Policy Characteristics'!L:L,MATCH($C100,'Policy Characteristics'!$C:$C,0))),"",INDEX('Policy Characteristics'!L:L,MATCH($C100,'Policy Characteristics'!$C:$C,0)))</f>
        <v>fuel-economy-standard.html</v>
      </c>
    </row>
    <row r="101" spans="1:18" s="2" customFormat="1" x14ac:dyDescent="0.35">
      <c r="A101" s="427" t="str">
        <f>IF(ISBLANK(INDEX('Policy Characteristics'!A:A,MATCH($C101,'Policy Characteristics'!$C:$C,0))),"",INDEX('Policy Characteristics'!A:A,MATCH($C101,'Policy Characteristics'!$C:$C,0)))</f>
        <v>Transportation</v>
      </c>
      <c r="B101" s="427" t="str">
        <f>IF(ISBLANK(INDEX('Policy Characteristics'!B:B,MATCH($C101,'Policy Characteristics'!$C:$C,0))),"",INDEX('Policy Characteristics'!B:B,MATCH($C101,'Policy Characteristics'!$C:$C,0)))</f>
        <v>Hydrogen Vehicle Sales Standard</v>
      </c>
      <c r="C101" s="430" t="s">
        <v>2584</v>
      </c>
      <c r="D101" s="53" t="s">
        <v>47</v>
      </c>
      <c r="E101" s="53" t="s">
        <v>39</v>
      </c>
      <c r="F101" s="53" t="s">
        <v>87</v>
      </c>
      <c r="G101" s="53" t="s">
        <v>39</v>
      </c>
      <c r="H101" s="56">
        <v>460</v>
      </c>
      <c r="I101" s="53" t="s">
        <v>45</v>
      </c>
      <c r="J101" s="429" t="str">
        <f>IF(ISBLANK(INDEX('Policy Characteristics'!D:D,MATCH($C101,'Policy Characteristics'!$C:$C,0))),"",INDEX('Policy Characteristics'!D:D,MATCH($C101,'Policy Characteristics'!$C:$C,0)))</f>
        <v>Hydrogen Veh Sales Standard</v>
      </c>
      <c r="K101" s="427" t="str">
        <f>IF(ISBLANK(INDEX('Policy Characteristics'!E:E,MATCH($C101,'Policy Characteristics'!$C:$C,0))),"",INDEX('Policy Characteristics'!E:E,MATCH($C101,'Policy Characteristics'!$C:$C,0)))</f>
        <v>trans hydrogen vehicle minimum</v>
      </c>
      <c r="L101" s="450">
        <f>IF(ISBLANK(INDEX('Policy Characteristics'!F:F,MATCH($C101,'Policy Characteristics'!$C:$C,0))),"",INDEX('Policy Characteristics'!F:F,MATCH($C101,'Policy Characteristics'!$C:$C,0)))</f>
        <v>0</v>
      </c>
      <c r="M101" s="450">
        <f>IF(ISBLANK(INDEX('Policy Characteristics'!G:G,MATCH($C101,'Policy Characteristics'!$C:$C,0))),"",INDEX('Policy Characteristics'!G:G,MATCH($C101,'Policy Characteristics'!$C:$C,0)))</f>
        <v>1</v>
      </c>
      <c r="N101" s="450">
        <f>IF(ISBLANK(INDEX('Policy Characteristics'!H:H,MATCH($C101,'Policy Characteristics'!$C:$C,0))),"",INDEX('Policy Characteristics'!H:H,MATCH($C101,'Policy Characteristics'!$C:$C,0)))</f>
        <v>0.01</v>
      </c>
      <c r="O101" s="427" t="str">
        <f>IF(ISBLANK(INDEX('Policy Characteristics'!I:I,MATCH($C101,'Policy Characteristics'!$C:$C,0))),"",INDEX('Policy Characteristics'!I:I,MATCH($C101,'Policy Characteristics'!$C:$C,0)))</f>
        <v>% of new vehicles sold</v>
      </c>
      <c r="P101" s="427" t="str">
        <f>IF(ISBLANK(INDEX('Policy Characteristics'!J:J,MATCH($C101,'Policy Characteristics'!$C:$C,0))),"",INDEX('Policy Characteristics'!J:J,MATCH($C101,'Policy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The EU does not have a hydrogen vehicle sales mandate.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1" s="427" t="str">
        <f>IF(ISBLANK(INDEX('Policy Characteristics'!K:K,MATCH($C101,'Policy Characteristics'!$C:$C,0))),"",INDEX('Policy Characteristics'!K:K,MATCH($C101,'Policy Characteristics'!$C:$C,0)))</f>
        <v/>
      </c>
      <c r="R101" s="427" t="str">
        <f>IF(ISBLANK(INDEX('Policy Characteristics'!L:L,MATCH($C101,'Policy Characteristics'!$C:$C,0))),"",INDEX('Policy Characteristics'!L:L,MATCH($C101,'Policy Characteristics'!$C:$C,0)))</f>
        <v>hydrogen-vehicle-mandate.html</v>
      </c>
    </row>
    <row r="102" spans="1:18" x14ac:dyDescent="0.35">
      <c r="A102" s="427" t="str">
        <f>IF(ISBLANK(INDEX('Policy Characteristics'!A:A,MATCH($C102,'Policy Characteristics'!$C:$C,0))),"",INDEX('Policy Characteristics'!A:A,MATCH($C102,'Policy Characteristics'!$C:$C,0)))</f>
        <v>Transportation</v>
      </c>
      <c r="B102" s="427" t="str">
        <f>IF(ISBLANK(INDEX('Policy Characteristics'!B:B,MATCH($C102,'Policy Characteristics'!$C:$C,0))),"",INDEX('Policy Characteristics'!B:B,MATCH($C102,'Policy Characteristics'!$C:$C,0)))</f>
        <v>Hydrogen Vehicle Sales Standard</v>
      </c>
      <c r="C102" s="431" t="str">
        <f t="shared" ref="C102:C112" si="8">C$101</f>
        <v>Minimum Required Hydrogen Vehicle Sales Percentage</v>
      </c>
      <c r="D102" s="53" t="s">
        <v>44</v>
      </c>
      <c r="E102" s="53" t="s">
        <v>39</v>
      </c>
      <c r="F102" s="53" t="s">
        <v>88</v>
      </c>
      <c r="G102" s="53" t="s">
        <v>39</v>
      </c>
      <c r="H102" s="54">
        <v>461</v>
      </c>
      <c r="I102" s="53" t="s">
        <v>45</v>
      </c>
      <c r="J102" s="429" t="str">
        <f>IF(ISBLANK(INDEX('Policy Characteristics'!D:D,MATCH($C102,'Policy Characteristics'!$C:$C,0))),"",INDEX('Policy Characteristics'!D:D,MATCH($C102,'Policy Characteristics'!$C:$C,0)))</f>
        <v>Hydrogen Veh Sales Standard</v>
      </c>
      <c r="K102" s="427" t="str">
        <f>IF(ISBLANK(INDEX('Policy Characteristics'!E:E,MATCH($C102,'Policy Characteristics'!$C:$C,0))),"",INDEX('Policy Characteristics'!E:E,MATCH($C102,'Policy Characteristics'!$C:$C,0)))</f>
        <v>trans hydrogen vehicle minimum</v>
      </c>
      <c r="L102" s="450">
        <f>IF(ISBLANK(INDEX('Policy Characteristics'!F:F,MATCH($C102,'Policy Characteristics'!$C:$C,0))),"",INDEX('Policy Characteristics'!F:F,MATCH($C102,'Policy Characteristics'!$C:$C,0)))</f>
        <v>0</v>
      </c>
      <c r="M102" s="450">
        <f>IF(ISBLANK(INDEX('Policy Characteristics'!G:G,MATCH($C102,'Policy Characteristics'!$C:$C,0))),"",INDEX('Policy Characteristics'!G:G,MATCH($C102,'Policy Characteristics'!$C:$C,0)))</f>
        <v>1</v>
      </c>
      <c r="N102" s="450">
        <f>IF(ISBLANK(INDEX('Policy Characteristics'!H:H,MATCH($C102,'Policy Characteristics'!$C:$C,0))),"",INDEX('Policy Characteristics'!H:H,MATCH($C102,'Policy Characteristics'!$C:$C,0)))</f>
        <v>0.01</v>
      </c>
      <c r="O102" s="427" t="str">
        <f>IF(ISBLANK(INDEX('Policy Characteristics'!I:I,MATCH($C102,'Policy Characteristics'!$C:$C,0))),"",INDEX('Policy Characteristics'!I:I,MATCH($C102,'Policy Characteristics'!$C:$C,0)))</f>
        <v>% of new vehicles sold</v>
      </c>
      <c r="P102" s="427" t="str">
        <f>IF(ISBLANK(INDEX('Policy Characteristics'!J:J,MATCH($C102,'Policy Characteristics'!$C:$C,0))),"",INDEX('Policy Characteristics'!J:J,MATCH($C102,'Policy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The EU does not have a hydrogen vehicle sales mandate.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2" s="427" t="str">
        <f>IF(ISBLANK(INDEX('Policy Characteristics'!K:K,MATCH($C102,'Policy Characteristics'!$C:$C,0))),"",INDEX('Policy Characteristics'!K:K,MATCH($C102,'Policy Characteristics'!$C:$C,0)))</f>
        <v/>
      </c>
      <c r="R102" s="427" t="str">
        <f>IF(ISBLANK(INDEX('Policy Characteristics'!L:L,MATCH($C102,'Policy Characteristics'!$C:$C,0))),"",INDEX('Policy Characteristics'!L:L,MATCH($C102,'Policy Characteristics'!$C:$C,0)))</f>
        <v>hydrogen-vehicle-mandate.html</v>
      </c>
    </row>
    <row r="103" spans="1:18" x14ac:dyDescent="0.35">
      <c r="A103" s="427" t="str">
        <f>IF(ISBLANK(INDEX('Policy Characteristics'!A:A,MATCH($C103,'Policy Characteristics'!$C:$C,0))),"",INDEX('Policy Characteristics'!A:A,MATCH($C103,'Policy Characteristics'!$C:$C,0)))</f>
        <v>Transportation</v>
      </c>
      <c r="B103" s="427" t="str">
        <f>IF(ISBLANK(INDEX('Policy Characteristics'!B:B,MATCH($C103,'Policy Characteristics'!$C:$C,0))),"",INDEX('Policy Characteristics'!B:B,MATCH($C103,'Policy Characteristics'!$C:$C,0)))</f>
        <v>Hydrogen Vehicle Sales Standard</v>
      </c>
      <c r="C103" s="431" t="str">
        <f t="shared" si="8"/>
        <v>Minimum Required Hydrogen Vehicle Sales Percentage</v>
      </c>
      <c r="D103" s="53" t="s">
        <v>47</v>
      </c>
      <c r="E103" s="53" t="s">
        <v>40</v>
      </c>
      <c r="F103" s="53" t="s">
        <v>87</v>
      </c>
      <c r="G103" s="53" t="s">
        <v>40</v>
      </c>
      <c r="H103" s="56">
        <v>462</v>
      </c>
      <c r="I103" s="53" t="s">
        <v>45</v>
      </c>
      <c r="J103" s="429" t="str">
        <f>IF(ISBLANK(INDEX('Policy Characteristics'!D:D,MATCH($C103,'Policy Characteristics'!$C:$C,0))),"",INDEX('Policy Characteristics'!D:D,MATCH($C103,'Policy Characteristics'!$C:$C,0)))</f>
        <v>Hydrogen Veh Sales Standard</v>
      </c>
      <c r="K103" s="427" t="str">
        <f>IF(ISBLANK(INDEX('Policy Characteristics'!E:E,MATCH($C103,'Policy Characteristics'!$C:$C,0))),"",INDEX('Policy Characteristics'!E:E,MATCH($C103,'Policy Characteristics'!$C:$C,0)))</f>
        <v>trans hydrogen vehicle minimum</v>
      </c>
      <c r="L103" s="450">
        <f>IF(ISBLANK(INDEX('Policy Characteristics'!F:F,MATCH($C103,'Policy Characteristics'!$C:$C,0))),"",INDEX('Policy Characteristics'!F:F,MATCH($C103,'Policy Characteristics'!$C:$C,0)))</f>
        <v>0</v>
      </c>
      <c r="M103" s="450">
        <f>IF(ISBLANK(INDEX('Policy Characteristics'!G:G,MATCH($C103,'Policy Characteristics'!$C:$C,0))),"",INDEX('Policy Characteristics'!G:G,MATCH($C103,'Policy Characteristics'!$C:$C,0)))</f>
        <v>1</v>
      </c>
      <c r="N103" s="450">
        <f>IF(ISBLANK(INDEX('Policy Characteristics'!H:H,MATCH($C103,'Policy Characteristics'!$C:$C,0))),"",INDEX('Policy Characteristics'!H:H,MATCH($C103,'Policy Characteristics'!$C:$C,0)))</f>
        <v>0.01</v>
      </c>
      <c r="O103" s="427" t="str">
        <f>IF(ISBLANK(INDEX('Policy Characteristics'!I:I,MATCH($C103,'Policy Characteristics'!$C:$C,0))),"",INDEX('Policy Characteristics'!I:I,MATCH($C103,'Policy Characteristics'!$C:$C,0)))</f>
        <v>% of new vehicles sold</v>
      </c>
      <c r="P103" s="427" t="str">
        <f>IF(ISBLANK(INDEX('Policy Characteristics'!J:J,MATCH($C103,'Policy Characteristics'!$C:$C,0))),"",INDEX('Policy Characteristics'!J:J,MATCH($C103,'Policy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The EU does not have a hydrogen vehicle sales mandate.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3" s="427" t="str">
        <f>IF(ISBLANK(INDEX('Policy Characteristics'!K:K,MATCH($C103,'Policy Characteristics'!$C:$C,0))),"",INDEX('Policy Characteristics'!K:K,MATCH($C103,'Policy Characteristics'!$C:$C,0)))</f>
        <v/>
      </c>
      <c r="R103" s="427" t="str">
        <f>IF(ISBLANK(INDEX('Policy Characteristics'!L:L,MATCH($C103,'Policy Characteristics'!$C:$C,0))),"",INDEX('Policy Characteristics'!L:L,MATCH($C103,'Policy Characteristics'!$C:$C,0)))</f>
        <v>hydrogen-vehicle-mandate.html</v>
      </c>
    </row>
    <row r="104" spans="1:18" x14ac:dyDescent="0.35">
      <c r="A104" s="427" t="str">
        <f>IF(ISBLANK(INDEX('Policy Characteristics'!A:A,MATCH($C104,'Policy Characteristics'!$C:$C,0))),"",INDEX('Policy Characteristics'!A:A,MATCH($C104,'Policy Characteristics'!$C:$C,0)))</f>
        <v>Transportation</v>
      </c>
      <c r="B104" s="427" t="str">
        <f>IF(ISBLANK(INDEX('Policy Characteristics'!B:B,MATCH($C104,'Policy Characteristics'!$C:$C,0))),"",INDEX('Policy Characteristics'!B:B,MATCH($C104,'Policy Characteristics'!$C:$C,0)))</f>
        <v>Hydrogen Vehicle Sales Standard</v>
      </c>
      <c r="C104" s="431" t="str">
        <f t="shared" si="8"/>
        <v>Minimum Required Hydrogen Vehicle Sales Percentage</v>
      </c>
      <c r="D104" s="53" t="s">
        <v>44</v>
      </c>
      <c r="E104" s="53" t="s">
        <v>40</v>
      </c>
      <c r="F104" s="53" t="s">
        <v>88</v>
      </c>
      <c r="G104" s="53" t="s">
        <v>40</v>
      </c>
      <c r="H104" s="54">
        <v>463</v>
      </c>
      <c r="I104" s="53" t="s">
        <v>45</v>
      </c>
      <c r="J104" s="429" t="str">
        <f>IF(ISBLANK(INDEX('Policy Characteristics'!D:D,MATCH($C104,'Policy Characteristics'!$C:$C,0))),"",INDEX('Policy Characteristics'!D:D,MATCH($C104,'Policy Characteristics'!$C:$C,0)))</f>
        <v>Hydrogen Veh Sales Standard</v>
      </c>
      <c r="K104" s="427" t="str">
        <f>IF(ISBLANK(INDEX('Policy Characteristics'!E:E,MATCH($C104,'Policy Characteristics'!$C:$C,0))),"",INDEX('Policy Characteristics'!E:E,MATCH($C104,'Policy Characteristics'!$C:$C,0)))</f>
        <v>trans hydrogen vehicle minimum</v>
      </c>
      <c r="L104" s="450">
        <f>IF(ISBLANK(INDEX('Policy Characteristics'!F:F,MATCH($C104,'Policy Characteristics'!$C:$C,0))),"",INDEX('Policy Characteristics'!F:F,MATCH($C104,'Policy Characteristics'!$C:$C,0)))</f>
        <v>0</v>
      </c>
      <c r="M104" s="450">
        <f>IF(ISBLANK(INDEX('Policy Characteristics'!G:G,MATCH($C104,'Policy Characteristics'!$C:$C,0))),"",INDEX('Policy Characteristics'!G:G,MATCH($C104,'Policy Characteristics'!$C:$C,0)))</f>
        <v>1</v>
      </c>
      <c r="N104" s="450">
        <f>IF(ISBLANK(INDEX('Policy Characteristics'!H:H,MATCH($C104,'Policy Characteristics'!$C:$C,0))),"",INDEX('Policy Characteristics'!H:H,MATCH($C104,'Policy Characteristics'!$C:$C,0)))</f>
        <v>0.01</v>
      </c>
      <c r="O104" s="427" t="str">
        <f>IF(ISBLANK(INDEX('Policy Characteristics'!I:I,MATCH($C104,'Policy Characteristics'!$C:$C,0))),"",INDEX('Policy Characteristics'!I:I,MATCH($C104,'Policy Characteristics'!$C:$C,0)))</f>
        <v>% of new vehicles sold</v>
      </c>
      <c r="P104" s="427" t="str">
        <f>IF(ISBLANK(INDEX('Policy Characteristics'!J:J,MATCH($C104,'Policy Characteristics'!$C:$C,0))),"",INDEX('Policy Characteristics'!J:J,MATCH($C104,'Policy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The EU does not have a hydrogen vehicle sales mandate.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4" s="427" t="str">
        <f>IF(ISBLANK(INDEX('Policy Characteristics'!K:K,MATCH($C104,'Policy Characteristics'!$C:$C,0))),"",INDEX('Policy Characteristics'!K:K,MATCH($C104,'Policy Characteristics'!$C:$C,0)))</f>
        <v/>
      </c>
      <c r="R104" s="427" t="str">
        <f>IF(ISBLANK(INDEX('Policy Characteristics'!L:L,MATCH($C104,'Policy Characteristics'!$C:$C,0))),"",INDEX('Policy Characteristics'!L:L,MATCH($C104,'Policy Characteristics'!$C:$C,0)))</f>
        <v>hydrogen-vehicle-mandate.html</v>
      </c>
    </row>
    <row r="105" spans="1:18" x14ac:dyDescent="0.35">
      <c r="A105" s="427" t="str">
        <f>IF(ISBLANK(INDEX('Policy Characteristics'!A:A,MATCH($C105,'Policy Characteristics'!$C:$C,0))),"",INDEX('Policy Characteristics'!A:A,MATCH($C105,'Policy Characteristics'!$C:$C,0)))</f>
        <v>Transportation</v>
      </c>
      <c r="B105" s="427" t="str">
        <f>IF(ISBLANK(INDEX('Policy Characteristics'!B:B,MATCH($C105,'Policy Characteristics'!$C:$C,0))),"",INDEX('Policy Characteristics'!B:B,MATCH($C105,'Policy Characteristics'!$C:$C,0)))</f>
        <v>Hydrogen Vehicle Sales Standard</v>
      </c>
      <c r="C105" s="431" t="str">
        <f t="shared" si="8"/>
        <v>Minimum Required Hydrogen Vehicle Sales Percentage</v>
      </c>
      <c r="D105" s="53" t="s">
        <v>47</v>
      </c>
      <c r="E105" s="53" t="s">
        <v>41</v>
      </c>
      <c r="F105" s="53" t="s">
        <v>87</v>
      </c>
      <c r="G105" s="53" t="s">
        <v>89</v>
      </c>
      <c r="H105" s="54">
        <v>502</v>
      </c>
      <c r="I105" s="53" t="s">
        <v>45</v>
      </c>
      <c r="J105" s="429" t="str">
        <f>IF(ISBLANK(INDEX('Policy Characteristics'!D:D,MATCH($C105,'Policy Characteristics'!$C:$C,0))),"",INDEX('Policy Characteristics'!D:D,MATCH($C105,'Policy Characteristics'!$C:$C,0)))</f>
        <v>Hydrogen Veh Sales Standard</v>
      </c>
      <c r="K105" s="427" t="str">
        <f>IF(ISBLANK(INDEX('Policy Characteristics'!E:E,MATCH($C105,'Policy Characteristics'!$C:$C,0))),"",INDEX('Policy Characteristics'!E:E,MATCH($C105,'Policy Characteristics'!$C:$C,0)))</f>
        <v>trans hydrogen vehicle minimum</v>
      </c>
      <c r="L105" s="450">
        <f>IF(ISBLANK(INDEX('Policy Characteristics'!F:F,MATCH($C105,'Policy Characteristics'!$C:$C,0))),"",INDEX('Policy Characteristics'!F:F,MATCH($C105,'Policy Characteristics'!$C:$C,0)))</f>
        <v>0</v>
      </c>
      <c r="M105" s="450">
        <f>IF(ISBLANK(INDEX('Policy Characteristics'!G:G,MATCH($C105,'Policy Characteristics'!$C:$C,0))),"",INDEX('Policy Characteristics'!G:G,MATCH($C105,'Policy Characteristics'!$C:$C,0)))</f>
        <v>1</v>
      </c>
      <c r="N105" s="450">
        <f>IF(ISBLANK(INDEX('Policy Characteristics'!H:H,MATCH($C105,'Policy Characteristics'!$C:$C,0))),"",INDEX('Policy Characteristics'!H:H,MATCH($C105,'Policy Characteristics'!$C:$C,0)))</f>
        <v>0.01</v>
      </c>
      <c r="O105" s="427" t="str">
        <f>IF(ISBLANK(INDEX('Policy Characteristics'!I:I,MATCH($C105,'Policy Characteristics'!$C:$C,0))),"",INDEX('Policy Characteristics'!I:I,MATCH($C105,'Policy Characteristics'!$C:$C,0)))</f>
        <v>% of new vehicles sold</v>
      </c>
      <c r="P105" s="427" t="str">
        <f>IF(ISBLANK(INDEX('Policy Characteristics'!J:J,MATCH($C105,'Policy Characteristics'!$C:$C,0))),"",INDEX('Policy Characteristics'!J:J,MATCH($C105,'Policy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The EU does not have a hydrogen vehicle sales mandate.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5" s="427" t="str">
        <f>IF(ISBLANK(INDEX('Policy Characteristics'!K:K,MATCH($C105,'Policy Characteristics'!$C:$C,0))),"",INDEX('Policy Characteristics'!K:K,MATCH($C105,'Policy Characteristics'!$C:$C,0)))</f>
        <v/>
      </c>
      <c r="R105" s="427" t="str">
        <f>IF(ISBLANK(INDEX('Policy Characteristics'!L:L,MATCH($C105,'Policy Characteristics'!$C:$C,0))),"",INDEX('Policy Characteristics'!L:L,MATCH($C105,'Policy Characteristics'!$C:$C,0)))</f>
        <v>hydrogen-vehicle-mandate.html</v>
      </c>
    </row>
    <row r="106" spans="1:18" x14ac:dyDescent="0.35">
      <c r="A106" s="427" t="str">
        <f>IF(ISBLANK(INDEX('Policy Characteristics'!A:A,MATCH($C106,'Policy Characteristics'!$C:$C,0))),"",INDEX('Policy Characteristics'!A:A,MATCH($C106,'Policy Characteristics'!$C:$C,0)))</f>
        <v>Transportation</v>
      </c>
      <c r="B106" s="427" t="str">
        <f>IF(ISBLANK(INDEX('Policy Characteristics'!B:B,MATCH($C106,'Policy Characteristics'!$C:$C,0))),"",INDEX('Policy Characteristics'!B:B,MATCH($C106,'Policy Characteristics'!$C:$C,0)))</f>
        <v>Hydrogen Vehicle Sales Standard</v>
      </c>
      <c r="C106" s="431" t="str">
        <f t="shared" si="8"/>
        <v>Minimum Required Hydrogen Vehicle Sales Percentage</v>
      </c>
      <c r="D106" s="53" t="s">
        <v>44</v>
      </c>
      <c r="E106" s="53" t="s">
        <v>41</v>
      </c>
      <c r="F106" s="53" t="s">
        <v>88</v>
      </c>
      <c r="G106" s="53" t="s">
        <v>89</v>
      </c>
      <c r="H106" s="54">
        <v>503</v>
      </c>
      <c r="I106" s="53" t="s">
        <v>45</v>
      </c>
      <c r="J106" s="429" t="str">
        <f>IF(ISBLANK(INDEX('Policy Characteristics'!D:D,MATCH($C106,'Policy Characteristics'!$C:$C,0))),"",INDEX('Policy Characteristics'!D:D,MATCH($C106,'Policy Characteristics'!$C:$C,0)))</f>
        <v>Hydrogen Veh Sales Standard</v>
      </c>
      <c r="K106" s="427" t="str">
        <f>IF(ISBLANK(INDEX('Policy Characteristics'!E:E,MATCH($C106,'Policy Characteristics'!$C:$C,0))),"",INDEX('Policy Characteristics'!E:E,MATCH($C106,'Policy Characteristics'!$C:$C,0)))</f>
        <v>trans hydrogen vehicle minimum</v>
      </c>
      <c r="L106" s="450">
        <f>IF(ISBLANK(INDEX('Policy Characteristics'!F:F,MATCH($C106,'Policy Characteristics'!$C:$C,0))),"",INDEX('Policy Characteristics'!F:F,MATCH($C106,'Policy Characteristics'!$C:$C,0)))</f>
        <v>0</v>
      </c>
      <c r="M106" s="450">
        <f>IF(ISBLANK(INDEX('Policy Characteristics'!G:G,MATCH($C106,'Policy Characteristics'!$C:$C,0))),"",INDEX('Policy Characteristics'!G:G,MATCH($C106,'Policy Characteristics'!$C:$C,0)))</f>
        <v>1</v>
      </c>
      <c r="N106" s="450">
        <f>IF(ISBLANK(INDEX('Policy Characteristics'!H:H,MATCH($C106,'Policy Characteristics'!$C:$C,0))),"",INDEX('Policy Characteristics'!H:H,MATCH($C106,'Policy Characteristics'!$C:$C,0)))</f>
        <v>0.01</v>
      </c>
      <c r="O106" s="427" t="str">
        <f>IF(ISBLANK(INDEX('Policy Characteristics'!I:I,MATCH($C106,'Policy Characteristics'!$C:$C,0))),"",INDEX('Policy Characteristics'!I:I,MATCH($C106,'Policy Characteristics'!$C:$C,0)))</f>
        <v>% of new vehicles sold</v>
      </c>
      <c r="P106" s="427" t="str">
        <f>IF(ISBLANK(INDEX('Policy Characteristics'!J:J,MATCH($C106,'Policy Characteristics'!$C:$C,0))),"",INDEX('Policy Characteristics'!J:J,MATCH($C106,'Policy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The EU does not have a hydrogen vehicle sales mandate.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6" s="427" t="str">
        <f>IF(ISBLANK(INDEX('Policy Characteristics'!K:K,MATCH($C106,'Policy Characteristics'!$C:$C,0))),"",INDEX('Policy Characteristics'!K:K,MATCH($C106,'Policy Characteristics'!$C:$C,0)))</f>
        <v/>
      </c>
      <c r="R106" s="427" t="str">
        <f>IF(ISBLANK(INDEX('Policy Characteristics'!L:L,MATCH($C106,'Policy Characteristics'!$C:$C,0))),"",INDEX('Policy Characteristics'!L:L,MATCH($C106,'Policy Characteristics'!$C:$C,0)))</f>
        <v>hydrogen-vehicle-mandate.html</v>
      </c>
    </row>
    <row r="107" spans="1:18" x14ac:dyDescent="0.35">
      <c r="A107" s="427" t="str">
        <f>IF(ISBLANK(INDEX('Policy Characteristics'!A:A,MATCH($C107,'Policy Characteristics'!$C:$C,0))),"",INDEX('Policy Characteristics'!A:A,MATCH($C107,'Policy Characteristics'!$C:$C,0)))</f>
        <v>Transportation</v>
      </c>
      <c r="B107" s="427" t="str">
        <f>IF(ISBLANK(INDEX('Policy Characteristics'!B:B,MATCH($C107,'Policy Characteristics'!$C:$C,0))),"",INDEX('Policy Characteristics'!B:B,MATCH($C107,'Policy Characteristics'!$C:$C,0)))</f>
        <v>Hydrogen Vehicle Sales Standard</v>
      </c>
      <c r="C107" s="431" t="str">
        <f t="shared" si="8"/>
        <v>Minimum Required Hydrogen Vehicle Sales Percentage</v>
      </c>
      <c r="D107" s="53" t="s">
        <v>47</v>
      </c>
      <c r="E107" s="53" t="s">
        <v>42</v>
      </c>
      <c r="F107" s="53" t="s">
        <v>87</v>
      </c>
      <c r="G107" s="53" t="s">
        <v>90</v>
      </c>
      <c r="H107" s="54">
        <v>504</v>
      </c>
      <c r="I107" s="53" t="s">
        <v>45</v>
      </c>
      <c r="J107" s="429" t="str">
        <f>IF(ISBLANK(INDEX('Policy Characteristics'!D:D,MATCH($C107,'Policy Characteristics'!$C:$C,0))),"",INDEX('Policy Characteristics'!D:D,MATCH($C107,'Policy Characteristics'!$C:$C,0)))</f>
        <v>Hydrogen Veh Sales Standard</v>
      </c>
      <c r="K107" s="427" t="str">
        <f>IF(ISBLANK(INDEX('Policy Characteristics'!E:E,MATCH($C107,'Policy Characteristics'!$C:$C,0))),"",INDEX('Policy Characteristics'!E:E,MATCH($C107,'Policy Characteristics'!$C:$C,0)))</f>
        <v>trans hydrogen vehicle minimum</v>
      </c>
      <c r="L107" s="450">
        <f>IF(ISBLANK(INDEX('Policy Characteristics'!F:F,MATCH($C107,'Policy Characteristics'!$C:$C,0))),"",INDEX('Policy Characteristics'!F:F,MATCH($C107,'Policy Characteristics'!$C:$C,0)))</f>
        <v>0</v>
      </c>
      <c r="M107" s="450">
        <f>IF(ISBLANK(INDEX('Policy Characteristics'!G:G,MATCH($C107,'Policy Characteristics'!$C:$C,0))),"",INDEX('Policy Characteristics'!G:G,MATCH($C107,'Policy Characteristics'!$C:$C,0)))</f>
        <v>1</v>
      </c>
      <c r="N107" s="450">
        <f>IF(ISBLANK(INDEX('Policy Characteristics'!H:H,MATCH($C107,'Policy Characteristics'!$C:$C,0))),"",INDEX('Policy Characteristics'!H:H,MATCH($C107,'Policy Characteristics'!$C:$C,0)))</f>
        <v>0.01</v>
      </c>
      <c r="O107" s="427" t="str">
        <f>IF(ISBLANK(INDEX('Policy Characteristics'!I:I,MATCH($C107,'Policy Characteristics'!$C:$C,0))),"",INDEX('Policy Characteristics'!I:I,MATCH($C107,'Policy Characteristics'!$C:$C,0)))</f>
        <v>% of new vehicles sold</v>
      </c>
      <c r="P107" s="427" t="str">
        <f>IF(ISBLANK(INDEX('Policy Characteristics'!J:J,MATCH($C107,'Policy Characteristics'!$C:$C,0))),"",INDEX('Policy Characteristics'!J:J,MATCH($C107,'Policy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The EU does not have a hydrogen vehicle sales mandate.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7" s="427" t="str">
        <f>IF(ISBLANK(INDEX('Policy Characteristics'!K:K,MATCH($C107,'Policy Characteristics'!$C:$C,0))),"",INDEX('Policy Characteristics'!K:K,MATCH($C107,'Policy Characteristics'!$C:$C,0)))</f>
        <v/>
      </c>
      <c r="R107" s="427" t="str">
        <f>IF(ISBLANK(INDEX('Policy Characteristics'!L:L,MATCH($C107,'Policy Characteristics'!$C:$C,0))),"",INDEX('Policy Characteristics'!L:L,MATCH($C107,'Policy Characteristics'!$C:$C,0)))</f>
        <v>hydrogen-vehicle-mandate.html</v>
      </c>
    </row>
    <row r="108" spans="1:18" x14ac:dyDescent="0.35">
      <c r="A108" s="427" t="str">
        <f>IF(ISBLANK(INDEX('Policy Characteristics'!A:A,MATCH($C108,'Policy Characteristics'!$C:$C,0))),"",INDEX('Policy Characteristics'!A:A,MATCH($C108,'Policy Characteristics'!$C:$C,0)))</f>
        <v>Transportation</v>
      </c>
      <c r="B108" s="427" t="str">
        <f>IF(ISBLANK(INDEX('Policy Characteristics'!B:B,MATCH($C108,'Policy Characteristics'!$C:$C,0))),"",INDEX('Policy Characteristics'!B:B,MATCH($C108,'Policy Characteristics'!$C:$C,0)))</f>
        <v>Hydrogen Vehicle Sales Standard</v>
      </c>
      <c r="C108" s="431" t="str">
        <f t="shared" si="8"/>
        <v>Minimum Required Hydrogen Vehicle Sales Percentage</v>
      </c>
      <c r="D108" s="53" t="s">
        <v>44</v>
      </c>
      <c r="E108" s="53" t="s">
        <v>42</v>
      </c>
      <c r="F108" s="53" t="s">
        <v>88</v>
      </c>
      <c r="G108" s="53" t="s">
        <v>90</v>
      </c>
      <c r="H108" s="54">
        <v>505</v>
      </c>
      <c r="I108" s="53" t="s">
        <v>45</v>
      </c>
      <c r="J108" s="429" t="str">
        <f>IF(ISBLANK(INDEX('Policy Characteristics'!D:D,MATCH($C108,'Policy Characteristics'!$C:$C,0))),"",INDEX('Policy Characteristics'!D:D,MATCH($C108,'Policy Characteristics'!$C:$C,0)))</f>
        <v>Hydrogen Veh Sales Standard</v>
      </c>
      <c r="K108" s="427" t="str">
        <f>IF(ISBLANK(INDEX('Policy Characteristics'!E:E,MATCH($C108,'Policy Characteristics'!$C:$C,0))),"",INDEX('Policy Characteristics'!E:E,MATCH($C108,'Policy Characteristics'!$C:$C,0)))</f>
        <v>trans hydrogen vehicle minimum</v>
      </c>
      <c r="L108" s="450">
        <f>IF(ISBLANK(INDEX('Policy Characteristics'!F:F,MATCH($C108,'Policy Characteristics'!$C:$C,0))),"",INDEX('Policy Characteristics'!F:F,MATCH($C108,'Policy Characteristics'!$C:$C,0)))</f>
        <v>0</v>
      </c>
      <c r="M108" s="450">
        <f>IF(ISBLANK(INDEX('Policy Characteristics'!G:G,MATCH($C108,'Policy Characteristics'!$C:$C,0))),"",INDEX('Policy Characteristics'!G:G,MATCH($C108,'Policy Characteristics'!$C:$C,0)))</f>
        <v>1</v>
      </c>
      <c r="N108" s="450">
        <f>IF(ISBLANK(INDEX('Policy Characteristics'!H:H,MATCH($C108,'Policy Characteristics'!$C:$C,0))),"",INDEX('Policy Characteristics'!H:H,MATCH($C108,'Policy Characteristics'!$C:$C,0)))</f>
        <v>0.01</v>
      </c>
      <c r="O108" s="427" t="str">
        <f>IF(ISBLANK(INDEX('Policy Characteristics'!I:I,MATCH($C108,'Policy Characteristics'!$C:$C,0))),"",INDEX('Policy Characteristics'!I:I,MATCH($C108,'Policy Characteristics'!$C:$C,0)))</f>
        <v>% of new vehicles sold</v>
      </c>
      <c r="P108" s="427" t="str">
        <f>IF(ISBLANK(INDEX('Policy Characteristics'!J:J,MATCH($C108,'Policy Characteristics'!$C:$C,0))),"",INDEX('Policy Characteristics'!J:J,MATCH($C108,'Policy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The EU does not have a hydrogen vehicle sales mandate.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8" s="427" t="str">
        <f>IF(ISBLANK(INDEX('Policy Characteristics'!K:K,MATCH($C108,'Policy Characteristics'!$C:$C,0))),"",INDEX('Policy Characteristics'!K:K,MATCH($C108,'Policy Characteristics'!$C:$C,0)))</f>
        <v/>
      </c>
      <c r="R108" s="427" t="str">
        <f>IF(ISBLANK(INDEX('Policy Characteristics'!L:L,MATCH($C108,'Policy Characteristics'!$C:$C,0))),"",INDEX('Policy Characteristics'!L:L,MATCH($C108,'Policy Characteristics'!$C:$C,0)))</f>
        <v>hydrogen-vehicle-mandate.html</v>
      </c>
    </row>
    <row r="109" spans="1:18" x14ac:dyDescent="0.35">
      <c r="A109" s="427" t="str">
        <f>IF(ISBLANK(INDEX('Policy Characteristics'!A:A,MATCH($C109,'Policy Characteristics'!$C:$C,0))),"",INDEX('Policy Characteristics'!A:A,MATCH($C109,'Policy Characteristics'!$C:$C,0)))</f>
        <v>Transportation</v>
      </c>
      <c r="B109" s="427" t="str">
        <f>IF(ISBLANK(INDEX('Policy Characteristics'!B:B,MATCH($C109,'Policy Characteristics'!$C:$C,0))),"",INDEX('Policy Characteristics'!B:B,MATCH($C109,'Policy Characteristics'!$C:$C,0)))</f>
        <v>Hydrogen Vehicle Sales Standard</v>
      </c>
      <c r="C109" s="431" t="str">
        <f t="shared" si="8"/>
        <v>Minimum Required Hydrogen Vehicle Sales Percentage</v>
      </c>
      <c r="D109" s="53" t="s">
        <v>47</v>
      </c>
      <c r="E109" s="53" t="s">
        <v>43</v>
      </c>
      <c r="F109" s="53" t="s">
        <v>87</v>
      </c>
      <c r="G109" s="53" t="s">
        <v>91</v>
      </c>
      <c r="H109" s="54">
        <v>506</v>
      </c>
      <c r="I109" s="53" t="s">
        <v>45</v>
      </c>
      <c r="J109" s="429" t="str">
        <f>IF(ISBLANK(INDEX('Policy Characteristics'!D:D,MATCH($C109,'Policy Characteristics'!$C:$C,0))),"",INDEX('Policy Characteristics'!D:D,MATCH($C109,'Policy Characteristics'!$C:$C,0)))</f>
        <v>Hydrogen Veh Sales Standard</v>
      </c>
      <c r="K109" s="427" t="str">
        <f>IF(ISBLANK(INDEX('Policy Characteristics'!E:E,MATCH($C109,'Policy Characteristics'!$C:$C,0))),"",INDEX('Policy Characteristics'!E:E,MATCH($C109,'Policy Characteristics'!$C:$C,0)))</f>
        <v>trans hydrogen vehicle minimum</v>
      </c>
      <c r="L109" s="450">
        <f>IF(ISBLANK(INDEX('Policy Characteristics'!F:F,MATCH($C109,'Policy Characteristics'!$C:$C,0))),"",INDEX('Policy Characteristics'!F:F,MATCH($C109,'Policy Characteristics'!$C:$C,0)))</f>
        <v>0</v>
      </c>
      <c r="M109" s="450">
        <f>IF(ISBLANK(INDEX('Policy Characteristics'!G:G,MATCH($C109,'Policy Characteristics'!$C:$C,0))),"",INDEX('Policy Characteristics'!G:G,MATCH($C109,'Policy Characteristics'!$C:$C,0)))</f>
        <v>1</v>
      </c>
      <c r="N109" s="450">
        <f>IF(ISBLANK(INDEX('Policy Characteristics'!H:H,MATCH($C109,'Policy Characteristics'!$C:$C,0))),"",INDEX('Policy Characteristics'!H:H,MATCH($C109,'Policy Characteristics'!$C:$C,0)))</f>
        <v>0.01</v>
      </c>
      <c r="O109" s="427" t="str">
        <f>IF(ISBLANK(INDEX('Policy Characteristics'!I:I,MATCH($C109,'Policy Characteristics'!$C:$C,0))),"",INDEX('Policy Characteristics'!I:I,MATCH($C109,'Policy Characteristics'!$C:$C,0)))</f>
        <v>% of new vehicles sold</v>
      </c>
      <c r="P109" s="427" t="str">
        <f>IF(ISBLANK(INDEX('Policy Characteristics'!J:J,MATCH($C109,'Policy Characteristics'!$C:$C,0))),"",INDEX('Policy Characteristics'!J:J,MATCH($C109,'Policy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The EU does not have a hydrogen vehicle sales mandate.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9" s="427" t="str">
        <f>IF(ISBLANK(INDEX('Policy Characteristics'!K:K,MATCH($C109,'Policy Characteristics'!$C:$C,0))),"",INDEX('Policy Characteristics'!K:K,MATCH($C109,'Policy Characteristics'!$C:$C,0)))</f>
        <v/>
      </c>
      <c r="R109" s="427" t="str">
        <f>IF(ISBLANK(INDEX('Policy Characteristics'!L:L,MATCH($C109,'Policy Characteristics'!$C:$C,0))),"",INDEX('Policy Characteristics'!L:L,MATCH($C109,'Policy Characteristics'!$C:$C,0)))</f>
        <v>hydrogen-vehicle-mandate.html</v>
      </c>
    </row>
    <row r="110" spans="1:18" x14ac:dyDescent="0.35">
      <c r="A110" s="427" t="str">
        <f>IF(ISBLANK(INDEX('Policy Characteristics'!A:A,MATCH($C110,'Policy Characteristics'!$C:$C,0))),"",INDEX('Policy Characteristics'!A:A,MATCH($C110,'Policy Characteristics'!$C:$C,0)))</f>
        <v>Transportation</v>
      </c>
      <c r="B110" s="427" t="str">
        <f>IF(ISBLANK(INDEX('Policy Characteristics'!B:B,MATCH($C110,'Policy Characteristics'!$C:$C,0))),"",INDEX('Policy Characteristics'!B:B,MATCH($C110,'Policy Characteristics'!$C:$C,0)))</f>
        <v>Hydrogen Vehicle Sales Standard</v>
      </c>
      <c r="C110" s="431" t="str">
        <f t="shared" si="8"/>
        <v>Minimum Required Hydrogen Vehicle Sales Percentage</v>
      </c>
      <c r="D110" s="53" t="s">
        <v>44</v>
      </c>
      <c r="E110" s="53" t="s">
        <v>43</v>
      </c>
      <c r="F110" s="53" t="s">
        <v>88</v>
      </c>
      <c r="G110" s="53" t="s">
        <v>91</v>
      </c>
      <c r="H110" s="54">
        <v>507</v>
      </c>
      <c r="I110" s="53" t="s">
        <v>45</v>
      </c>
      <c r="J110" s="429" t="str">
        <f>IF(ISBLANK(INDEX('Policy Characteristics'!D:D,MATCH($C110,'Policy Characteristics'!$C:$C,0))),"",INDEX('Policy Characteristics'!D:D,MATCH($C110,'Policy Characteristics'!$C:$C,0)))</f>
        <v>Hydrogen Veh Sales Standard</v>
      </c>
      <c r="K110" s="427" t="str">
        <f>IF(ISBLANK(INDEX('Policy Characteristics'!E:E,MATCH($C110,'Policy Characteristics'!$C:$C,0))),"",INDEX('Policy Characteristics'!E:E,MATCH($C110,'Policy Characteristics'!$C:$C,0)))</f>
        <v>trans hydrogen vehicle minimum</v>
      </c>
      <c r="L110" s="450">
        <f>IF(ISBLANK(INDEX('Policy Characteristics'!F:F,MATCH($C110,'Policy Characteristics'!$C:$C,0))),"",INDEX('Policy Characteristics'!F:F,MATCH($C110,'Policy Characteristics'!$C:$C,0)))</f>
        <v>0</v>
      </c>
      <c r="M110" s="450">
        <f>IF(ISBLANK(INDEX('Policy Characteristics'!G:G,MATCH($C110,'Policy Characteristics'!$C:$C,0))),"",INDEX('Policy Characteristics'!G:G,MATCH($C110,'Policy Characteristics'!$C:$C,0)))</f>
        <v>1</v>
      </c>
      <c r="N110" s="450">
        <f>IF(ISBLANK(INDEX('Policy Characteristics'!H:H,MATCH($C110,'Policy Characteristics'!$C:$C,0))),"",INDEX('Policy Characteristics'!H:H,MATCH($C110,'Policy Characteristics'!$C:$C,0)))</f>
        <v>0.01</v>
      </c>
      <c r="O110" s="427" t="str">
        <f>IF(ISBLANK(INDEX('Policy Characteristics'!I:I,MATCH($C110,'Policy Characteristics'!$C:$C,0))),"",INDEX('Policy Characteristics'!I:I,MATCH($C110,'Policy Characteristics'!$C:$C,0)))</f>
        <v>% of new vehicles sold</v>
      </c>
      <c r="P110" s="427" t="str">
        <f>IF(ISBLANK(INDEX('Policy Characteristics'!J:J,MATCH($C110,'Policy Characteristics'!$C:$C,0))),"",INDEX('Policy Characteristics'!J:J,MATCH($C110,'Policy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The EU does not have a hydrogen vehicle sales mandate.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0" s="427" t="str">
        <f>IF(ISBLANK(INDEX('Policy Characteristics'!K:K,MATCH($C110,'Policy Characteristics'!$C:$C,0))),"",INDEX('Policy Characteristics'!K:K,MATCH($C110,'Policy Characteristics'!$C:$C,0)))</f>
        <v/>
      </c>
      <c r="R110" s="427" t="str">
        <f>IF(ISBLANK(INDEX('Policy Characteristics'!L:L,MATCH($C110,'Policy Characteristics'!$C:$C,0))),"",INDEX('Policy Characteristics'!L:L,MATCH($C110,'Policy Characteristics'!$C:$C,0)))</f>
        <v>hydrogen-vehicle-mandate.html</v>
      </c>
    </row>
    <row r="111" spans="1:18" x14ac:dyDescent="0.35">
      <c r="A111" s="427" t="str">
        <f>IF(ISBLANK(INDEX('Policy Characteristics'!A:A,MATCH($C111,'Policy Characteristics'!$C:$C,0))),"",INDEX('Policy Characteristics'!A:A,MATCH($C111,'Policy Characteristics'!$C:$C,0)))</f>
        <v>Transportation</v>
      </c>
      <c r="B111" s="427" t="str">
        <f>IF(ISBLANK(INDEX('Policy Characteristics'!B:B,MATCH($C111,'Policy Characteristics'!$C:$C,0))),"",INDEX('Policy Characteristics'!B:B,MATCH($C111,'Policy Characteristics'!$C:$C,0)))</f>
        <v>Hydrogen Vehicle Sales Standard</v>
      </c>
      <c r="C111" s="431" t="str">
        <f t="shared" si="8"/>
        <v>Minimum Required Hydrogen Vehicle Sales Percentage</v>
      </c>
      <c r="D111" s="53" t="s">
        <v>47</v>
      </c>
      <c r="E111" s="53" t="s">
        <v>118</v>
      </c>
      <c r="F111" s="53" t="s">
        <v>87</v>
      </c>
      <c r="G111" s="53" t="s">
        <v>152</v>
      </c>
      <c r="H111" s="54">
        <v>603</v>
      </c>
      <c r="I111" s="9" t="s">
        <v>46</v>
      </c>
      <c r="J111" s="429" t="str">
        <f>IF(ISBLANK(INDEX('Policy Characteristics'!D:D,MATCH($C111,'Policy Characteristics'!$C:$C,0))),"",INDEX('Policy Characteristics'!D:D,MATCH($C111,'Policy Characteristics'!$C:$C,0)))</f>
        <v>Hydrogen Veh Sales Standard</v>
      </c>
      <c r="K111" s="427" t="str">
        <f>IF(ISBLANK(INDEX('Policy Characteristics'!E:E,MATCH($C111,'Policy Characteristics'!$C:$C,0))),"",INDEX('Policy Characteristics'!E:E,MATCH($C111,'Policy Characteristics'!$C:$C,0)))</f>
        <v>trans hydrogen vehicle minimum</v>
      </c>
      <c r="L111" s="450">
        <f>IF(ISBLANK(INDEX('Policy Characteristics'!F:F,MATCH($C111,'Policy Characteristics'!$C:$C,0))),"",INDEX('Policy Characteristics'!F:F,MATCH($C111,'Policy Characteristics'!$C:$C,0)))</f>
        <v>0</v>
      </c>
      <c r="M111" s="450">
        <f>IF(ISBLANK(INDEX('Policy Characteristics'!G:G,MATCH($C111,'Policy Characteristics'!$C:$C,0))),"",INDEX('Policy Characteristics'!G:G,MATCH($C111,'Policy Characteristics'!$C:$C,0)))</f>
        <v>1</v>
      </c>
      <c r="N111" s="450">
        <f>IF(ISBLANK(INDEX('Policy Characteristics'!H:H,MATCH($C111,'Policy Characteristics'!$C:$C,0))),"",INDEX('Policy Characteristics'!H:H,MATCH($C111,'Policy Characteristics'!$C:$C,0)))</f>
        <v>0.01</v>
      </c>
      <c r="O111" s="427" t="str">
        <f>IF(ISBLANK(INDEX('Policy Characteristics'!I:I,MATCH($C111,'Policy Characteristics'!$C:$C,0))),"",INDEX('Policy Characteristics'!I:I,MATCH($C111,'Policy Characteristics'!$C:$C,0)))</f>
        <v>% of new vehicles sold</v>
      </c>
      <c r="P111" s="427" t="str">
        <f>IF(ISBLANK(INDEX('Policy Characteristics'!J:J,MATCH($C111,'Policy Characteristics'!$C:$C,0))),"",INDEX('Policy Characteristics'!J:J,MATCH($C111,'Policy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The EU does not have a hydrogen vehicle sales mandate.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1" s="427" t="str">
        <f>IF(ISBLANK(INDEX('Policy Characteristics'!K:K,MATCH($C111,'Policy Characteristics'!$C:$C,0))),"",INDEX('Policy Characteristics'!K:K,MATCH($C111,'Policy Characteristics'!$C:$C,0)))</f>
        <v/>
      </c>
      <c r="R111" s="427" t="str">
        <f>IF(ISBLANK(INDEX('Policy Characteristics'!L:L,MATCH($C111,'Policy Characteristics'!$C:$C,0))),"",INDEX('Policy Characteristics'!L:L,MATCH($C111,'Policy Characteristics'!$C:$C,0)))</f>
        <v>hydrogen-vehicle-mandate.html</v>
      </c>
    </row>
    <row r="112" spans="1:18" x14ac:dyDescent="0.35">
      <c r="A112" s="427" t="str">
        <f>IF(ISBLANK(INDEX('Policy Characteristics'!A:A,MATCH($C112,'Policy Characteristics'!$C:$C,0))),"",INDEX('Policy Characteristics'!A:A,MATCH($C112,'Policy Characteristics'!$C:$C,0)))</f>
        <v>Transportation</v>
      </c>
      <c r="B112" s="427" t="str">
        <f>IF(ISBLANK(INDEX('Policy Characteristics'!B:B,MATCH($C112,'Policy Characteristics'!$C:$C,0))),"",INDEX('Policy Characteristics'!B:B,MATCH($C112,'Policy Characteristics'!$C:$C,0)))</f>
        <v>Hydrogen Vehicle Sales Standard</v>
      </c>
      <c r="C112" s="431" t="str">
        <f t="shared" si="8"/>
        <v>Minimum Required Hydrogen Vehicle Sales Percentage</v>
      </c>
      <c r="D112" s="53" t="s">
        <v>44</v>
      </c>
      <c r="E112" s="53" t="s">
        <v>118</v>
      </c>
      <c r="F112" s="53" t="s">
        <v>88</v>
      </c>
      <c r="G112" s="53" t="s">
        <v>152</v>
      </c>
      <c r="H112" s="54">
        <v>604</v>
      </c>
      <c r="I112" s="9" t="s">
        <v>46</v>
      </c>
      <c r="J112" s="429" t="str">
        <f>IF(ISBLANK(INDEX('Policy Characteristics'!D:D,MATCH($C112,'Policy Characteristics'!$C:$C,0))),"",INDEX('Policy Characteristics'!D:D,MATCH($C112,'Policy Characteristics'!$C:$C,0)))</f>
        <v>Hydrogen Veh Sales Standard</v>
      </c>
      <c r="K112" s="427" t="str">
        <f>IF(ISBLANK(INDEX('Policy Characteristics'!E:E,MATCH($C112,'Policy Characteristics'!$C:$C,0))),"",INDEX('Policy Characteristics'!E:E,MATCH($C112,'Policy Characteristics'!$C:$C,0)))</f>
        <v>trans hydrogen vehicle minimum</v>
      </c>
      <c r="L112" s="450">
        <f>IF(ISBLANK(INDEX('Policy Characteristics'!F:F,MATCH($C112,'Policy Characteristics'!$C:$C,0))),"",INDEX('Policy Characteristics'!F:F,MATCH($C112,'Policy Characteristics'!$C:$C,0)))</f>
        <v>0</v>
      </c>
      <c r="M112" s="450">
        <f>IF(ISBLANK(INDEX('Policy Characteristics'!G:G,MATCH($C112,'Policy Characteristics'!$C:$C,0))),"",INDEX('Policy Characteristics'!G:G,MATCH($C112,'Policy Characteristics'!$C:$C,0)))</f>
        <v>1</v>
      </c>
      <c r="N112" s="450">
        <f>IF(ISBLANK(INDEX('Policy Characteristics'!H:H,MATCH($C112,'Policy Characteristics'!$C:$C,0))),"",INDEX('Policy Characteristics'!H:H,MATCH($C112,'Policy Characteristics'!$C:$C,0)))</f>
        <v>0.01</v>
      </c>
      <c r="O112" s="427" t="str">
        <f>IF(ISBLANK(INDEX('Policy Characteristics'!I:I,MATCH($C112,'Policy Characteristics'!$C:$C,0))),"",INDEX('Policy Characteristics'!I:I,MATCH($C112,'Policy Characteristics'!$C:$C,0)))</f>
        <v>% of new vehicles sold</v>
      </c>
      <c r="P112" s="427" t="str">
        <f>IF(ISBLANK(INDEX('Policy Characteristics'!J:J,MATCH($C112,'Policy Characteristics'!$C:$C,0))),"",INDEX('Policy Characteristics'!J:J,MATCH($C112,'Policy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The EU does not have a hydrogen vehicle sales mandate.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2" s="427" t="str">
        <f>IF(ISBLANK(INDEX('Policy Characteristics'!K:K,MATCH($C112,'Policy Characteristics'!$C:$C,0))),"",INDEX('Policy Characteristics'!K:K,MATCH($C112,'Policy Characteristics'!$C:$C,0)))</f>
        <v/>
      </c>
      <c r="R112" s="427" t="str">
        <f>IF(ISBLANK(INDEX('Policy Characteristics'!L:L,MATCH($C112,'Policy Characteristics'!$C:$C,0))),"",INDEX('Policy Characteristics'!L:L,MATCH($C112,'Policy Characteristics'!$C:$C,0)))</f>
        <v>hydrogen-vehicle-mandate.html</v>
      </c>
    </row>
    <row r="113" spans="1:18" s="2" customFormat="1" x14ac:dyDescent="0.35">
      <c r="A113" s="427" t="str">
        <f>IF(ISBLANK(INDEX('Policy Characteristics'!A:A,MATCH($C113,'Policy Characteristics'!$C:$C,0))),"",INDEX('Policy Characteristics'!A:A,MATCH($C113,'Policy Characteristics'!$C:$C,0)))</f>
        <v>Transportation</v>
      </c>
      <c r="B113" s="427" t="str">
        <f>IF(ISBLANK(INDEX('Policy Characteristics'!B:B,MATCH($C113,'Policy Characteristics'!$C:$C,0))),"",INDEX('Policy Characteristics'!B:B,MATCH($C113,'Policy Characteristics'!$C:$C,0)))</f>
        <v>Low Carbon Fuel Standard</v>
      </c>
      <c r="C113" s="430" t="s">
        <v>490</v>
      </c>
      <c r="D113" s="53"/>
      <c r="E113" s="53"/>
      <c r="F113" s="53"/>
      <c r="G113" s="53"/>
      <c r="H113" s="56">
        <v>190</v>
      </c>
      <c r="I113" s="53" t="s">
        <v>45</v>
      </c>
      <c r="J113" s="429" t="str">
        <f>IF(ISBLANK(INDEX('Policy Characteristics'!D:D,MATCH($C113,'Policy Characteristics'!$C:$C,0))),"",INDEX('Policy Characteristics'!D:D,MATCH($C113,'Policy Characteristics'!$C:$C,0)))</f>
        <v>Low Carbon Fuel Standard</v>
      </c>
      <c r="K113" s="427" t="str">
        <f>IF(ISBLANK(INDEX('Policy Characteristics'!E:E,MATCH($C113,'Policy Characteristics'!$C:$C,0))),"",INDEX('Policy Characteristics'!E:E,MATCH($C113,'Policy Characteristics'!$C:$C,0)))</f>
        <v>trans LCFS</v>
      </c>
      <c r="L113" s="450">
        <f>IF(ISBLANK(INDEX('Policy Characteristics'!F:F,MATCH($C113,'Policy Characteristics'!$C:$C,0))),"",INDEX('Policy Characteristics'!F:F,MATCH($C113,'Policy Characteristics'!$C:$C,0)))</f>
        <v>0</v>
      </c>
      <c r="M113" s="450">
        <f>IF(ISBLANK(INDEX('Policy Characteristics'!G:G,MATCH($C113,'Policy Characteristics'!$C:$C,0))),"",INDEX('Policy Characteristics'!G:G,MATCH($C113,'Policy Characteristics'!$C:$C,0)))</f>
        <v>0.2</v>
      </c>
      <c r="N113" s="450">
        <f>IF(ISBLANK(INDEX('Policy Characteristics'!H:H,MATCH($C113,'Policy Characteristics'!$C:$C,0))),"",INDEX('Policy Characteristics'!H:H,MATCH($C113,'Policy Characteristics'!$C:$C,0)))</f>
        <v>0.01</v>
      </c>
      <c r="O113" s="427" t="str">
        <f>IF(ISBLANK(INDEX('Policy Characteristics'!I:I,MATCH($C113,'Policy Characteristics'!$C:$C,0))),"",INDEX('Policy Characteristics'!I:I,MATCH($C113,'Policy Characteristics'!$C:$C,0)))</f>
        <v>% reduction in carbon emissions</v>
      </c>
      <c r="P113" s="427" t="str">
        <f>IF(ISBLANK(INDEX('Policy Characteristics'!J:J,MATCH($C113,'Policy Characteristics'!$C:$C,0))),"",INDEX('Policy Characteristics'!J:J,MATCH($C113,'Policy Characteristics'!$C:$C,0)))</f>
        <v>**Description:** This policy specifies the percentage reduction in carbon emissions from the transportation sector that must be achieved via fuel switching.  This value is in addition to BAU requirements. // **Guidance for setting values:** The EU Directive 2009/30/EC states suppliers should gradually reduce life cycle greenhouse gas emissions by at least 6% by the end of 2020, compared to the EU-average level of life cycle greenhouse gas emissions per unit of energy from fossil fuels in 2010.</v>
      </c>
      <c r="Q113" s="427" t="str">
        <f>IF(ISBLANK(INDEX('Policy Characteristics'!K:K,MATCH($C113,'Policy Characteristics'!$C:$C,0))),"",INDEX('Policy Characteristics'!K:K,MATCH($C113,'Policy Characteristics'!$C:$C,0)))</f>
        <v>transportation-sector-main.html#lcfs</v>
      </c>
      <c r="R113" s="427" t="str">
        <f>IF(ISBLANK(INDEX('Policy Characteristics'!L:L,MATCH($C113,'Policy Characteristics'!$C:$C,0))),"",INDEX('Policy Characteristics'!L:L,MATCH($C113,'Policy Characteristics'!$C:$C,0)))</f>
        <v>low-carbon-fuel-standard.html</v>
      </c>
    </row>
    <row r="114" spans="1:18" x14ac:dyDescent="0.35">
      <c r="A114" s="427" t="str">
        <f>IF(ISBLANK(INDEX('Policy Characteristics'!A:A,MATCH($C114,'Policy Characteristics'!$C:$C,0))),"",INDEX('Policy Characteristics'!A:A,MATCH($C114,'Policy Characteristics'!$C:$C,0)))</f>
        <v>Transportation</v>
      </c>
      <c r="B114" s="427" t="str">
        <f>IF(ISBLANK(INDEX('Policy Characteristics'!B:B,MATCH($C114,'Policy Characteristics'!$C:$C,0))),"",INDEX('Policy Characteristics'!B:B,MATCH($C114,'Policy Characteristics'!$C:$C,0)))</f>
        <v>Mode Shifting</v>
      </c>
      <c r="C114" s="432" t="s">
        <v>3171</v>
      </c>
      <c r="D114" s="53" t="s">
        <v>47</v>
      </c>
      <c r="E114" s="53" t="s">
        <v>39</v>
      </c>
      <c r="F114" s="53" t="s">
        <v>87</v>
      </c>
      <c r="G114" s="53" t="s">
        <v>39</v>
      </c>
      <c r="H114" s="54">
        <v>848</v>
      </c>
      <c r="I114" s="53" t="s">
        <v>45</v>
      </c>
      <c r="J114" s="429" t="str">
        <f>IF(ISBLANK(INDEX('Policy Characteristics'!D:D,MATCH($C114,'Policy Characteristics'!$C:$C,0))),"",INDEX('Policy Characteristics'!D:D,MATCH($C114,'Policy Characteristics'!$C:$C,0)))</f>
        <v>Mode Shifting</v>
      </c>
      <c r="K114" s="427" t="str">
        <f>IF(ISBLANK(INDEX('Policy Characteristics'!E:E,MATCH($C114,'Policy Characteristics'!$C:$C,0))),"",INDEX('Policy Characteristics'!E:E,MATCH($C114,'Policy Characteristics'!$C:$C,0)))</f>
        <v>trans mode shifting</v>
      </c>
      <c r="L114" s="450">
        <f>IF(ISBLANK(INDEX('Policy Characteristics'!F:F,MATCH($C114,'Policy Characteristics'!$C:$C,0))),"",INDEX('Policy Characteristics'!F:F,MATCH($C114,'Policy Characteristics'!$C:$C,0)))</f>
        <v>0</v>
      </c>
      <c r="M114" s="450">
        <f>IF(ISBLANK(INDEX('Policy Characteristics'!G:G,MATCH($C114,'Policy Characteristics'!$C:$C,0))),"",INDEX('Policy Characteristics'!G:G,MATCH($C114,'Policy Characteristics'!$C:$C,0)))</f>
        <v>0.26</v>
      </c>
      <c r="N114" s="450">
        <f>IF(ISBLANK(INDEX('Policy Characteristics'!H:H,MATCH($C114,'Policy Characteristics'!$C:$C,0))),"",INDEX('Policy Characteristics'!H:H,MATCH($C114,'Policy Characteristics'!$C:$C,0)))</f>
        <v>0.01</v>
      </c>
      <c r="O114" s="427" t="str">
        <f>IF(ISBLANK(INDEX('Policy Characteristics'!I:I,MATCH($C114,'Policy Characteristics'!$C:$C,0))),"",INDEX('Policy Characteristics'!I:I,MATCH($C114,'Policy Characteristics'!$C:$C,0)))</f>
        <v>% of trips shifted</v>
      </c>
      <c r="P114" s="427" t="str">
        <f>IF(ISBLANK(INDEX('Policy Characteristics'!J:J,MATCH($C114,'Policy Characteristics'!$C:$C,0))),"",INDEX('Policy Characteristics'!J:J,MATCH($C114,'Policy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4" s="427" t="str">
        <f>IF(ISBLANK(INDEX('Policy Characteristics'!K:K,MATCH($C114,'Policy Characteristics'!$C:$C,0))),"",INDEX('Policy Characteristics'!K:K,MATCH($C114,'Policy Characteristics'!$C:$C,0)))</f>
        <v>transportation-sector-main.html#tdm</v>
      </c>
      <c r="R114" s="427" t="str">
        <f>IF(ISBLANK(INDEX('Policy Characteristics'!L:L,MATCH($C114,'Policy Characteristics'!$C:$C,0))),"",INDEX('Policy Characteristics'!L:L,MATCH($C114,'Policy Characteristics'!$C:$C,0)))</f>
        <v>transportation-demand-management.html</v>
      </c>
    </row>
    <row r="115" spans="1:18" x14ac:dyDescent="0.35">
      <c r="A115" s="427" t="str">
        <f>IF(ISBLANK(INDEX('Policy Characteristics'!A:A,MATCH($C115,'Policy Characteristics'!$C:$C,0))),"",INDEX('Policy Characteristics'!A:A,MATCH($C115,'Policy Characteristics'!$C:$C,0)))</f>
        <v>Transportation</v>
      </c>
      <c r="B115" s="427" t="str">
        <f>IF(ISBLANK(INDEX('Policy Characteristics'!B:B,MATCH($C115,'Policy Characteristics'!$C:$C,0))),"",INDEX('Policy Characteristics'!B:B,MATCH($C115,'Policy Characteristics'!$C:$C,0)))</f>
        <v>Mode Shifting</v>
      </c>
      <c r="C115" s="431" t="str">
        <f t="shared" ref="C115:C125" si="9">C$114</f>
        <v>Percent of Travel Demand Shifted to Other Modes or Eliminated</v>
      </c>
      <c r="D115" s="53" t="s">
        <v>47</v>
      </c>
      <c r="E115" s="53" t="s">
        <v>40</v>
      </c>
      <c r="F115" s="53" t="s">
        <v>87</v>
      </c>
      <c r="G115" s="53" t="s">
        <v>40</v>
      </c>
      <c r="H115" s="54">
        <v>849</v>
      </c>
      <c r="I115" s="9" t="s">
        <v>46</v>
      </c>
      <c r="J115" s="429" t="str">
        <f>IF(ISBLANK(INDEX('Policy Characteristics'!D:D,MATCH($C115,'Policy Characteristics'!$C:$C,0))),"",INDEX('Policy Characteristics'!D:D,MATCH($C115,'Policy Characteristics'!$C:$C,0)))</f>
        <v>Mode Shifting</v>
      </c>
      <c r="K115" s="427" t="str">
        <f>IF(ISBLANK(INDEX('Policy Characteristics'!E:E,MATCH($C115,'Policy Characteristics'!$C:$C,0))),"",INDEX('Policy Characteristics'!E:E,MATCH($C115,'Policy Characteristics'!$C:$C,0)))</f>
        <v>trans mode shifting</v>
      </c>
      <c r="L115" s="450">
        <f>IF(ISBLANK(INDEX('Policy Characteristics'!F:F,MATCH($C115,'Policy Characteristics'!$C:$C,0))),"",INDEX('Policy Characteristics'!F:F,MATCH($C115,'Policy Characteristics'!$C:$C,0)))</f>
        <v>0</v>
      </c>
      <c r="M115" s="450">
        <f>IF(ISBLANK(INDEX('Policy Characteristics'!G:G,MATCH($C115,'Policy Characteristics'!$C:$C,0))),"",INDEX('Policy Characteristics'!G:G,MATCH($C115,'Policy Characteristics'!$C:$C,0)))</f>
        <v>0.26</v>
      </c>
      <c r="N115" s="450">
        <f>IF(ISBLANK(INDEX('Policy Characteristics'!H:H,MATCH($C115,'Policy Characteristics'!$C:$C,0))),"",INDEX('Policy Characteristics'!H:H,MATCH($C115,'Policy Characteristics'!$C:$C,0)))</f>
        <v>0.01</v>
      </c>
      <c r="O115" s="427" t="str">
        <f>IF(ISBLANK(INDEX('Policy Characteristics'!I:I,MATCH($C115,'Policy Characteristics'!$C:$C,0))),"",INDEX('Policy Characteristics'!I:I,MATCH($C115,'Policy Characteristics'!$C:$C,0)))</f>
        <v>% of trips shifted</v>
      </c>
      <c r="P115" s="427" t="str">
        <f>IF(ISBLANK(INDEX('Policy Characteristics'!J:J,MATCH($C115,'Policy Characteristics'!$C:$C,0))),"",INDEX('Policy Characteristics'!J:J,MATCH($C115,'Policy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5" s="427" t="str">
        <f>IF(ISBLANK(INDEX('Policy Characteristics'!K:K,MATCH($C115,'Policy Characteristics'!$C:$C,0))),"",INDEX('Policy Characteristics'!K:K,MATCH($C115,'Policy Characteristics'!$C:$C,0)))</f>
        <v>transportation-sector-main.html#tdm</v>
      </c>
      <c r="R115" s="427" t="str">
        <f>IF(ISBLANK(INDEX('Policy Characteristics'!L:L,MATCH($C115,'Policy Characteristics'!$C:$C,0))),"",INDEX('Policy Characteristics'!L:L,MATCH($C115,'Policy Characteristics'!$C:$C,0)))</f>
        <v>transportation-demand-management.html</v>
      </c>
    </row>
    <row r="116" spans="1:18" x14ac:dyDescent="0.35">
      <c r="A116" s="427" t="str">
        <f>IF(ISBLANK(INDEX('Policy Characteristics'!A:A,MATCH($C116,'Policy Characteristics'!$C:$C,0))),"",INDEX('Policy Characteristics'!A:A,MATCH($C116,'Policy Characteristics'!$C:$C,0)))</f>
        <v>Transportation</v>
      </c>
      <c r="B116" s="427" t="str">
        <f>IF(ISBLANK(INDEX('Policy Characteristics'!B:B,MATCH($C116,'Policy Characteristics'!$C:$C,0))),"",INDEX('Policy Characteristics'!B:B,MATCH($C116,'Policy Characteristics'!$C:$C,0)))</f>
        <v>Mode Shifting</v>
      </c>
      <c r="C116" s="431" t="str">
        <f t="shared" si="9"/>
        <v>Percent of Travel Demand Shifted to Other Modes or Eliminated</v>
      </c>
      <c r="D116" s="53" t="s">
        <v>47</v>
      </c>
      <c r="E116" s="53" t="s">
        <v>41</v>
      </c>
      <c r="F116" s="53" t="s">
        <v>87</v>
      </c>
      <c r="G116" s="53" t="s">
        <v>89</v>
      </c>
      <c r="H116" s="54">
        <v>850</v>
      </c>
      <c r="I116" s="53" t="s">
        <v>45</v>
      </c>
      <c r="J116" s="429" t="str">
        <f>IF(ISBLANK(INDEX('Policy Characteristics'!D:D,MATCH($C116,'Policy Characteristics'!$C:$C,0))),"",INDEX('Policy Characteristics'!D:D,MATCH($C116,'Policy Characteristics'!$C:$C,0)))</f>
        <v>Mode Shifting</v>
      </c>
      <c r="K116" s="427" t="str">
        <f>IF(ISBLANK(INDEX('Policy Characteristics'!E:E,MATCH($C116,'Policy Characteristics'!$C:$C,0))),"",INDEX('Policy Characteristics'!E:E,MATCH($C116,'Policy Characteristics'!$C:$C,0)))</f>
        <v>trans mode shifting</v>
      </c>
      <c r="L116" s="450">
        <f>IF(ISBLANK(INDEX('Policy Characteristics'!F:F,MATCH($C116,'Policy Characteristics'!$C:$C,0))),"",INDEX('Policy Characteristics'!F:F,MATCH($C116,'Policy Characteristics'!$C:$C,0)))</f>
        <v>0</v>
      </c>
      <c r="M116" s="450">
        <f>IF(ISBLANK(INDEX('Policy Characteristics'!G:G,MATCH($C116,'Policy Characteristics'!$C:$C,0))),"",INDEX('Policy Characteristics'!G:G,MATCH($C116,'Policy Characteristics'!$C:$C,0)))</f>
        <v>0.26</v>
      </c>
      <c r="N116" s="450">
        <f>IF(ISBLANK(INDEX('Policy Characteristics'!H:H,MATCH($C116,'Policy Characteristics'!$C:$C,0))),"",INDEX('Policy Characteristics'!H:H,MATCH($C116,'Policy Characteristics'!$C:$C,0)))</f>
        <v>0.01</v>
      </c>
      <c r="O116" s="427" t="str">
        <f>IF(ISBLANK(INDEX('Policy Characteristics'!I:I,MATCH($C116,'Policy Characteristics'!$C:$C,0))),"",INDEX('Policy Characteristics'!I:I,MATCH($C116,'Policy Characteristics'!$C:$C,0)))</f>
        <v>% of trips shifted</v>
      </c>
      <c r="P116" s="427" t="str">
        <f>IF(ISBLANK(INDEX('Policy Characteristics'!J:J,MATCH($C116,'Policy Characteristics'!$C:$C,0))),"",INDEX('Policy Characteristics'!J:J,MATCH($C116,'Policy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6" s="427" t="str">
        <f>IF(ISBLANK(INDEX('Policy Characteristics'!K:K,MATCH($C116,'Policy Characteristics'!$C:$C,0))),"",INDEX('Policy Characteristics'!K:K,MATCH($C116,'Policy Characteristics'!$C:$C,0)))</f>
        <v>transportation-sector-main.html#tdm</v>
      </c>
      <c r="R116" s="427" t="str">
        <f>IF(ISBLANK(INDEX('Policy Characteristics'!L:L,MATCH($C116,'Policy Characteristics'!$C:$C,0))),"",INDEX('Policy Characteristics'!L:L,MATCH($C116,'Policy Characteristics'!$C:$C,0)))</f>
        <v>transportation-demand-management.html</v>
      </c>
    </row>
    <row r="117" spans="1:18" x14ac:dyDescent="0.35">
      <c r="A117" s="427" t="str">
        <f>IF(ISBLANK(INDEX('Policy Characteristics'!A:A,MATCH($C117,'Policy Characteristics'!$C:$C,0))),"",INDEX('Policy Characteristics'!A:A,MATCH($C117,'Policy Characteristics'!$C:$C,0)))</f>
        <v>Transportation</v>
      </c>
      <c r="B117" s="427" t="str">
        <f>IF(ISBLANK(INDEX('Policy Characteristics'!B:B,MATCH($C117,'Policy Characteristics'!$C:$C,0))),"",INDEX('Policy Characteristics'!B:B,MATCH($C117,'Policy Characteristics'!$C:$C,0)))</f>
        <v>Mode Shifting</v>
      </c>
      <c r="C117" s="431" t="str">
        <f t="shared" si="9"/>
        <v>Percent of Travel Demand Shifted to Other Modes or Eliminated</v>
      </c>
      <c r="D117" s="53" t="s">
        <v>47</v>
      </c>
      <c r="E117" s="53" t="s">
        <v>42</v>
      </c>
      <c r="F117" s="53" t="s">
        <v>87</v>
      </c>
      <c r="G117" s="53" t="s">
        <v>90</v>
      </c>
      <c r="H117" s="54">
        <v>851</v>
      </c>
      <c r="I117" s="9" t="s">
        <v>46</v>
      </c>
      <c r="J117" s="429" t="str">
        <f>IF(ISBLANK(INDEX('Policy Characteristics'!D:D,MATCH($C117,'Policy Characteristics'!$C:$C,0))),"",INDEX('Policy Characteristics'!D:D,MATCH($C117,'Policy Characteristics'!$C:$C,0)))</f>
        <v>Mode Shifting</v>
      </c>
      <c r="K117" s="427" t="str">
        <f>IF(ISBLANK(INDEX('Policy Characteristics'!E:E,MATCH($C117,'Policy Characteristics'!$C:$C,0))),"",INDEX('Policy Characteristics'!E:E,MATCH($C117,'Policy Characteristics'!$C:$C,0)))</f>
        <v>trans mode shifting</v>
      </c>
      <c r="L117" s="450">
        <f>IF(ISBLANK(INDEX('Policy Characteristics'!F:F,MATCH($C117,'Policy Characteristics'!$C:$C,0))),"",INDEX('Policy Characteristics'!F:F,MATCH($C117,'Policy Characteristics'!$C:$C,0)))</f>
        <v>0</v>
      </c>
      <c r="M117" s="450">
        <f>IF(ISBLANK(INDEX('Policy Characteristics'!G:G,MATCH($C117,'Policy Characteristics'!$C:$C,0))),"",INDEX('Policy Characteristics'!G:G,MATCH($C117,'Policy Characteristics'!$C:$C,0)))</f>
        <v>0.26</v>
      </c>
      <c r="N117" s="450">
        <f>IF(ISBLANK(INDEX('Policy Characteristics'!H:H,MATCH($C117,'Policy Characteristics'!$C:$C,0))),"",INDEX('Policy Characteristics'!H:H,MATCH($C117,'Policy Characteristics'!$C:$C,0)))</f>
        <v>0.01</v>
      </c>
      <c r="O117" s="427" t="str">
        <f>IF(ISBLANK(INDEX('Policy Characteristics'!I:I,MATCH($C117,'Policy Characteristics'!$C:$C,0))),"",INDEX('Policy Characteristics'!I:I,MATCH($C117,'Policy Characteristics'!$C:$C,0)))</f>
        <v>% of trips shifted</v>
      </c>
      <c r="P117" s="427" t="str">
        <f>IF(ISBLANK(INDEX('Policy Characteristics'!J:J,MATCH($C117,'Policy Characteristics'!$C:$C,0))),"",INDEX('Policy Characteristics'!J:J,MATCH($C117,'Policy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7" s="427" t="str">
        <f>IF(ISBLANK(INDEX('Policy Characteristics'!K:K,MATCH($C117,'Policy Characteristics'!$C:$C,0))),"",INDEX('Policy Characteristics'!K:K,MATCH($C117,'Policy Characteristics'!$C:$C,0)))</f>
        <v>transportation-sector-main.html#tdm</v>
      </c>
      <c r="R117" s="427" t="str">
        <f>IF(ISBLANK(INDEX('Policy Characteristics'!L:L,MATCH($C117,'Policy Characteristics'!$C:$C,0))),"",INDEX('Policy Characteristics'!L:L,MATCH($C117,'Policy Characteristics'!$C:$C,0)))</f>
        <v>transportation-demand-management.html</v>
      </c>
    </row>
    <row r="118" spans="1:18" x14ac:dyDescent="0.35">
      <c r="A118" s="427" t="str">
        <f>IF(ISBLANK(INDEX('Policy Characteristics'!A:A,MATCH($C118,'Policy Characteristics'!$C:$C,0))),"",INDEX('Policy Characteristics'!A:A,MATCH($C118,'Policy Characteristics'!$C:$C,0)))</f>
        <v>Transportation</v>
      </c>
      <c r="B118" s="427" t="str">
        <f>IF(ISBLANK(INDEX('Policy Characteristics'!B:B,MATCH($C118,'Policy Characteristics'!$C:$C,0))),"",INDEX('Policy Characteristics'!B:B,MATCH($C118,'Policy Characteristics'!$C:$C,0)))</f>
        <v>Mode Shifting</v>
      </c>
      <c r="C118" s="431" t="str">
        <f t="shared" si="9"/>
        <v>Percent of Travel Demand Shifted to Other Modes or Eliminated</v>
      </c>
      <c r="D118" s="53" t="s">
        <v>47</v>
      </c>
      <c r="E118" s="53" t="s">
        <v>43</v>
      </c>
      <c r="F118" s="53" t="s">
        <v>87</v>
      </c>
      <c r="G118" s="53" t="s">
        <v>91</v>
      </c>
      <c r="H118" s="54">
        <v>852</v>
      </c>
      <c r="I118" s="9" t="s">
        <v>46</v>
      </c>
      <c r="J118" s="429" t="str">
        <f>IF(ISBLANK(INDEX('Policy Characteristics'!D:D,MATCH($C118,'Policy Characteristics'!$C:$C,0))),"",INDEX('Policy Characteristics'!D:D,MATCH($C118,'Policy Characteristics'!$C:$C,0)))</f>
        <v>Mode Shifting</v>
      </c>
      <c r="K118" s="427" t="str">
        <f>IF(ISBLANK(INDEX('Policy Characteristics'!E:E,MATCH($C118,'Policy Characteristics'!$C:$C,0))),"",INDEX('Policy Characteristics'!E:E,MATCH($C118,'Policy Characteristics'!$C:$C,0)))</f>
        <v>trans mode shifting</v>
      </c>
      <c r="L118" s="450">
        <f>IF(ISBLANK(INDEX('Policy Characteristics'!F:F,MATCH($C118,'Policy Characteristics'!$C:$C,0))),"",INDEX('Policy Characteristics'!F:F,MATCH($C118,'Policy Characteristics'!$C:$C,0)))</f>
        <v>0</v>
      </c>
      <c r="M118" s="450">
        <f>IF(ISBLANK(INDEX('Policy Characteristics'!G:G,MATCH($C118,'Policy Characteristics'!$C:$C,0))),"",INDEX('Policy Characteristics'!G:G,MATCH($C118,'Policy Characteristics'!$C:$C,0)))</f>
        <v>0.26</v>
      </c>
      <c r="N118" s="450">
        <f>IF(ISBLANK(INDEX('Policy Characteristics'!H:H,MATCH($C118,'Policy Characteristics'!$C:$C,0))),"",INDEX('Policy Characteristics'!H:H,MATCH($C118,'Policy Characteristics'!$C:$C,0)))</f>
        <v>0.01</v>
      </c>
      <c r="O118" s="427" t="str">
        <f>IF(ISBLANK(INDEX('Policy Characteristics'!I:I,MATCH($C118,'Policy Characteristics'!$C:$C,0))),"",INDEX('Policy Characteristics'!I:I,MATCH($C118,'Policy Characteristics'!$C:$C,0)))</f>
        <v>% of trips shifted</v>
      </c>
      <c r="P118" s="427" t="str">
        <f>IF(ISBLANK(INDEX('Policy Characteristics'!J:J,MATCH($C118,'Policy Characteristics'!$C:$C,0))),"",INDEX('Policy Characteristics'!J:J,MATCH($C118,'Policy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8" s="427" t="str">
        <f>IF(ISBLANK(INDEX('Policy Characteristics'!K:K,MATCH($C118,'Policy Characteristics'!$C:$C,0))),"",INDEX('Policy Characteristics'!K:K,MATCH($C118,'Policy Characteristics'!$C:$C,0)))</f>
        <v>transportation-sector-main.html#tdm</v>
      </c>
      <c r="R118" s="427" t="str">
        <f>IF(ISBLANK(INDEX('Policy Characteristics'!L:L,MATCH($C118,'Policy Characteristics'!$C:$C,0))),"",INDEX('Policy Characteristics'!L:L,MATCH($C118,'Policy Characteristics'!$C:$C,0)))</f>
        <v>transportation-demand-management.html</v>
      </c>
    </row>
    <row r="119" spans="1:18" x14ac:dyDescent="0.35">
      <c r="A119" s="427" t="str">
        <f>IF(ISBLANK(INDEX('Policy Characteristics'!A:A,MATCH($C119,'Policy Characteristics'!$C:$C,0))),"",INDEX('Policy Characteristics'!A:A,MATCH($C119,'Policy Characteristics'!$C:$C,0)))</f>
        <v>Transportation</v>
      </c>
      <c r="B119" s="427" t="str">
        <f>IF(ISBLANK(INDEX('Policy Characteristics'!B:B,MATCH($C119,'Policy Characteristics'!$C:$C,0))),"",INDEX('Policy Characteristics'!B:B,MATCH($C119,'Policy Characteristics'!$C:$C,0)))</f>
        <v>Mode Shifting</v>
      </c>
      <c r="C119" s="431" t="str">
        <f t="shared" si="9"/>
        <v>Percent of Travel Demand Shifted to Other Modes or Eliminated</v>
      </c>
      <c r="D119" s="53" t="s">
        <v>47</v>
      </c>
      <c r="E119" s="53" t="s">
        <v>118</v>
      </c>
      <c r="F119" s="53" t="s">
        <v>87</v>
      </c>
      <c r="G119" s="53" t="s">
        <v>152</v>
      </c>
      <c r="H119" s="54">
        <v>853</v>
      </c>
      <c r="I119" s="9" t="s">
        <v>46</v>
      </c>
      <c r="J119" s="429" t="str">
        <f>IF(ISBLANK(INDEX('Policy Characteristics'!D:D,MATCH($C119,'Policy Characteristics'!$C:$C,0))),"",INDEX('Policy Characteristics'!D:D,MATCH($C119,'Policy Characteristics'!$C:$C,0)))</f>
        <v>Mode Shifting</v>
      </c>
      <c r="K119" s="427" t="str">
        <f>IF(ISBLANK(INDEX('Policy Characteristics'!E:E,MATCH($C119,'Policy Characteristics'!$C:$C,0))),"",INDEX('Policy Characteristics'!E:E,MATCH($C119,'Policy Characteristics'!$C:$C,0)))</f>
        <v>trans mode shifting</v>
      </c>
      <c r="L119" s="450">
        <f>IF(ISBLANK(INDEX('Policy Characteristics'!F:F,MATCH($C119,'Policy Characteristics'!$C:$C,0))),"",INDEX('Policy Characteristics'!F:F,MATCH($C119,'Policy Characteristics'!$C:$C,0)))</f>
        <v>0</v>
      </c>
      <c r="M119" s="450">
        <f>IF(ISBLANK(INDEX('Policy Characteristics'!G:G,MATCH($C119,'Policy Characteristics'!$C:$C,0))),"",INDEX('Policy Characteristics'!G:G,MATCH($C119,'Policy Characteristics'!$C:$C,0)))</f>
        <v>0.26</v>
      </c>
      <c r="N119" s="450">
        <f>IF(ISBLANK(INDEX('Policy Characteristics'!H:H,MATCH($C119,'Policy Characteristics'!$C:$C,0))),"",INDEX('Policy Characteristics'!H:H,MATCH($C119,'Policy Characteristics'!$C:$C,0)))</f>
        <v>0.01</v>
      </c>
      <c r="O119" s="427" t="str">
        <f>IF(ISBLANK(INDEX('Policy Characteristics'!I:I,MATCH($C119,'Policy Characteristics'!$C:$C,0))),"",INDEX('Policy Characteristics'!I:I,MATCH($C119,'Policy Characteristics'!$C:$C,0)))</f>
        <v>% of trips shifted</v>
      </c>
      <c r="P119" s="427" t="str">
        <f>IF(ISBLANK(INDEX('Policy Characteristics'!J:J,MATCH($C119,'Policy Characteristics'!$C:$C,0))),"",INDEX('Policy Characteristics'!J:J,MATCH($C119,'Policy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9" s="427" t="str">
        <f>IF(ISBLANK(INDEX('Policy Characteristics'!K:K,MATCH($C119,'Policy Characteristics'!$C:$C,0))),"",INDEX('Policy Characteristics'!K:K,MATCH($C119,'Policy Characteristics'!$C:$C,0)))</f>
        <v>transportation-sector-main.html#tdm</v>
      </c>
      <c r="R119" s="427" t="str">
        <f>IF(ISBLANK(INDEX('Policy Characteristics'!L:L,MATCH($C119,'Policy Characteristics'!$C:$C,0))),"",INDEX('Policy Characteristics'!L:L,MATCH($C119,'Policy Characteristics'!$C:$C,0)))</f>
        <v>transportation-demand-management.html</v>
      </c>
    </row>
    <row r="120" spans="1:18" x14ac:dyDescent="0.35">
      <c r="A120" s="427" t="str">
        <f>IF(ISBLANK(INDEX('Policy Characteristics'!A:A,MATCH($C120,'Policy Characteristics'!$C:$C,0))),"",INDEX('Policy Characteristics'!A:A,MATCH($C120,'Policy Characteristics'!$C:$C,0)))</f>
        <v>Transportation</v>
      </c>
      <c r="B120" s="427" t="str">
        <f>IF(ISBLANK(INDEX('Policy Characteristics'!B:B,MATCH($C120,'Policy Characteristics'!$C:$C,0))),"",INDEX('Policy Characteristics'!B:B,MATCH($C120,'Policy Characteristics'!$C:$C,0)))</f>
        <v>Mode Shifting</v>
      </c>
      <c r="C120" s="431" t="str">
        <f t="shared" si="9"/>
        <v>Percent of Travel Demand Shifted to Other Modes or Eliminated</v>
      </c>
      <c r="D120" s="53" t="s">
        <v>44</v>
      </c>
      <c r="E120" s="53" t="s">
        <v>39</v>
      </c>
      <c r="F120" s="53" t="s">
        <v>88</v>
      </c>
      <c r="G120" s="53" t="s">
        <v>39</v>
      </c>
      <c r="H120" s="54">
        <v>854</v>
      </c>
      <c r="I120" s="9" t="s">
        <v>46</v>
      </c>
      <c r="J120" s="429" t="str">
        <f>IF(ISBLANK(INDEX('Policy Characteristics'!D:D,MATCH($C120,'Policy Characteristics'!$C:$C,0))),"",INDEX('Policy Characteristics'!D:D,MATCH($C120,'Policy Characteristics'!$C:$C,0)))</f>
        <v>Mode Shifting</v>
      </c>
      <c r="K120" s="427" t="str">
        <f>IF(ISBLANK(INDEX('Policy Characteristics'!E:E,MATCH($C120,'Policy Characteristics'!$C:$C,0))),"",INDEX('Policy Characteristics'!E:E,MATCH($C120,'Policy Characteristics'!$C:$C,0)))</f>
        <v>trans mode shifting</v>
      </c>
      <c r="L120" s="450">
        <f>IF(ISBLANK(INDEX('Policy Characteristics'!F:F,MATCH($C120,'Policy Characteristics'!$C:$C,0))),"",INDEX('Policy Characteristics'!F:F,MATCH($C120,'Policy Characteristics'!$C:$C,0)))</f>
        <v>0</v>
      </c>
      <c r="M120" s="450">
        <f>IF(ISBLANK(INDEX('Policy Characteristics'!G:G,MATCH($C120,'Policy Characteristics'!$C:$C,0))),"",INDEX('Policy Characteristics'!G:G,MATCH($C120,'Policy Characteristics'!$C:$C,0)))</f>
        <v>0.26</v>
      </c>
      <c r="N120" s="450">
        <f>IF(ISBLANK(INDEX('Policy Characteristics'!H:H,MATCH($C120,'Policy Characteristics'!$C:$C,0))),"",INDEX('Policy Characteristics'!H:H,MATCH($C120,'Policy Characteristics'!$C:$C,0)))</f>
        <v>0.01</v>
      </c>
      <c r="O120" s="427" t="str">
        <f>IF(ISBLANK(INDEX('Policy Characteristics'!I:I,MATCH($C120,'Policy Characteristics'!$C:$C,0))),"",INDEX('Policy Characteristics'!I:I,MATCH($C120,'Policy Characteristics'!$C:$C,0)))</f>
        <v>% of trips shifted</v>
      </c>
      <c r="P120" s="427" t="str">
        <f>IF(ISBLANK(INDEX('Policy Characteristics'!J:J,MATCH($C120,'Policy Characteristics'!$C:$C,0))),"",INDEX('Policy Characteristics'!J:J,MATCH($C120,'Policy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0" s="427" t="str">
        <f>IF(ISBLANK(INDEX('Policy Characteristics'!K:K,MATCH($C120,'Policy Characteristics'!$C:$C,0))),"",INDEX('Policy Characteristics'!K:K,MATCH($C120,'Policy Characteristics'!$C:$C,0)))</f>
        <v>transportation-sector-main.html#tdm</v>
      </c>
      <c r="R120" s="427" t="str">
        <f>IF(ISBLANK(INDEX('Policy Characteristics'!L:L,MATCH($C120,'Policy Characteristics'!$C:$C,0))),"",INDEX('Policy Characteristics'!L:L,MATCH($C120,'Policy Characteristics'!$C:$C,0)))</f>
        <v>transportation-demand-management.html</v>
      </c>
    </row>
    <row r="121" spans="1:18" x14ac:dyDescent="0.35">
      <c r="A121" s="427" t="str">
        <f>IF(ISBLANK(INDEX('Policy Characteristics'!A:A,MATCH($C121,'Policy Characteristics'!$C:$C,0))),"",INDEX('Policy Characteristics'!A:A,MATCH($C121,'Policy Characteristics'!$C:$C,0)))</f>
        <v>Transportation</v>
      </c>
      <c r="B121" s="427" t="str">
        <f>IF(ISBLANK(INDEX('Policy Characteristics'!B:B,MATCH($C121,'Policy Characteristics'!$C:$C,0))),"",INDEX('Policy Characteristics'!B:B,MATCH($C121,'Policy Characteristics'!$C:$C,0)))</f>
        <v>Mode Shifting</v>
      </c>
      <c r="C121" s="431" t="str">
        <f t="shared" si="9"/>
        <v>Percent of Travel Demand Shifted to Other Modes or Eliminated</v>
      </c>
      <c r="D121" s="53" t="s">
        <v>44</v>
      </c>
      <c r="E121" s="53" t="s">
        <v>40</v>
      </c>
      <c r="F121" s="53" t="s">
        <v>88</v>
      </c>
      <c r="G121" s="53" t="s">
        <v>40</v>
      </c>
      <c r="H121" s="54">
        <v>855</v>
      </c>
      <c r="I121" s="53" t="s">
        <v>45</v>
      </c>
      <c r="J121" s="429" t="str">
        <f>IF(ISBLANK(INDEX('Policy Characteristics'!D:D,MATCH($C121,'Policy Characteristics'!$C:$C,0))),"",INDEX('Policy Characteristics'!D:D,MATCH($C121,'Policy Characteristics'!$C:$C,0)))</f>
        <v>Mode Shifting</v>
      </c>
      <c r="K121" s="427" t="str">
        <f>IF(ISBLANK(INDEX('Policy Characteristics'!E:E,MATCH($C121,'Policy Characteristics'!$C:$C,0))),"",INDEX('Policy Characteristics'!E:E,MATCH($C121,'Policy Characteristics'!$C:$C,0)))</f>
        <v>trans mode shifting</v>
      </c>
      <c r="L121" s="450">
        <f>IF(ISBLANK(INDEX('Policy Characteristics'!F:F,MATCH($C121,'Policy Characteristics'!$C:$C,0))),"",INDEX('Policy Characteristics'!F:F,MATCH($C121,'Policy Characteristics'!$C:$C,0)))</f>
        <v>0</v>
      </c>
      <c r="M121" s="450">
        <f>IF(ISBLANK(INDEX('Policy Characteristics'!G:G,MATCH($C121,'Policy Characteristics'!$C:$C,0))),"",INDEX('Policy Characteristics'!G:G,MATCH($C121,'Policy Characteristics'!$C:$C,0)))</f>
        <v>0.26</v>
      </c>
      <c r="N121" s="450">
        <f>IF(ISBLANK(INDEX('Policy Characteristics'!H:H,MATCH($C121,'Policy Characteristics'!$C:$C,0))),"",INDEX('Policy Characteristics'!H:H,MATCH($C121,'Policy Characteristics'!$C:$C,0)))</f>
        <v>0.01</v>
      </c>
      <c r="O121" s="427" t="str">
        <f>IF(ISBLANK(INDEX('Policy Characteristics'!I:I,MATCH($C121,'Policy Characteristics'!$C:$C,0))),"",INDEX('Policy Characteristics'!I:I,MATCH($C121,'Policy Characteristics'!$C:$C,0)))</f>
        <v>% of trips shifted</v>
      </c>
      <c r="P121" s="427" t="str">
        <f>IF(ISBLANK(INDEX('Policy Characteristics'!J:J,MATCH($C121,'Policy Characteristics'!$C:$C,0))),"",INDEX('Policy Characteristics'!J:J,MATCH($C121,'Policy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1" s="427" t="str">
        <f>IF(ISBLANK(INDEX('Policy Characteristics'!K:K,MATCH($C121,'Policy Characteristics'!$C:$C,0))),"",INDEX('Policy Characteristics'!K:K,MATCH($C121,'Policy Characteristics'!$C:$C,0)))</f>
        <v>transportation-sector-main.html#tdm</v>
      </c>
      <c r="R121" s="427" t="str">
        <f>IF(ISBLANK(INDEX('Policy Characteristics'!L:L,MATCH($C121,'Policy Characteristics'!$C:$C,0))),"",INDEX('Policy Characteristics'!L:L,MATCH($C121,'Policy Characteristics'!$C:$C,0)))</f>
        <v>transportation-demand-management.html</v>
      </c>
    </row>
    <row r="122" spans="1:18" x14ac:dyDescent="0.35">
      <c r="A122" s="427" t="str">
        <f>IF(ISBLANK(INDEX('Policy Characteristics'!A:A,MATCH($C122,'Policy Characteristics'!$C:$C,0))),"",INDEX('Policy Characteristics'!A:A,MATCH($C122,'Policy Characteristics'!$C:$C,0)))</f>
        <v>Transportation</v>
      </c>
      <c r="B122" s="427" t="str">
        <f>IF(ISBLANK(INDEX('Policy Characteristics'!B:B,MATCH($C122,'Policy Characteristics'!$C:$C,0))),"",INDEX('Policy Characteristics'!B:B,MATCH($C122,'Policy Characteristics'!$C:$C,0)))</f>
        <v>Mode Shifting</v>
      </c>
      <c r="C122" s="431" t="str">
        <f t="shared" si="9"/>
        <v>Percent of Travel Demand Shifted to Other Modes or Eliminated</v>
      </c>
      <c r="D122" s="53" t="s">
        <v>44</v>
      </c>
      <c r="E122" s="53" t="s">
        <v>41</v>
      </c>
      <c r="F122" s="53" t="s">
        <v>88</v>
      </c>
      <c r="G122" s="53" t="s">
        <v>89</v>
      </c>
      <c r="H122" s="54">
        <v>856</v>
      </c>
      <c r="I122" s="9" t="s">
        <v>46</v>
      </c>
      <c r="J122" s="429" t="str">
        <f>IF(ISBLANK(INDEX('Policy Characteristics'!D:D,MATCH($C122,'Policy Characteristics'!$C:$C,0))),"",INDEX('Policy Characteristics'!D:D,MATCH($C122,'Policy Characteristics'!$C:$C,0)))</f>
        <v>Mode Shifting</v>
      </c>
      <c r="K122" s="427" t="str">
        <f>IF(ISBLANK(INDEX('Policy Characteristics'!E:E,MATCH($C122,'Policy Characteristics'!$C:$C,0))),"",INDEX('Policy Characteristics'!E:E,MATCH($C122,'Policy Characteristics'!$C:$C,0)))</f>
        <v>trans mode shifting</v>
      </c>
      <c r="L122" s="450">
        <f>IF(ISBLANK(INDEX('Policy Characteristics'!F:F,MATCH($C122,'Policy Characteristics'!$C:$C,0))),"",INDEX('Policy Characteristics'!F:F,MATCH($C122,'Policy Characteristics'!$C:$C,0)))</f>
        <v>0</v>
      </c>
      <c r="M122" s="450">
        <f>IF(ISBLANK(INDEX('Policy Characteristics'!G:G,MATCH($C122,'Policy Characteristics'!$C:$C,0))),"",INDEX('Policy Characteristics'!G:G,MATCH($C122,'Policy Characteristics'!$C:$C,0)))</f>
        <v>0.26</v>
      </c>
      <c r="N122" s="450">
        <f>IF(ISBLANK(INDEX('Policy Characteristics'!H:H,MATCH($C122,'Policy Characteristics'!$C:$C,0))),"",INDEX('Policy Characteristics'!H:H,MATCH($C122,'Policy Characteristics'!$C:$C,0)))</f>
        <v>0.01</v>
      </c>
      <c r="O122" s="427" t="str">
        <f>IF(ISBLANK(INDEX('Policy Characteristics'!I:I,MATCH($C122,'Policy Characteristics'!$C:$C,0))),"",INDEX('Policy Characteristics'!I:I,MATCH($C122,'Policy Characteristics'!$C:$C,0)))</f>
        <v>% of trips shifted</v>
      </c>
      <c r="P122" s="427" t="str">
        <f>IF(ISBLANK(INDEX('Policy Characteristics'!J:J,MATCH($C122,'Policy Characteristics'!$C:$C,0))),"",INDEX('Policy Characteristics'!J:J,MATCH($C122,'Policy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2" s="427" t="str">
        <f>IF(ISBLANK(INDEX('Policy Characteristics'!K:K,MATCH($C122,'Policy Characteristics'!$C:$C,0))),"",INDEX('Policy Characteristics'!K:K,MATCH($C122,'Policy Characteristics'!$C:$C,0)))</f>
        <v>transportation-sector-main.html#tdm</v>
      </c>
      <c r="R122" s="427" t="str">
        <f>IF(ISBLANK(INDEX('Policy Characteristics'!L:L,MATCH($C122,'Policy Characteristics'!$C:$C,0))),"",INDEX('Policy Characteristics'!L:L,MATCH($C122,'Policy Characteristics'!$C:$C,0)))</f>
        <v>transportation-demand-management.html</v>
      </c>
    </row>
    <row r="123" spans="1:18" x14ac:dyDescent="0.35">
      <c r="A123" s="427" t="str">
        <f>IF(ISBLANK(INDEX('Policy Characteristics'!A:A,MATCH($C123,'Policy Characteristics'!$C:$C,0))),"",INDEX('Policy Characteristics'!A:A,MATCH($C123,'Policy Characteristics'!$C:$C,0)))</f>
        <v>Transportation</v>
      </c>
      <c r="B123" s="427" t="str">
        <f>IF(ISBLANK(INDEX('Policy Characteristics'!B:B,MATCH($C123,'Policy Characteristics'!$C:$C,0))),"",INDEX('Policy Characteristics'!B:B,MATCH($C123,'Policy Characteristics'!$C:$C,0)))</f>
        <v>Mode Shifting</v>
      </c>
      <c r="C123" s="431" t="str">
        <f t="shared" si="9"/>
        <v>Percent of Travel Demand Shifted to Other Modes or Eliminated</v>
      </c>
      <c r="D123" s="53" t="s">
        <v>44</v>
      </c>
      <c r="E123" s="53" t="s">
        <v>42</v>
      </c>
      <c r="F123" s="53" t="s">
        <v>88</v>
      </c>
      <c r="G123" s="53" t="s">
        <v>90</v>
      </c>
      <c r="H123" s="54">
        <v>857</v>
      </c>
      <c r="I123" s="9" t="s">
        <v>46</v>
      </c>
      <c r="J123" s="429" t="str">
        <f>IF(ISBLANK(INDEX('Policy Characteristics'!D:D,MATCH($C123,'Policy Characteristics'!$C:$C,0))),"",INDEX('Policy Characteristics'!D:D,MATCH($C123,'Policy Characteristics'!$C:$C,0)))</f>
        <v>Mode Shifting</v>
      </c>
      <c r="K123" s="427" t="str">
        <f>IF(ISBLANK(INDEX('Policy Characteristics'!E:E,MATCH($C123,'Policy Characteristics'!$C:$C,0))),"",INDEX('Policy Characteristics'!E:E,MATCH($C123,'Policy Characteristics'!$C:$C,0)))</f>
        <v>trans mode shifting</v>
      </c>
      <c r="L123" s="450">
        <f>IF(ISBLANK(INDEX('Policy Characteristics'!F:F,MATCH($C123,'Policy Characteristics'!$C:$C,0))),"",INDEX('Policy Characteristics'!F:F,MATCH($C123,'Policy Characteristics'!$C:$C,0)))</f>
        <v>0</v>
      </c>
      <c r="M123" s="450">
        <f>IF(ISBLANK(INDEX('Policy Characteristics'!G:G,MATCH($C123,'Policy Characteristics'!$C:$C,0))),"",INDEX('Policy Characteristics'!G:G,MATCH($C123,'Policy Characteristics'!$C:$C,0)))</f>
        <v>0.26</v>
      </c>
      <c r="N123" s="450">
        <f>IF(ISBLANK(INDEX('Policy Characteristics'!H:H,MATCH($C123,'Policy Characteristics'!$C:$C,0))),"",INDEX('Policy Characteristics'!H:H,MATCH($C123,'Policy Characteristics'!$C:$C,0)))</f>
        <v>0.01</v>
      </c>
      <c r="O123" s="427" t="str">
        <f>IF(ISBLANK(INDEX('Policy Characteristics'!I:I,MATCH($C123,'Policy Characteristics'!$C:$C,0))),"",INDEX('Policy Characteristics'!I:I,MATCH($C123,'Policy Characteristics'!$C:$C,0)))</f>
        <v>% of trips shifted</v>
      </c>
      <c r="P123" s="427" t="str">
        <f>IF(ISBLANK(INDEX('Policy Characteristics'!J:J,MATCH($C123,'Policy Characteristics'!$C:$C,0))),"",INDEX('Policy Characteristics'!J:J,MATCH($C123,'Policy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3" s="427" t="str">
        <f>IF(ISBLANK(INDEX('Policy Characteristics'!K:K,MATCH($C123,'Policy Characteristics'!$C:$C,0))),"",INDEX('Policy Characteristics'!K:K,MATCH($C123,'Policy Characteristics'!$C:$C,0)))</f>
        <v>transportation-sector-main.html#tdm</v>
      </c>
      <c r="R123" s="427" t="str">
        <f>IF(ISBLANK(INDEX('Policy Characteristics'!L:L,MATCH($C123,'Policy Characteristics'!$C:$C,0))),"",INDEX('Policy Characteristics'!L:L,MATCH($C123,'Policy Characteristics'!$C:$C,0)))</f>
        <v>transportation-demand-management.html</v>
      </c>
    </row>
    <row r="124" spans="1:18" x14ac:dyDescent="0.35">
      <c r="A124" s="427" t="str">
        <f>IF(ISBLANK(INDEX('Policy Characteristics'!A:A,MATCH($C124,'Policy Characteristics'!$C:$C,0))),"",INDEX('Policy Characteristics'!A:A,MATCH($C124,'Policy Characteristics'!$C:$C,0)))</f>
        <v>Transportation</v>
      </c>
      <c r="B124" s="427" t="str">
        <f>IF(ISBLANK(INDEX('Policy Characteristics'!B:B,MATCH($C124,'Policy Characteristics'!$C:$C,0))),"",INDEX('Policy Characteristics'!B:B,MATCH($C124,'Policy Characteristics'!$C:$C,0)))</f>
        <v>Mode Shifting</v>
      </c>
      <c r="C124" s="431" t="str">
        <f t="shared" si="9"/>
        <v>Percent of Travel Demand Shifted to Other Modes or Eliminated</v>
      </c>
      <c r="D124" s="53" t="s">
        <v>44</v>
      </c>
      <c r="E124" s="53" t="s">
        <v>43</v>
      </c>
      <c r="F124" s="53" t="s">
        <v>88</v>
      </c>
      <c r="G124" s="53" t="s">
        <v>91</v>
      </c>
      <c r="H124" s="54">
        <v>858</v>
      </c>
      <c r="I124" s="9" t="s">
        <v>46</v>
      </c>
      <c r="J124" s="429" t="str">
        <f>IF(ISBLANK(INDEX('Policy Characteristics'!D:D,MATCH($C124,'Policy Characteristics'!$C:$C,0))),"",INDEX('Policy Characteristics'!D:D,MATCH($C124,'Policy Characteristics'!$C:$C,0)))</f>
        <v>Mode Shifting</v>
      </c>
      <c r="K124" s="427" t="str">
        <f>IF(ISBLANK(INDEX('Policy Characteristics'!E:E,MATCH($C124,'Policy Characteristics'!$C:$C,0))),"",INDEX('Policy Characteristics'!E:E,MATCH($C124,'Policy Characteristics'!$C:$C,0)))</f>
        <v>trans mode shifting</v>
      </c>
      <c r="L124" s="450">
        <f>IF(ISBLANK(INDEX('Policy Characteristics'!F:F,MATCH($C124,'Policy Characteristics'!$C:$C,0))),"",INDEX('Policy Characteristics'!F:F,MATCH($C124,'Policy Characteristics'!$C:$C,0)))</f>
        <v>0</v>
      </c>
      <c r="M124" s="450">
        <f>IF(ISBLANK(INDEX('Policy Characteristics'!G:G,MATCH($C124,'Policy Characteristics'!$C:$C,0))),"",INDEX('Policy Characteristics'!G:G,MATCH($C124,'Policy Characteristics'!$C:$C,0)))</f>
        <v>0.26</v>
      </c>
      <c r="N124" s="450">
        <f>IF(ISBLANK(INDEX('Policy Characteristics'!H:H,MATCH($C124,'Policy Characteristics'!$C:$C,0))),"",INDEX('Policy Characteristics'!H:H,MATCH($C124,'Policy Characteristics'!$C:$C,0)))</f>
        <v>0.01</v>
      </c>
      <c r="O124" s="427" t="str">
        <f>IF(ISBLANK(INDEX('Policy Characteristics'!I:I,MATCH($C124,'Policy Characteristics'!$C:$C,0))),"",INDEX('Policy Characteristics'!I:I,MATCH($C124,'Policy Characteristics'!$C:$C,0)))</f>
        <v>% of trips shifted</v>
      </c>
      <c r="P124" s="427" t="str">
        <f>IF(ISBLANK(INDEX('Policy Characteristics'!J:J,MATCH($C124,'Policy Characteristics'!$C:$C,0))),"",INDEX('Policy Characteristics'!J:J,MATCH($C124,'Policy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4" s="427" t="str">
        <f>IF(ISBLANK(INDEX('Policy Characteristics'!K:K,MATCH($C124,'Policy Characteristics'!$C:$C,0))),"",INDEX('Policy Characteristics'!K:K,MATCH($C124,'Policy Characteristics'!$C:$C,0)))</f>
        <v>transportation-sector-main.html#tdm</v>
      </c>
      <c r="R124" s="427" t="str">
        <f>IF(ISBLANK(INDEX('Policy Characteristics'!L:L,MATCH($C124,'Policy Characteristics'!$C:$C,0))),"",INDEX('Policy Characteristics'!L:L,MATCH($C124,'Policy Characteristics'!$C:$C,0)))</f>
        <v>transportation-demand-management.html</v>
      </c>
    </row>
    <row r="125" spans="1:18" s="1" customFormat="1" x14ac:dyDescent="0.35">
      <c r="A125" s="427" t="str">
        <f>IF(ISBLANK(INDEX('Policy Characteristics'!A:A,MATCH($C125,'Policy Characteristics'!$C:$C,0))),"",INDEX('Policy Characteristics'!A:A,MATCH($C125,'Policy Characteristics'!$C:$C,0)))</f>
        <v>Transportation</v>
      </c>
      <c r="B125" s="427" t="str">
        <f>IF(ISBLANK(INDEX('Policy Characteristics'!B:B,MATCH($C125,'Policy Characteristics'!$C:$C,0))),"",INDEX('Policy Characteristics'!B:B,MATCH($C125,'Policy Characteristics'!$C:$C,0)))</f>
        <v>Mode Shifting</v>
      </c>
      <c r="C125" s="431" t="str">
        <f t="shared" si="9"/>
        <v>Percent of Travel Demand Shifted to Other Modes or Eliminated</v>
      </c>
      <c r="D125" s="53" t="s">
        <v>44</v>
      </c>
      <c r="E125" s="53" t="s">
        <v>118</v>
      </c>
      <c r="F125" s="53" t="s">
        <v>88</v>
      </c>
      <c r="G125" s="53" t="s">
        <v>152</v>
      </c>
      <c r="H125" s="54">
        <v>859</v>
      </c>
      <c r="I125" s="9" t="s">
        <v>46</v>
      </c>
      <c r="J125" s="429" t="str">
        <f>IF(ISBLANK(INDEX('Policy Characteristics'!D:D,MATCH($C125,'Policy Characteristics'!$C:$C,0))),"",INDEX('Policy Characteristics'!D:D,MATCH($C125,'Policy Characteristics'!$C:$C,0)))</f>
        <v>Mode Shifting</v>
      </c>
      <c r="K125" s="427" t="str">
        <f>IF(ISBLANK(INDEX('Policy Characteristics'!E:E,MATCH($C125,'Policy Characteristics'!$C:$C,0))),"",INDEX('Policy Characteristics'!E:E,MATCH($C125,'Policy Characteristics'!$C:$C,0)))</f>
        <v>trans mode shifting</v>
      </c>
      <c r="L125" s="450">
        <f>IF(ISBLANK(INDEX('Policy Characteristics'!F:F,MATCH($C125,'Policy Characteristics'!$C:$C,0))),"",INDEX('Policy Characteristics'!F:F,MATCH($C125,'Policy Characteristics'!$C:$C,0)))</f>
        <v>0</v>
      </c>
      <c r="M125" s="450">
        <f>IF(ISBLANK(INDEX('Policy Characteristics'!G:G,MATCH($C125,'Policy Characteristics'!$C:$C,0))),"",INDEX('Policy Characteristics'!G:G,MATCH($C125,'Policy Characteristics'!$C:$C,0)))</f>
        <v>0.26</v>
      </c>
      <c r="N125" s="450">
        <f>IF(ISBLANK(INDEX('Policy Characteristics'!H:H,MATCH($C125,'Policy Characteristics'!$C:$C,0))),"",INDEX('Policy Characteristics'!H:H,MATCH($C125,'Policy Characteristics'!$C:$C,0)))</f>
        <v>0.01</v>
      </c>
      <c r="O125" s="427" t="str">
        <f>IF(ISBLANK(INDEX('Policy Characteristics'!I:I,MATCH($C125,'Policy Characteristics'!$C:$C,0))),"",INDEX('Policy Characteristics'!I:I,MATCH($C125,'Policy Characteristics'!$C:$C,0)))</f>
        <v>% of trips shifted</v>
      </c>
      <c r="P125" s="427" t="str">
        <f>IF(ISBLANK(INDEX('Policy Characteristics'!J:J,MATCH($C125,'Policy Characteristics'!$C:$C,0))),"",INDEX('Policy Characteristics'!J:J,MATCH($C125,'Policy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5" s="427" t="str">
        <f>IF(ISBLANK(INDEX('Policy Characteristics'!K:K,MATCH($C125,'Policy Characteristics'!$C:$C,0))),"",INDEX('Policy Characteristics'!K:K,MATCH($C125,'Policy Characteristics'!$C:$C,0)))</f>
        <v>transportation-sector-main.html#tdm</v>
      </c>
      <c r="R125" s="427" t="str">
        <f>IF(ISBLANK(INDEX('Policy Characteristics'!L:L,MATCH($C125,'Policy Characteristics'!$C:$C,0))),"",INDEX('Policy Characteristics'!L:L,MATCH($C125,'Policy Characteristics'!$C:$C,0)))</f>
        <v>transportation-demand-management.html</v>
      </c>
    </row>
    <row r="126" spans="1:18" x14ac:dyDescent="0.35">
      <c r="A126" s="427" t="str">
        <f>IF(ISBLANK(INDEX('Policy Characteristics'!A:A,MATCH($C126,'Policy Characteristics'!$C:$C,0))),"",INDEX('Policy Characteristics'!A:A,MATCH($C126,'Policy Characteristics'!$C:$C,0)))</f>
        <v>Buildings and Appliances</v>
      </c>
      <c r="B126" s="427" t="str">
        <f>IF(ISBLANK(INDEX('Policy Characteristics'!B:B,MATCH($C126,'Policy Characteristics'!$C:$C,0))),"",INDEX('Policy Characteristics'!B:B,MATCH($C126,'Policy Characteristics'!$C:$C,0)))</f>
        <v>Building Component Electrification</v>
      </c>
      <c r="C126" s="432" t="s">
        <v>2576</v>
      </c>
      <c r="D126" s="53" t="s">
        <v>120</v>
      </c>
      <c r="E126" s="53" t="s">
        <v>292</v>
      </c>
      <c r="F126" s="53" t="s">
        <v>296</v>
      </c>
      <c r="G126" s="53" t="s">
        <v>126</v>
      </c>
      <c r="H126" s="54">
        <v>435</v>
      </c>
      <c r="I126" s="53" t="s">
        <v>45</v>
      </c>
      <c r="J126" s="429" t="str">
        <f>IF(ISBLANK(INDEX('Policy Characteristics'!D:D,MATCH($C126,'Policy Characteristics'!$C:$C,0))),"",INDEX('Policy Characteristics'!D:D,MATCH($C126,'Policy Characteristics'!$C:$C,0)))</f>
        <v>Building Component Electrification</v>
      </c>
      <c r="K126" s="427" t="str">
        <f>IF(ISBLANK(INDEX('Policy Characteristics'!E:E,MATCH($C126,'Policy Characteristics'!$C:$C,0))),"",INDEX('Policy Characteristics'!E:E,MATCH($C126,'Policy Characteristics'!$C:$C,0)))</f>
        <v>bldgs new component fuel shifting</v>
      </c>
      <c r="L126" s="450">
        <f>IF(ISBLANK(INDEX('Policy Characteristics'!F:F,MATCH($C126,'Policy Characteristics'!$C:$C,0))),"",INDEX('Policy Characteristics'!F:F,MATCH($C126,'Policy Characteristics'!$C:$C,0)))</f>
        <v>0</v>
      </c>
      <c r="M126" s="450">
        <f>IF(ISBLANK(INDEX('Policy Characteristics'!G:G,MATCH($C126,'Policy Characteristics'!$C:$C,0))),"",INDEX('Policy Characteristics'!G:G,MATCH($C126,'Policy Characteristics'!$C:$C,0)))</f>
        <v>1</v>
      </c>
      <c r="N126" s="450">
        <f>IF(ISBLANK(INDEX('Policy Characteristics'!H:H,MATCH($C126,'Policy Characteristics'!$C:$C,0))),"",INDEX('Policy Characteristics'!H:H,MATCH($C126,'Policy Characteristics'!$C:$C,0)))</f>
        <v>0.01</v>
      </c>
      <c r="O126" s="427" t="str">
        <f>IF(ISBLANK(INDEX('Policy Characteristics'!I:I,MATCH($C126,'Policy Characteristics'!$C:$C,0))),"",INDEX('Policy Characteristics'!I:I,MATCH($C126,'Policy Characteristics'!$C:$C,0)))</f>
        <v>% of newly sold non-electric building components</v>
      </c>
      <c r="P126" s="427" t="str">
        <f>IF(ISBLANK(INDEX('Policy Characteristics'!J:J,MATCH($C126,'Policy Characteristics'!$C:$C,0))),"",INDEX('Policy Characteristics'!J:J,MATCH($C126,'Policy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European Union, the share of electricity among fuels used for heating in urban, residential buildings will increase from 8% to 9% through 2050. // **Urban Residential Appliances:** In the BAU case, in the European Union, the share of electricity among fuels used by appliances in urban, residential buildings will increase from 44% to 50% through 2050. // **Urban Residential Other Components:** In the BAU case, in the European Union, the share of electricity among fuels used by other components in urban, residential buildings will stay constant at 100% through 2050. // **Rural Residential Heating:** In the BAU case, in the European Union, the share of electricity among fuels used for heating in rural, residential buildings will increase from 8% to 9% through 2050. // **Rural Residential Appliances:** In the BAU case, in the European Union, the share of electricity among fuels used by appliances in rural, residential buildings will increase from 44% to 50% through 2050. // **Rural Residential Other Components:** In the BAU case, in the European Union, the share of electricity among fuels used by other components in urban, residential buildings will stay constant at 100% through 2050. // **Commercial Heating:** In the BAU case, in the European Union, the share of electricity among fuels used for heating in commercial buildings will rise from 18% to 20% through 2050. // **Commercial Appliances:** In the BAU case, in the European Union, the share of electricity among fuels used by appliances in commercial buildings will rise from 60% to 66% through 2050. // **Commercial Other Components:** In the BAU case, in the European Union, the share of electricity among fuels used by other components in commercial buildings will stay constant at 100% through 2050.</v>
      </c>
      <c r="Q126" s="427" t="str">
        <f>IF(ISBLANK(INDEX('Policy Characteristics'!K:K,MATCH($C126,'Policy Characteristics'!$C:$C,0))),"",INDEX('Policy Characteristics'!K:K,MATCH($C126,'Policy Characteristics'!$C:$C,0)))</f>
        <v>buildings-sector-main.html#component-elec</v>
      </c>
      <c r="R126" s="427" t="str">
        <f>IF(ISBLANK(INDEX('Policy Characteristics'!L:L,MATCH($C126,'Policy Characteristics'!$C:$C,0))),"",INDEX('Policy Characteristics'!L:L,MATCH($C126,'Policy Characteristics'!$C:$C,0)))</f>
        <v>building-component-electrification.html</v>
      </c>
    </row>
    <row r="127" spans="1:18" x14ac:dyDescent="0.35">
      <c r="A127" s="427" t="str">
        <f>IF(ISBLANK(INDEX('Policy Characteristics'!A:A,MATCH($C127,'Policy Characteristics'!$C:$C,0))),"",INDEX('Policy Characteristics'!A:A,MATCH($C127,'Policy Characteristics'!$C:$C,0)))</f>
        <v>Buildings and Appliances</v>
      </c>
      <c r="B127" s="427" t="str">
        <f>IF(ISBLANK(INDEX('Policy Characteristics'!B:B,MATCH($C127,'Policy Characteristics'!$C:$C,0))),"",INDEX('Policy Characteristics'!B:B,MATCH($C127,'Policy Characteristics'!$C:$C,0)))</f>
        <v>Building Component Electrification</v>
      </c>
      <c r="C127" s="431" t="str">
        <f t="shared" ref="C127:C139" si="10">C$126</f>
        <v>Fraction of New Bldg Components Shifted to Other Fuels</v>
      </c>
      <c r="D127" s="53" t="s">
        <v>121</v>
      </c>
      <c r="E127" s="53" t="s">
        <v>292</v>
      </c>
      <c r="F127" s="53" t="s">
        <v>296</v>
      </c>
      <c r="G127" s="53" t="s">
        <v>127</v>
      </c>
      <c r="H127" s="54">
        <v>436</v>
      </c>
      <c r="I127" s="53" t="s">
        <v>46</v>
      </c>
      <c r="J127" s="429" t="str">
        <f>IF(ISBLANK(INDEX('Policy Characteristics'!D:D,MATCH($C127,'Policy Characteristics'!$C:$C,0))),"",INDEX('Policy Characteristics'!D:D,MATCH($C127,'Policy Characteristics'!$C:$C,0)))</f>
        <v>Building Component Electrification</v>
      </c>
      <c r="K127" s="427" t="str">
        <f>IF(ISBLANK(INDEX('Policy Characteristics'!E:E,MATCH($C127,'Policy Characteristics'!$C:$C,0))),"",INDEX('Policy Characteristics'!E:E,MATCH($C127,'Policy Characteristics'!$C:$C,0)))</f>
        <v>bldgs new component fuel shifting</v>
      </c>
      <c r="L127" s="450">
        <f>IF(ISBLANK(INDEX('Policy Characteristics'!F:F,MATCH($C127,'Policy Characteristics'!$C:$C,0))),"",INDEX('Policy Characteristics'!F:F,MATCH($C127,'Policy Characteristics'!$C:$C,0)))</f>
        <v>0</v>
      </c>
      <c r="M127" s="450">
        <f>IF(ISBLANK(INDEX('Policy Characteristics'!G:G,MATCH($C127,'Policy Characteristics'!$C:$C,0))),"",INDEX('Policy Characteristics'!G:G,MATCH($C127,'Policy Characteristics'!$C:$C,0)))</f>
        <v>1</v>
      </c>
      <c r="N127" s="450">
        <f>IF(ISBLANK(INDEX('Policy Characteristics'!H:H,MATCH($C127,'Policy Characteristics'!$C:$C,0))),"",INDEX('Policy Characteristics'!H:H,MATCH($C127,'Policy Characteristics'!$C:$C,0)))</f>
        <v>0.01</v>
      </c>
      <c r="O127" s="427" t="str">
        <f>IF(ISBLANK(INDEX('Policy Characteristics'!I:I,MATCH($C127,'Policy Characteristics'!$C:$C,0))),"",INDEX('Policy Characteristics'!I:I,MATCH($C127,'Policy Characteristics'!$C:$C,0)))</f>
        <v>% of newly sold non-electric building components</v>
      </c>
      <c r="P127" s="427" t="str">
        <f>IF(ISBLANK(INDEX('Policy Characteristics'!J:J,MATCH($C127,'Policy Characteristics'!$C:$C,0))),"",INDEX('Policy Characteristics'!J:J,MATCH($C127,'Policy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European Union, the share of electricity among fuels used for heating in urban, residential buildings will increase from 8% to 9% through 2050. // **Urban Residential Appliances:** In the BAU case, in the European Union, the share of electricity among fuels used by appliances in urban, residential buildings will increase from 44% to 50% through 2050. // **Urban Residential Other Components:** In the BAU case, in the European Union, the share of electricity among fuels used by other components in urban, residential buildings will stay constant at 100% through 2050. // **Rural Residential Heating:** In the BAU case, in the European Union, the share of electricity among fuels used for heating in rural, residential buildings will increase from 8% to 9% through 2050. // **Rural Residential Appliances:** In the BAU case, in the European Union, the share of electricity among fuels used by appliances in rural, residential buildings will increase from 44% to 50% through 2050. // **Rural Residential Other Components:** In the BAU case, in the European Union, the share of electricity among fuels used by other components in urban, residential buildings will stay constant at 100% through 2050. // **Commercial Heating:** In the BAU case, in the European Union, the share of electricity among fuels used for heating in commercial buildings will rise from 18% to 20% through 2050. // **Commercial Appliances:** In the BAU case, in the European Union, the share of electricity among fuels used by appliances in commercial buildings will rise from 60% to 66% through 2050. // **Commercial Other Components:** In the BAU case, in the European Union, the share of electricity among fuels used by other components in commercial buildings will stay constant at 100% through 2050.</v>
      </c>
      <c r="Q127" s="427" t="str">
        <f>IF(ISBLANK(INDEX('Policy Characteristics'!K:K,MATCH($C127,'Policy Characteristics'!$C:$C,0))),"",INDEX('Policy Characteristics'!K:K,MATCH($C127,'Policy Characteristics'!$C:$C,0)))</f>
        <v>buildings-sector-main.html#component-elec</v>
      </c>
      <c r="R127" s="427" t="str">
        <f>IF(ISBLANK(INDEX('Policy Characteristics'!L:L,MATCH($C127,'Policy Characteristics'!$C:$C,0))),"",INDEX('Policy Characteristics'!L:L,MATCH($C127,'Policy Characteristics'!$C:$C,0)))</f>
        <v>building-component-electrification.html</v>
      </c>
    </row>
    <row r="128" spans="1:18" x14ac:dyDescent="0.35">
      <c r="A128" s="427" t="str">
        <f>IF(ISBLANK(INDEX('Policy Characteristics'!A:A,MATCH($C128,'Policy Characteristics'!$C:$C,0))),"",INDEX('Policy Characteristics'!A:A,MATCH($C128,'Policy Characteristics'!$C:$C,0)))</f>
        <v>Buildings and Appliances</v>
      </c>
      <c r="B128" s="427" t="str">
        <f>IF(ISBLANK(INDEX('Policy Characteristics'!B:B,MATCH($C128,'Policy Characteristics'!$C:$C,0))),"",INDEX('Policy Characteristics'!B:B,MATCH($C128,'Policy Characteristics'!$C:$C,0)))</f>
        <v>Building Component Electrification</v>
      </c>
      <c r="C128" s="431" t="str">
        <f t="shared" si="10"/>
        <v>Fraction of New Bldg Components Shifted to Other Fuels</v>
      </c>
      <c r="D128" s="53" t="s">
        <v>123</v>
      </c>
      <c r="E128" s="53" t="s">
        <v>292</v>
      </c>
      <c r="F128" s="53" t="s">
        <v>296</v>
      </c>
      <c r="G128" s="53" t="s">
        <v>129</v>
      </c>
      <c r="H128" s="54">
        <v>437</v>
      </c>
      <c r="I128" s="53" t="s">
        <v>46</v>
      </c>
      <c r="J128" s="429" t="str">
        <f>IF(ISBLANK(INDEX('Policy Characteristics'!D:D,MATCH($C128,'Policy Characteristics'!$C:$C,0))),"",INDEX('Policy Characteristics'!D:D,MATCH($C128,'Policy Characteristics'!$C:$C,0)))</f>
        <v>Building Component Electrification</v>
      </c>
      <c r="K128" s="427" t="str">
        <f>IF(ISBLANK(INDEX('Policy Characteristics'!E:E,MATCH($C128,'Policy Characteristics'!$C:$C,0))),"",INDEX('Policy Characteristics'!E:E,MATCH($C128,'Policy Characteristics'!$C:$C,0)))</f>
        <v>bldgs new component fuel shifting</v>
      </c>
      <c r="L128" s="450">
        <f>IF(ISBLANK(INDEX('Policy Characteristics'!F:F,MATCH($C128,'Policy Characteristics'!$C:$C,0))),"",INDEX('Policy Characteristics'!F:F,MATCH($C128,'Policy Characteristics'!$C:$C,0)))</f>
        <v>0</v>
      </c>
      <c r="M128" s="450">
        <f>IF(ISBLANK(INDEX('Policy Characteristics'!G:G,MATCH($C128,'Policy Characteristics'!$C:$C,0))),"",INDEX('Policy Characteristics'!G:G,MATCH($C128,'Policy Characteristics'!$C:$C,0)))</f>
        <v>1</v>
      </c>
      <c r="N128" s="450">
        <f>IF(ISBLANK(INDEX('Policy Characteristics'!H:H,MATCH($C128,'Policy Characteristics'!$C:$C,0))),"",INDEX('Policy Characteristics'!H:H,MATCH($C128,'Policy Characteristics'!$C:$C,0)))</f>
        <v>0.01</v>
      </c>
      <c r="O128" s="427" t="str">
        <f>IF(ISBLANK(INDEX('Policy Characteristics'!I:I,MATCH($C128,'Policy Characteristics'!$C:$C,0))),"",INDEX('Policy Characteristics'!I:I,MATCH($C128,'Policy Characteristics'!$C:$C,0)))</f>
        <v>% of newly sold non-electric building components</v>
      </c>
      <c r="P128" s="427" t="str">
        <f>IF(ISBLANK(INDEX('Policy Characteristics'!J:J,MATCH($C128,'Policy Characteristics'!$C:$C,0))),"",INDEX('Policy Characteristics'!J:J,MATCH($C128,'Policy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European Union, the share of electricity among fuels used for heating in urban, residential buildings will increase from 8% to 9% through 2050. // **Urban Residential Appliances:** In the BAU case, in the European Union, the share of electricity among fuels used by appliances in urban, residential buildings will increase from 44% to 50% through 2050. // **Urban Residential Other Components:** In the BAU case, in the European Union, the share of electricity among fuels used by other components in urban, residential buildings will stay constant at 100% through 2050. // **Rural Residential Heating:** In the BAU case, in the European Union, the share of electricity among fuels used for heating in rural, residential buildings will increase from 8% to 9% through 2050. // **Rural Residential Appliances:** In the BAU case, in the European Union, the share of electricity among fuels used by appliances in rural, residential buildings will increase from 44% to 50% through 2050. // **Rural Residential Other Components:** In the BAU case, in the European Union, the share of electricity among fuels used by other components in urban, residential buildings will stay constant at 100% through 2050. // **Commercial Heating:** In the BAU case, in the European Union, the share of electricity among fuels used for heating in commercial buildings will rise from 18% to 20% through 2050. // **Commercial Appliances:** In the BAU case, in the European Union, the share of electricity among fuels used by appliances in commercial buildings will rise from 60% to 66% through 2050. // **Commercial Other Components:** In the BAU case, in the European Union, the share of electricity among fuels used by other components in commercial buildings will stay constant at 100% through 2050.</v>
      </c>
      <c r="Q128" s="427" t="str">
        <f>IF(ISBLANK(INDEX('Policy Characteristics'!K:K,MATCH($C128,'Policy Characteristics'!$C:$C,0))),"",INDEX('Policy Characteristics'!K:K,MATCH($C128,'Policy Characteristics'!$C:$C,0)))</f>
        <v>buildings-sector-main.html#component-elec</v>
      </c>
      <c r="R128" s="427" t="str">
        <f>IF(ISBLANK(INDEX('Policy Characteristics'!L:L,MATCH($C128,'Policy Characteristics'!$C:$C,0))),"",INDEX('Policy Characteristics'!L:L,MATCH($C128,'Policy Characteristics'!$C:$C,0)))</f>
        <v>building-component-electrification.html</v>
      </c>
    </row>
    <row r="129" spans="1:18" x14ac:dyDescent="0.35">
      <c r="A129" s="427" t="str">
        <f>IF(ISBLANK(INDEX('Policy Characteristics'!A:A,MATCH($C129,'Policy Characteristics'!$C:$C,0))),"",INDEX('Policy Characteristics'!A:A,MATCH($C129,'Policy Characteristics'!$C:$C,0)))</f>
        <v>Buildings and Appliances</v>
      </c>
      <c r="B129" s="427" t="str">
        <f>IF(ISBLANK(INDEX('Policy Characteristics'!B:B,MATCH($C129,'Policy Characteristics'!$C:$C,0))),"",INDEX('Policy Characteristics'!B:B,MATCH($C129,'Policy Characteristics'!$C:$C,0)))</f>
        <v>Building Component Electrification</v>
      </c>
      <c r="C129" s="431" t="str">
        <f t="shared" si="10"/>
        <v>Fraction of New Bldg Components Shifted to Other Fuels</v>
      </c>
      <c r="D129" s="53" t="s">
        <v>124</v>
      </c>
      <c r="E129" s="53" t="s">
        <v>292</v>
      </c>
      <c r="F129" s="53" t="s">
        <v>296</v>
      </c>
      <c r="G129" s="53" t="s">
        <v>130</v>
      </c>
      <c r="H129" s="54">
        <v>438</v>
      </c>
      <c r="I129" s="53" t="s">
        <v>45</v>
      </c>
      <c r="J129" s="429" t="str">
        <f>IF(ISBLANK(INDEX('Policy Characteristics'!D:D,MATCH($C129,'Policy Characteristics'!$C:$C,0))),"",INDEX('Policy Characteristics'!D:D,MATCH($C129,'Policy Characteristics'!$C:$C,0)))</f>
        <v>Building Component Electrification</v>
      </c>
      <c r="K129" s="427" t="str">
        <f>IF(ISBLANK(INDEX('Policy Characteristics'!E:E,MATCH($C129,'Policy Characteristics'!$C:$C,0))),"",INDEX('Policy Characteristics'!E:E,MATCH($C129,'Policy Characteristics'!$C:$C,0)))</f>
        <v>bldgs new component fuel shifting</v>
      </c>
      <c r="L129" s="450">
        <f>IF(ISBLANK(INDEX('Policy Characteristics'!F:F,MATCH($C129,'Policy Characteristics'!$C:$C,0))),"",INDEX('Policy Characteristics'!F:F,MATCH($C129,'Policy Characteristics'!$C:$C,0)))</f>
        <v>0</v>
      </c>
      <c r="M129" s="450">
        <f>IF(ISBLANK(INDEX('Policy Characteristics'!G:G,MATCH($C129,'Policy Characteristics'!$C:$C,0))),"",INDEX('Policy Characteristics'!G:G,MATCH($C129,'Policy Characteristics'!$C:$C,0)))</f>
        <v>1</v>
      </c>
      <c r="N129" s="450">
        <f>IF(ISBLANK(INDEX('Policy Characteristics'!H:H,MATCH($C129,'Policy Characteristics'!$C:$C,0))),"",INDEX('Policy Characteristics'!H:H,MATCH($C129,'Policy Characteristics'!$C:$C,0)))</f>
        <v>0.01</v>
      </c>
      <c r="O129" s="427" t="str">
        <f>IF(ISBLANK(INDEX('Policy Characteristics'!I:I,MATCH($C129,'Policy Characteristics'!$C:$C,0))),"",INDEX('Policy Characteristics'!I:I,MATCH($C129,'Policy Characteristics'!$C:$C,0)))</f>
        <v>% of newly sold non-electric building components</v>
      </c>
      <c r="P129" s="427" t="str">
        <f>IF(ISBLANK(INDEX('Policy Characteristics'!J:J,MATCH($C129,'Policy Characteristics'!$C:$C,0))),"",INDEX('Policy Characteristics'!J:J,MATCH($C129,'Policy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European Union, the share of electricity among fuels used for heating in urban, residential buildings will increase from 8% to 9% through 2050. // **Urban Residential Appliances:** In the BAU case, in the European Union, the share of electricity among fuels used by appliances in urban, residential buildings will increase from 44% to 50% through 2050. // **Urban Residential Other Components:** In the BAU case, in the European Union, the share of electricity among fuels used by other components in urban, residential buildings will stay constant at 100% through 2050. // **Rural Residential Heating:** In the BAU case, in the European Union, the share of electricity among fuels used for heating in rural, residential buildings will increase from 8% to 9% through 2050. // **Rural Residential Appliances:** In the BAU case, in the European Union, the share of electricity among fuels used by appliances in rural, residential buildings will increase from 44% to 50% through 2050. // **Rural Residential Other Components:** In the BAU case, in the European Union, the share of electricity among fuels used by other components in urban, residential buildings will stay constant at 100% through 2050. // **Commercial Heating:** In the BAU case, in the European Union, the share of electricity among fuels used for heating in commercial buildings will rise from 18% to 20% through 2050. // **Commercial Appliances:** In the BAU case, in the European Union, the share of electricity among fuels used by appliances in commercial buildings will rise from 60% to 66% through 2050. // **Commercial Other Components:** In the BAU case, in the European Union, the share of electricity among fuels used by other components in commercial buildings will stay constant at 100% through 2050.</v>
      </c>
      <c r="Q129" s="427" t="str">
        <f>IF(ISBLANK(INDEX('Policy Characteristics'!K:K,MATCH($C129,'Policy Characteristics'!$C:$C,0))),"",INDEX('Policy Characteristics'!K:K,MATCH($C129,'Policy Characteristics'!$C:$C,0)))</f>
        <v>buildings-sector-main.html#component-elec</v>
      </c>
      <c r="R129" s="427" t="str">
        <f>IF(ISBLANK(INDEX('Policy Characteristics'!L:L,MATCH($C129,'Policy Characteristics'!$C:$C,0))),"",INDEX('Policy Characteristics'!L:L,MATCH($C129,'Policy Characteristics'!$C:$C,0)))</f>
        <v>building-component-electrification.html</v>
      </c>
    </row>
    <row r="130" spans="1:18" x14ac:dyDescent="0.35">
      <c r="A130" s="427" t="str">
        <f>IF(ISBLANK(INDEX('Policy Characteristics'!A:A,MATCH($C130,'Policy Characteristics'!$C:$C,0))),"",INDEX('Policy Characteristics'!A:A,MATCH($C130,'Policy Characteristics'!$C:$C,0)))</f>
        <v>Buildings and Appliances</v>
      </c>
      <c r="B130" s="427" t="str">
        <f>IF(ISBLANK(INDEX('Policy Characteristics'!B:B,MATCH($C130,'Policy Characteristics'!$C:$C,0))),"",INDEX('Policy Characteristics'!B:B,MATCH($C130,'Policy Characteristics'!$C:$C,0)))</f>
        <v>Building Component Electrification</v>
      </c>
      <c r="C130" s="431" t="str">
        <f t="shared" si="10"/>
        <v>Fraction of New Bldg Components Shifted to Other Fuels</v>
      </c>
      <c r="D130" s="53" t="s">
        <v>125</v>
      </c>
      <c r="E130" s="53" t="s">
        <v>292</v>
      </c>
      <c r="F130" s="53" t="s">
        <v>296</v>
      </c>
      <c r="G130" s="53" t="s">
        <v>131</v>
      </c>
      <c r="H130" s="54">
        <v>439</v>
      </c>
      <c r="I130" s="53" t="s">
        <v>45</v>
      </c>
      <c r="J130" s="429" t="str">
        <f>IF(ISBLANK(INDEX('Policy Characteristics'!D:D,MATCH($C130,'Policy Characteristics'!$C:$C,0))),"",INDEX('Policy Characteristics'!D:D,MATCH($C130,'Policy Characteristics'!$C:$C,0)))</f>
        <v>Building Component Electrification</v>
      </c>
      <c r="K130" s="427" t="str">
        <f>IF(ISBLANK(INDEX('Policy Characteristics'!E:E,MATCH($C130,'Policy Characteristics'!$C:$C,0))),"",INDEX('Policy Characteristics'!E:E,MATCH($C130,'Policy Characteristics'!$C:$C,0)))</f>
        <v>bldgs new component fuel shifting</v>
      </c>
      <c r="L130" s="450">
        <f>IF(ISBLANK(INDEX('Policy Characteristics'!F:F,MATCH($C130,'Policy Characteristics'!$C:$C,0))),"",INDEX('Policy Characteristics'!F:F,MATCH($C130,'Policy Characteristics'!$C:$C,0)))</f>
        <v>0</v>
      </c>
      <c r="M130" s="450">
        <f>IF(ISBLANK(INDEX('Policy Characteristics'!G:G,MATCH($C130,'Policy Characteristics'!$C:$C,0))),"",INDEX('Policy Characteristics'!G:G,MATCH($C130,'Policy Characteristics'!$C:$C,0)))</f>
        <v>1</v>
      </c>
      <c r="N130" s="450">
        <f>IF(ISBLANK(INDEX('Policy Characteristics'!H:H,MATCH($C130,'Policy Characteristics'!$C:$C,0))),"",INDEX('Policy Characteristics'!H:H,MATCH($C130,'Policy Characteristics'!$C:$C,0)))</f>
        <v>0.01</v>
      </c>
      <c r="O130" s="427" t="str">
        <f>IF(ISBLANK(INDEX('Policy Characteristics'!I:I,MATCH($C130,'Policy Characteristics'!$C:$C,0))),"",INDEX('Policy Characteristics'!I:I,MATCH($C130,'Policy Characteristics'!$C:$C,0)))</f>
        <v>% of newly sold non-electric building components</v>
      </c>
      <c r="P130" s="427" t="str">
        <f>IF(ISBLANK(INDEX('Policy Characteristics'!J:J,MATCH($C130,'Policy Characteristics'!$C:$C,0))),"",INDEX('Policy Characteristics'!J:J,MATCH($C130,'Policy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European Union, the share of electricity among fuels used for heating in urban, residential buildings will increase from 8% to 9% through 2050. // **Urban Residential Appliances:** In the BAU case, in the European Union, the share of electricity among fuels used by appliances in urban, residential buildings will increase from 44% to 50% through 2050. // **Urban Residential Other Components:** In the BAU case, in the European Union, the share of electricity among fuels used by other components in urban, residential buildings will stay constant at 100% through 2050. // **Rural Residential Heating:** In the BAU case, in the European Union, the share of electricity among fuels used for heating in rural, residential buildings will increase from 8% to 9% through 2050. // **Rural Residential Appliances:** In the BAU case, in the European Union, the share of electricity among fuels used by appliances in rural, residential buildings will increase from 44% to 50% through 2050. // **Rural Residential Other Components:** In the BAU case, in the European Union, the share of electricity among fuels used by other components in urban, residential buildings will stay constant at 100% through 2050. // **Commercial Heating:** In the BAU case, in the European Union, the share of electricity among fuels used for heating in commercial buildings will rise from 18% to 20% through 2050. // **Commercial Appliances:** In the BAU case, in the European Union, the share of electricity among fuels used by appliances in commercial buildings will rise from 60% to 66% through 2050. // **Commercial Other Components:** In the BAU case, in the European Union, the share of electricity among fuels used by other components in commercial buildings will stay constant at 100% through 2050.</v>
      </c>
      <c r="Q130" s="427" t="str">
        <f>IF(ISBLANK(INDEX('Policy Characteristics'!K:K,MATCH($C130,'Policy Characteristics'!$C:$C,0))),"",INDEX('Policy Characteristics'!K:K,MATCH($C130,'Policy Characteristics'!$C:$C,0)))</f>
        <v>buildings-sector-main.html#component-elec</v>
      </c>
      <c r="R130" s="427" t="str">
        <f>IF(ISBLANK(INDEX('Policy Characteristics'!L:L,MATCH($C130,'Policy Characteristics'!$C:$C,0))),"",INDEX('Policy Characteristics'!L:L,MATCH($C130,'Policy Characteristics'!$C:$C,0)))</f>
        <v>building-component-electrification.html</v>
      </c>
    </row>
    <row r="131" spans="1:18" x14ac:dyDescent="0.35">
      <c r="A131" s="427" t="str">
        <f>IF(ISBLANK(INDEX('Policy Characteristics'!A:A,MATCH($C131,'Policy Characteristics'!$C:$C,0))),"",INDEX('Policy Characteristics'!A:A,MATCH($C131,'Policy Characteristics'!$C:$C,0)))</f>
        <v>Buildings and Appliances</v>
      </c>
      <c r="B131" s="427" t="str">
        <f>IF(ISBLANK(INDEX('Policy Characteristics'!B:B,MATCH($C131,'Policy Characteristics'!$C:$C,0))),"",INDEX('Policy Characteristics'!B:B,MATCH($C131,'Policy Characteristics'!$C:$C,0)))</f>
        <v>Building Component Electrification</v>
      </c>
      <c r="C131" s="431" t="str">
        <f t="shared" si="10"/>
        <v>Fraction of New Bldg Components Shifted to Other Fuels</v>
      </c>
      <c r="D131" s="53" t="s">
        <v>120</v>
      </c>
      <c r="E131" s="53" t="s">
        <v>293</v>
      </c>
      <c r="F131" s="53" t="s">
        <v>295</v>
      </c>
      <c r="G131" s="53" t="s">
        <v>126</v>
      </c>
      <c r="H131" s="54">
        <v>440</v>
      </c>
      <c r="I131" s="53" t="s">
        <v>45</v>
      </c>
      <c r="J131" s="429" t="str">
        <f>IF(ISBLANK(INDEX('Policy Characteristics'!D:D,MATCH($C131,'Policy Characteristics'!$C:$C,0))),"",INDEX('Policy Characteristics'!D:D,MATCH($C131,'Policy Characteristics'!$C:$C,0)))</f>
        <v>Building Component Electrification</v>
      </c>
      <c r="K131" s="427" t="str">
        <f>IF(ISBLANK(INDEX('Policy Characteristics'!E:E,MATCH($C131,'Policy Characteristics'!$C:$C,0))),"",INDEX('Policy Characteristics'!E:E,MATCH($C131,'Policy Characteristics'!$C:$C,0)))</f>
        <v>bldgs new component fuel shifting</v>
      </c>
      <c r="L131" s="450">
        <f>IF(ISBLANK(INDEX('Policy Characteristics'!F:F,MATCH($C131,'Policy Characteristics'!$C:$C,0))),"",INDEX('Policy Characteristics'!F:F,MATCH($C131,'Policy Characteristics'!$C:$C,0)))</f>
        <v>0</v>
      </c>
      <c r="M131" s="450">
        <f>IF(ISBLANK(INDEX('Policy Characteristics'!G:G,MATCH($C131,'Policy Characteristics'!$C:$C,0))),"",INDEX('Policy Characteristics'!G:G,MATCH($C131,'Policy Characteristics'!$C:$C,0)))</f>
        <v>1</v>
      </c>
      <c r="N131" s="450">
        <f>IF(ISBLANK(INDEX('Policy Characteristics'!H:H,MATCH($C131,'Policy Characteristics'!$C:$C,0))),"",INDEX('Policy Characteristics'!H:H,MATCH($C131,'Policy Characteristics'!$C:$C,0)))</f>
        <v>0.01</v>
      </c>
      <c r="O131" s="427" t="str">
        <f>IF(ISBLANK(INDEX('Policy Characteristics'!I:I,MATCH($C131,'Policy Characteristics'!$C:$C,0))),"",INDEX('Policy Characteristics'!I:I,MATCH($C131,'Policy Characteristics'!$C:$C,0)))</f>
        <v>% of newly sold non-electric building components</v>
      </c>
      <c r="P131" s="427" t="str">
        <f>IF(ISBLANK(INDEX('Policy Characteristics'!J:J,MATCH($C131,'Policy Characteristics'!$C:$C,0))),"",INDEX('Policy Characteristics'!J:J,MATCH($C131,'Policy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European Union, the share of electricity among fuels used for heating in urban, residential buildings will increase from 8% to 9% through 2050. // **Urban Residential Appliances:** In the BAU case, in the European Union, the share of electricity among fuels used by appliances in urban, residential buildings will increase from 44% to 50% through 2050. // **Urban Residential Other Components:** In the BAU case, in the European Union, the share of electricity among fuels used by other components in urban, residential buildings will stay constant at 100% through 2050. // **Rural Residential Heating:** In the BAU case, in the European Union, the share of electricity among fuels used for heating in rural, residential buildings will increase from 8% to 9% through 2050. // **Rural Residential Appliances:** In the BAU case, in the European Union, the share of electricity among fuels used by appliances in rural, residential buildings will increase from 44% to 50% through 2050. // **Rural Residential Other Components:** In the BAU case, in the European Union, the share of electricity among fuels used by other components in urban, residential buildings will stay constant at 100% through 2050. // **Commercial Heating:** In the BAU case, in the European Union, the share of electricity among fuels used for heating in commercial buildings will rise from 18% to 20% through 2050. // **Commercial Appliances:** In the BAU case, in the European Union, the share of electricity among fuels used by appliances in commercial buildings will rise from 60% to 66% through 2050. // **Commercial Other Components:** In the BAU case, in the European Union, the share of electricity among fuels used by other components in commercial buildings will stay constant at 100% through 2050.</v>
      </c>
      <c r="Q131" s="427" t="str">
        <f>IF(ISBLANK(INDEX('Policy Characteristics'!K:K,MATCH($C131,'Policy Characteristics'!$C:$C,0))),"",INDEX('Policy Characteristics'!K:K,MATCH($C131,'Policy Characteristics'!$C:$C,0)))</f>
        <v>buildings-sector-main.html#component-elec</v>
      </c>
      <c r="R131" s="427" t="str">
        <f>IF(ISBLANK(INDEX('Policy Characteristics'!L:L,MATCH($C131,'Policy Characteristics'!$C:$C,0))),"",INDEX('Policy Characteristics'!L:L,MATCH($C131,'Policy Characteristics'!$C:$C,0)))</f>
        <v>building-component-electrification.html</v>
      </c>
    </row>
    <row r="132" spans="1:18" x14ac:dyDescent="0.35">
      <c r="A132" s="427" t="str">
        <f>IF(ISBLANK(INDEX('Policy Characteristics'!A:A,MATCH($C132,'Policy Characteristics'!$C:$C,0))),"",INDEX('Policy Characteristics'!A:A,MATCH($C132,'Policy Characteristics'!$C:$C,0)))</f>
        <v>Buildings and Appliances</v>
      </c>
      <c r="B132" s="427" t="str">
        <f>IF(ISBLANK(INDEX('Policy Characteristics'!B:B,MATCH($C132,'Policy Characteristics'!$C:$C,0))),"",INDEX('Policy Characteristics'!B:B,MATCH($C132,'Policy Characteristics'!$C:$C,0)))</f>
        <v>Building Component Electrification</v>
      </c>
      <c r="C132" s="431" t="str">
        <f t="shared" si="10"/>
        <v>Fraction of New Bldg Components Shifted to Other Fuels</v>
      </c>
      <c r="D132" s="53" t="s">
        <v>121</v>
      </c>
      <c r="E132" s="53" t="s">
        <v>293</v>
      </c>
      <c r="F132" s="53" t="s">
        <v>295</v>
      </c>
      <c r="G132" s="53" t="s">
        <v>127</v>
      </c>
      <c r="H132" s="54">
        <v>441</v>
      </c>
      <c r="I132" s="53" t="s">
        <v>46</v>
      </c>
      <c r="J132" s="429" t="str">
        <f>IF(ISBLANK(INDEX('Policy Characteristics'!D:D,MATCH($C132,'Policy Characteristics'!$C:$C,0))),"",INDEX('Policy Characteristics'!D:D,MATCH($C132,'Policy Characteristics'!$C:$C,0)))</f>
        <v>Building Component Electrification</v>
      </c>
      <c r="K132" s="427" t="str">
        <f>IF(ISBLANK(INDEX('Policy Characteristics'!E:E,MATCH($C132,'Policy Characteristics'!$C:$C,0))),"",INDEX('Policy Characteristics'!E:E,MATCH($C132,'Policy Characteristics'!$C:$C,0)))</f>
        <v>bldgs new component fuel shifting</v>
      </c>
      <c r="L132" s="450">
        <f>IF(ISBLANK(INDEX('Policy Characteristics'!F:F,MATCH($C132,'Policy Characteristics'!$C:$C,0))),"",INDEX('Policy Characteristics'!F:F,MATCH($C132,'Policy Characteristics'!$C:$C,0)))</f>
        <v>0</v>
      </c>
      <c r="M132" s="450">
        <f>IF(ISBLANK(INDEX('Policy Characteristics'!G:G,MATCH($C132,'Policy Characteristics'!$C:$C,0))),"",INDEX('Policy Characteristics'!G:G,MATCH($C132,'Policy Characteristics'!$C:$C,0)))</f>
        <v>1</v>
      </c>
      <c r="N132" s="450">
        <f>IF(ISBLANK(INDEX('Policy Characteristics'!H:H,MATCH($C132,'Policy Characteristics'!$C:$C,0))),"",INDEX('Policy Characteristics'!H:H,MATCH($C132,'Policy Characteristics'!$C:$C,0)))</f>
        <v>0.01</v>
      </c>
      <c r="O132" s="427" t="str">
        <f>IF(ISBLANK(INDEX('Policy Characteristics'!I:I,MATCH($C132,'Policy Characteristics'!$C:$C,0))),"",INDEX('Policy Characteristics'!I:I,MATCH($C132,'Policy Characteristics'!$C:$C,0)))</f>
        <v>% of newly sold non-electric building components</v>
      </c>
      <c r="P132" s="427" t="str">
        <f>IF(ISBLANK(INDEX('Policy Characteristics'!J:J,MATCH($C132,'Policy Characteristics'!$C:$C,0))),"",INDEX('Policy Characteristics'!J:J,MATCH($C132,'Policy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European Union, the share of electricity among fuels used for heating in urban, residential buildings will increase from 8% to 9% through 2050. // **Urban Residential Appliances:** In the BAU case, in the European Union, the share of electricity among fuels used by appliances in urban, residential buildings will increase from 44% to 50% through 2050. // **Urban Residential Other Components:** In the BAU case, in the European Union, the share of electricity among fuels used by other components in urban, residential buildings will stay constant at 100% through 2050. // **Rural Residential Heating:** In the BAU case, in the European Union, the share of electricity among fuels used for heating in rural, residential buildings will increase from 8% to 9% through 2050. // **Rural Residential Appliances:** In the BAU case, in the European Union, the share of electricity among fuels used by appliances in rural, residential buildings will increase from 44% to 50% through 2050. // **Rural Residential Other Components:** In the BAU case, in the European Union, the share of electricity among fuels used by other components in urban, residential buildings will stay constant at 100% through 2050. // **Commercial Heating:** In the BAU case, in the European Union, the share of electricity among fuels used for heating in commercial buildings will rise from 18% to 20% through 2050. // **Commercial Appliances:** In the BAU case, in the European Union, the share of electricity among fuels used by appliances in commercial buildings will rise from 60% to 66% through 2050. // **Commercial Other Components:** In the BAU case, in the European Union, the share of electricity among fuels used by other components in commercial buildings will stay constant at 100% through 2050.</v>
      </c>
      <c r="Q132" s="427" t="str">
        <f>IF(ISBLANK(INDEX('Policy Characteristics'!K:K,MATCH($C132,'Policy Characteristics'!$C:$C,0))),"",INDEX('Policy Characteristics'!K:K,MATCH($C132,'Policy Characteristics'!$C:$C,0)))</f>
        <v>buildings-sector-main.html#component-elec</v>
      </c>
      <c r="R132" s="427" t="str">
        <f>IF(ISBLANK(INDEX('Policy Characteristics'!L:L,MATCH($C132,'Policy Characteristics'!$C:$C,0))),"",INDEX('Policy Characteristics'!L:L,MATCH($C132,'Policy Characteristics'!$C:$C,0)))</f>
        <v>building-component-electrification.html</v>
      </c>
    </row>
    <row r="133" spans="1:18" x14ac:dyDescent="0.35">
      <c r="A133" s="427" t="str">
        <f>IF(ISBLANK(INDEX('Policy Characteristics'!A:A,MATCH($C133,'Policy Characteristics'!$C:$C,0))),"",INDEX('Policy Characteristics'!A:A,MATCH($C133,'Policy Characteristics'!$C:$C,0)))</f>
        <v>Buildings and Appliances</v>
      </c>
      <c r="B133" s="427" t="str">
        <f>IF(ISBLANK(INDEX('Policy Characteristics'!B:B,MATCH($C133,'Policy Characteristics'!$C:$C,0))),"",INDEX('Policy Characteristics'!B:B,MATCH($C133,'Policy Characteristics'!$C:$C,0)))</f>
        <v>Building Component Electrification</v>
      </c>
      <c r="C133" s="431" t="str">
        <f t="shared" si="10"/>
        <v>Fraction of New Bldg Components Shifted to Other Fuels</v>
      </c>
      <c r="D133" s="53" t="s">
        <v>123</v>
      </c>
      <c r="E133" s="53" t="s">
        <v>293</v>
      </c>
      <c r="F133" s="53" t="s">
        <v>295</v>
      </c>
      <c r="G133" s="53" t="s">
        <v>129</v>
      </c>
      <c r="H133" s="54">
        <v>442</v>
      </c>
      <c r="I133" s="53" t="s">
        <v>46</v>
      </c>
      <c r="J133" s="429" t="str">
        <f>IF(ISBLANK(INDEX('Policy Characteristics'!D:D,MATCH($C133,'Policy Characteristics'!$C:$C,0))),"",INDEX('Policy Characteristics'!D:D,MATCH($C133,'Policy Characteristics'!$C:$C,0)))</f>
        <v>Building Component Electrification</v>
      </c>
      <c r="K133" s="427" t="str">
        <f>IF(ISBLANK(INDEX('Policy Characteristics'!E:E,MATCH($C133,'Policy Characteristics'!$C:$C,0))),"",INDEX('Policy Characteristics'!E:E,MATCH($C133,'Policy Characteristics'!$C:$C,0)))</f>
        <v>bldgs new component fuel shifting</v>
      </c>
      <c r="L133" s="450">
        <f>IF(ISBLANK(INDEX('Policy Characteristics'!F:F,MATCH($C133,'Policy Characteristics'!$C:$C,0))),"",INDEX('Policy Characteristics'!F:F,MATCH($C133,'Policy Characteristics'!$C:$C,0)))</f>
        <v>0</v>
      </c>
      <c r="M133" s="450">
        <f>IF(ISBLANK(INDEX('Policy Characteristics'!G:G,MATCH($C133,'Policy Characteristics'!$C:$C,0))),"",INDEX('Policy Characteristics'!G:G,MATCH($C133,'Policy Characteristics'!$C:$C,0)))</f>
        <v>1</v>
      </c>
      <c r="N133" s="450">
        <f>IF(ISBLANK(INDEX('Policy Characteristics'!H:H,MATCH($C133,'Policy Characteristics'!$C:$C,0))),"",INDEX('Policy Characteristics'!H:H,MATCH($C133,'Policy Characteristics'!$C:$C,0)))</f>
        <v>0.01</v>
      </c>
      <c r="O133" s="427" t="str">
        <f>IF(ISBLANK(INDEX('Policy Characteristics'!I:I,MATCH($C133,'Policy Characteristics'!$C:$C,0))),"",INDEX('Policy Characteristics'!I:I,MATCH($C133,'Policy Characteristics'!$C:$C,0)))</f>
        <v>% of newly sold non-electric building components</v>
      </c>
      <c r="P133" s="427" t="str">
        <f>IF(ISBLANK(INDEX('Policy Characteristics'!J:J,MATCH($C133,'Policy Characteristics'!$C:$C,0))),"",INDEX('Policy Characteristics'!J:J,MATCH($C133,'Policy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European Union, the share of electricity among fuels used for heating in urban, residential buildings will increase from 8% to 9% through 2050. // **Urban Residential Appliances:** In the BAU case, in the European Union, the share of electricity among fuels used by appliances in urban, residential buildings will increase from 44% to 50% through 2050. // **Urban Residential Other Components:** In the BAU case, in the European Union, the share of electricity among fuels used by other components in urban, residential buildings will stay constant at 100% through 2050. // **Rural Residential Heating:** In the BAU case, in the European Union, the share of electricity among fuels used for heating in rural, residential buildings will increase from 8% to 9% through 2050. // **Rural Residential Appliances:** In the BAU case, in the European Union, the share of electricity among fuels used by appliances in rural, residential buildings will increase from 44% to 50% through 2050. // **Rural Residential Other Components:** In the BAU case, in the European Union, the share of electricity among fuels used by other components in urban, residential buildings will stay constant at 100% through 2050. // **Commercial Heating:** In the BAU case, in the European Union, the share of electricity among fuels used for heating in commercial buildings will rise from 18% to 20% through 2050. // **Commercial Appliances:** In the BAU case, in the European Union, the share of electricity among fuels used by appliances in commercial buildings will rise from 60% to 66% through 2050. // **Commercial Other Components:** In the BAU case, in the European Union, the share of electricity among fuels used by other components in commercial buildings will stay constant at 100% through 2050.</v>
      </c>
      <c r="Q133" s="427" t="str">
        <f>IF(ISBLANK(INDEX('Policy Characteristics'!K:K,MATCH($C133,'Policy Characteristics'!$C:$C,0))),"",INDEX('Policy Characteristics'!K:K,MATCH($C133,'Policy Characteristics'!$C:$C,0)))</f>
        <v>buildings-sector-main.html#component-elec</v>
      </c>
      <c r="R133" s="427" t="str">
        <f>IF(ISBLANK(INDEX('Policy Characteristics'!L:L,MATCH($C133,'Policy Characteristics'!$C:$C,0))),"",INDEX('Policy Characteristics'!L:L,MATCH($C133,'Policy Characteristics'!$C:$C,0)))</f>
        <v>building-component-electrification.html</v>
      </c>
    </row>
    <row r="134" spans="1:18" x14ac:dyDescent="0.35">
      <c r="A134" s="427" t="str">
        <f>IF(ISBLANK(INDEX('Policy Characteristics'!A:A,MATCH($C134,'Policy Characteristics'!$C:$C,0))),"",INDEX('Policy Characteristics'!A:A,MATCH($C134,'Policy Characteristics'!$C:$C,0)))</f>
        <v>Buildings and Appliances</v>
      </c>
      <c r="B134" s="427" t="str">
        <f>IF(ISBLANK(INDEX('Policy Characteristics'!B:B,MATCH($C134,'Policy Characteristics'!$C:$C,0))),"",INDEX('Policy Characteristics'!B:B,MATCH($C134,'Policy Characteristics'!$C:$C,0)))</f>
        <v>Building Component Electrification</v>
      </c>
      <c r="C134" s="431" t="str">
        <f t="shared" si="10"/>
        <v>Fraction of New Bldg Components Shifted to Other Fuels</v>
      </c>
      <c r="D134" s="53" t="s">
        <v>124</v>
      </c>
      <c r="E134" s="53" t="s">
        <v>293</v>
      </c>
      <c r="F134" s="53" t="s">
        <v>295</v>
      </c>
      <c r="G134" s="53" t="s">
        <v>130</v>
      </c>
      <c r="H134" s="54">
        <v>443</v>
      </c>
      <c r="I134" s="53" t="s">
        <v>45</v>
      </c>
      <c r="J134" s="429" t="str">
        <f>IF(ISBLANK(INDEX('Policy Characteristics'!D:D,MATCH($C134,'Policy Characteristics'!$C:$C,0))),"",INDEX('Policy Characteristics'!D:D,MATCH($C134,'Policy Characteristics'!$C:$C,0)))</f>
        <v>Building Component Electrification</v>
      </c>
      <c r="K134" s="427" t="str">
        <f>IF(ISBLANK(INDEX('Policy Characteristics'!E:E,MATCH($C134,'Policy Characteristics'!$C:$C,0))),"",INDEX('Policy Characteristics'!E:E,MATCH($C134,'Policy Characteristics'!$C:$C,0)))</f>
        <v>bldgs new component fuel shifting</v>
      </c>
      <c r="L134" s="450">
        <f>IF(ISBLANK(INDEX('Policy Characteristics'!F:F,MATCH($C134,'Policy Characteristics'!$C:$C,0))),"",INDEX('Policy Characteristics'!F:F,MATCH($C134,'Policy Characteristics'!$C:$C,0)))</f>
        <v>0</v>
      </c>
      <c r="M134" s="450">
        <f>IF(ISBLANK(INDEX('Policy Characteristics'!G:G,MATCH($C134,'Policy Characteristics'!$C:$C,0))),"",INDEX('Policy Characteristics'!G:G,MATCH($C134,'Policy Characteristics'!$C:$C,0)))</f>
        <v>1</v>
      </c>
      <c r="N134" s="450">
        <f>IF(ISBLANK(INDEX('Policy Characteristics'!H:H,MATCH($C134,'Policy Characteristics'!$C:$C,0))),"",INDEX('Policy Characteristics'!H:H,MATCH($C134,'Policy Characteristics'!$C:$C,0)))</f>
        <v>0.01</v>
      </c>
      <c r="O134" s="427" t="str">
        <f>IF(ISBLANK(INDEX('Policy Characteristics'!I:I,MATCH($C134,'Policy Characteristics'!$C:$C,0))),"",INDEX('Policy Characteristics'!I:I,MATCH($C134,'Policy Characteristics'!$C:$C,0)))</f>
        <v>% of newly sold non-electric building components</v>
      </c>
      <c r="P134" s="427" t="str">
        <f>IF(ISBLANK(INDEX('Policy Characteristics'!J:J,MATCH($C134,'Policy Characteristics'!$C:$C,0))),"",INDEX('Policy Characteristics'!J:J,MATCH($C134,'Policy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European Union, the share of electricity among fuels used for heating in urban, residential buildings will increase from 8% to 9% through 2050. // **Urban Residential Appliances:** In the BAU case, in the European Union, the share of electricity among fuels used by appliances in urban, residential buildings will increase from 44% to 50% through 2050. // **Urban Residential Other Components:** In the BAU case, in the European Union, the share of electricity among fuels used by other components in urban, residential buildings will stay constant at 100% through 2050. // **Rural Residential Heating:** In the BAU case, in the European Union, the share of electricity among fuels used for heating in rural, residential buildings will increase from 8% to 9% through 2050. // **Rural Residential Appliances:** In the BAU case, in the European Union, the share of electricity among fuels used by appliances in rural, residential buildings will increase from 44% to 50% through 2050. // **Rural Residential Other Components:** In the BAU case, in the European Union, the share of electricity among fuels used by other components in urban, residential buildings will stay constant at 100% through 2050. // **Commercial Heating:** In the BAU case, in the European Union, the share of electricity among fuels used for heating in commercial buildings will rise from 18% to 20% through 2050. // **Commercial Appliances:** In the BAU case, in the European Union, the share of electricity among fuels used by appliances in commercial buildings will rise from 60% to 66% through 2050. // **Commercial Other Components:** In the BAU case, in the European Union, the share of electricity among fuels used by other components in commercial buildings will stay constant at 100% through 2050.</v>
      </c>
      <c r="Q134" s="427" t="str">
        <f>IF(ISBLANK(INDEX('Policy Characteristics'!K:K,MATCH($C134,'Policy Characteristics'!$C:$C,0))),"",INDEX('Policy Characteristics'!K:K,MATCH($C134,'Policy Characteristics'!$C:$C,0)))</f>
        <v>buildings-sector-main.html#component-elec</v>
      </c>
      <c r="R134" s="427" t="str">
        <f>IF(ISBLANK(INDEX('Policy Characteristics'!L:L,MATCH($C134,'Policy Characteristics'!$C:$C,0))),"",INDEX('Policy Characteristics'!L:L,MATCH($C134,'Policy Characteristics'!$C:$C,0)))</f>
        <v>building-component-electrification.html</v>
      </c>
    </row>
    <row r="135" spans="1:18" x14ac:dyDescent="0.35">
      <c r="A135" s="427" t="str">
        <f>IF(ISBLANK(INDEX('Policy Characteristics'!A:A,MATCH($C135,'Policy Characteristics'!$C:$C,0))),"",INDEX('Policy Characteristics'!A:A,MATCH($C135,'Policy Characteristics'!$C:$C,0)))</f>
        <v>Buildings and Appliances</v>
      </c>
      <c r="B135" s="427" t="str">
        <f>IF(ISBLANK(INDEX('Policy Characteristics'!B:B,MATCH($C135,'Policy Characteristics'!$C:$C,0))),"",INDEX('Policy Characteristics'!B:B,MATCH($C135,'Policy Characteristics'!$C:$C,0)))</f>
        <v>Building Component Electrification</v>
      </c>
      <c r="C135" s="431" t="str">
        <f t="shared" si="10"/>
        <v>Fraction of New Bldg Components Shifted to Other Fuels</v>
      </c>
      <c r="D135" s="53" t="s">
        <v>125</v>
      </c>
      <c r="E135" s="53" t="s">
        <v>293</v>
      </c>
      <c r="F135" s="53" t="s">
        <v>295</v>
      </c>
      <c r="G135" s="53" t="s">
        <v>131</v>
      </c>
      <c r="H135" s="54">
        <v>444</v>
      </c>
      <c r="I135" s="53" t="s">
        <v>45</v>
      </c>
      <c r="J135" s="429" t="str">
        <f>IF(ISBLANK(INDEX('Policy Characteristics'!D:D,MATCH($C135,'Policy Characteristics'!$C:$C,0))),"",INDEX('Policy Characteristics'!D:D,MATCH($C135,'Policy Characteristics'!$C:$C,0)))</f>
        <v>Building Component Electrification</v>
      </c>
      <c r="K135" s="427" t="str">
        <f>IF(ISBLANK(INDEX('Policy Characteristics'!E:E,MATCH($C135,'Policy Characteristics'!$C:$C,0))),"",INDEX('Policy Characteristics'!E:E,MATCH($C135,'Policy Characteristics'!$C:$C,0)))</f>
        <v>bldgs new component fuel shifting</v>
      </c>
      <c r="L135" s="450">
        <f>IF(ISBLANK(INDEX('Policy Characteristics'!F:F,MATCH($C135,'Policy Characteristics'!$C:$C,0))),"",INDEX('Policy Characteristics'!F:F,MATCH($C135,'Policy Characteristics'!$C:$C,0)))</f>
        <v>0</v>
      </c>
      <c r="M135" s="450">
        <f>IF(ISBLANK(INDEX('Policy Characteristics'!G:G,MATCH($C135,'Policy Characteristics'!$C:$C,0))),"",INDEX('Policy Characteristics'!G:G,MATCH($C135,'Policy Characteristics'!$C:$C,0)))</f>
        <v>1</v>
      </c>
      <c r="N135" s="450">
        <f>IF(ISBLANK(INDEX('Policy Characteristics'!H:H,MATCH($C135,'Policy Characteristics'!$C:$C,0))),"",INDEX('Policy Characteristics'!H:H,MATCH($C135,'Policy Characteristics'!$C:$C,0)))</f>
        <v>0.01</v>
      </c>
      <c r="O135" s="427" t="str">
        <f>IF(ISBLANK(INDEX('Policy Characteristics'!I:I,MATCH($C135,'Policy Characteristics'!$C:$C,0))),"",INDEX('Policy Characteristics'!I:I,MATCH($C135,'Policy Characteristics'!$C:$C,0)))</f>
        <v>% of newly sold non-electric building components</v>
      </c>
      <c r="P135" s="427" t="str">
        <f>IF(ISBLANK(INDEX('Policy Characteristics'!J:J,MATCH($C135,'Policy Characteristics'!$C:$C,0))),"",INDEX('Policy Characteristics'!J:J,MATCH($C135,'Policy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European Union, the share of electricity among fuels used for heating in urban, residential buildings will increase from 8% to 9% through 2050. // **Urban Residential Appliances:** In the BAU case, in the European Union, the share of electricity among fuels used by appliances in urban, residential buildings will increase from 44% to 50% through 2050. // **Urban Residential Other Components:** In the BAU case, in the European Union, the share of electricity among fuels used by other components in urban, residential buildings will stay constant at 100% through 2050. // **Rural Residential Heating:** In the BAU case, in the European Union, the share of electricity among fuels used for heating in rural, residential buildings will increase from 8% to 9% through 2050. // **Rural Residential Appliances:** In the BAU case, in the European Union, the share of electricity among fuels used by appliances in rural, residential buildings will increase from 44% to 50% through 2050. // **Rural Residential Other Components:** In the BAU case, in the European Union, the share of electricity among fuels used by other components in urban, residential buildings will stay constant at 100% through 2050. // **Commercial Heating:** In the BAU case, in the European Union, the share of electricity among fuels used for heating in commercial buildings will rise from 18% to 20% through 2050. // **Commercial Appliances:** In the BAU case, in the European Union, the share of electricity among fuels used by appliances in commercial buildings will rise from 60% to 66% through 2050. // **Commercial Other Components:** In the BAU case, in the European Union, the share of electricity among fuels used by other components in commercial buildings will stay constant at 100% through 2050.</v>
      </c>
      <c r="Q135" s="427" t="str">
        <f>IF(ISBLANK(INDEX('Policy Characteristics'!K:K,MATCH($C135,'Policy Characteristics'!$C:$C,0))),"",INDEX('Policy Characteristics'!K:K,MATCH($C135,'Policy Characteristics'!$C:$C,0)))</f>
        <v>buildings-sector-main.html#component-elec</v>
      </c>
      <c r="R135" s="427" t="str">
        <f>IF(ISBLANK(INDEX('Policy Characteristics'!L:L,MATCH($C135,'Policy Characteristics'!$C:$C,0))),"",INDEX('Policy Characteristics'!L:L,MATCH($C135,'Policy Characteristics'!$C:$C,0)))</f>
        <v>building-component-electrification.html</v>
      </c>
    </row>
    <row r="136" spans="1:18" x14ac:dyDescent="0.35">
      <c r="A136" s="427" t="str">
        <f>IF(ISBLANK(INDEX('Policy Characteristics'!A:A,MATCH($C136,'Policy Characteristics'!$C:$C,0))),"",INDEX('Policy Characteristics'!A:A,MATCH($C136,'Policy Characteristics'!$C:$C,0)))</f>
        <v>Buildings and Appliances</v>
      </c>
      <c r="B136" s="427" t="str">
        <f>IF(ISBLANK(INDEX('Policy Characteristics'!B:B,MATCH($C136,'Policy Characteristics'!$C:$C,0))),"",INDEX('Policy Characteristics'!B:B,MATCH($C136,'Policy Characteristics'!$C:$C,0)))</f>
        <v>Building Component Electrification</v>
      </c>
      <c r="C136" s="431" t="str">
        <f t="shared" si="10"/>
        <v>Fraction of New Bldg Components Shifted to Other Fuels</v>
      </c>
      <c r="D136" s="53" t="s">
        <v>120</v>
      </c>
      <c r="E136" s="53" t="s">
        <v>294</v>
      </c>
      <c r="F136" s="53" t="s">
        <v>171</v>
      </c>
      <c r="G136" s="53" t="s">
        <v>126</v>
      </c>
      <c r="H136" s="54">
        <v>445</v>
      </c>
      <c r="I136" s="53" t="s">
        <v>45</v>
      </c>
      <c r="J136" s="429" t="str">
        <f>IF(ISBLANK(INDEX('Policy Characteristics'!D:D,MATCH($C136,'Policy Characteristics'!$C:$C,0))),"",INDEX('Policy Characteristics'!D:D,MATCH($C136,'Policy Characteristics'!$C:$C,0)))</f>
        <v>Building Component Electrification</v>
      </c>
      <c r="K136" s="427" t="str">
        <f>IF(ISBLANK(INDEX('Policy Characteristics'!E:E,MATCH($C136,'Policy Characteristics'!$C:$C,0))),"",INDEX('Policy Characteristics'!E:E,MATCH($C136,'Policy Characteristics'!$C:$C,0)))</f>
        <v>bldgs new component fuel shifting</v>
      </c>
      <c r="L136" s="450">
        <f>IF(ISBLANK(INDEX('Policy Characteristics'!F:F,MATCH($C136,'Policy Characteristics'!$C:$C,0))),"",INDEX('Policy Characteristics'!F:F,MATCH($C136,'Policy Characteristics'!$C:$C,0)))</f>
        <v>0</v>
      </c>
      <c r="M136" s="450">
        <f>IF(ISBLANK(INDEX('Policy Characteristics'!G:G,MATCH($C136,'Policy Characteristics'!$C:$C,0))),"",INDEX('Policy Characteristics'!G:G,MATCH($C136,'Policy Characteristics'!$C:$C,0)))</f>
        <v>1</v>
      </c>
      <c r="N136" s="450">
        <f>IF(ISBLANK(INDEX('Policy Characteristics'!H:H,MATCH($C136,'Policy Characteristics'!$C:$C,0))),"",INDEX('Policy Characteristics'!H:H,MATCH($C136,'Policy Characteristics'!$C:$C,0)))</f>
        <v>0.01</v>
      </c>
      <c r="O136" s="427" t="str">
        <f>IF(ISBLANK(INDEX('Policy Characteristics'!I:I,MATCH($C136,'Policy Characteristics'!$C:$C,0))),"",INDEX('Policy Characteristics'!I:I,MATCH($C136,'Policy Characteristics'!$C:$C,0)))</f>
        <v>% of newly sold non-electric building components</v>
      </c>
      <c r="P136" s="427" t="str">
        <f>IF(ISBLANK(INDEX('Policy Characteristics'!J:J,MATCH($C136,'Policy Characteristics'!$C:$C,0))),"",INDEX('Policy Characteristics'!J:J,MATCH($C136,'Policy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European Union, the share of electricity among fuels used for heating in urban, residential buildings will increase from 8% to 9% through 2050. // **Urban Residential Appliances:** In the BAU case, in the European Union, the share of electricity among fuels used by appliances in urban, residential buildings will increase from 44% to 50% through 2050. // **Urban Residential Other Components:** In the BAU case, in the European Union, the share of electricity among fuels used by other components in urban, residential buildings will stay constant at 100% through 2050. // **Rural Residential Heating:** In the BAU case, in the European Union, the share of electricity among fuels used for heating in rural, residential buildings will increase from 8% to 9% through 2050. // **Rural Residential Appliances:** In the BAU case, in the European Union, the share of electricity among fuels used by appliances in rural, residential buildings will increase from 44% to 50% through 2050. // **Rural Residential Other Components:** In the BAU case, in the European Union, the share of electricity among fuels used by other components in urban, residential buildings will stay constant at 100% through 2050. // **Commercial Heating:** In the BAU case, in the European Union, the share of electricity among fuels used for heating in commercial buildings will rise from 18% to 20% through 2050. // **Commercial Appliances:** In the BAU case, in the European Union, the share of electricity among fuels used by appliances in commercial buildings will rise from 60% to 66% through 2050. // **Commercial Other Components:** In the BAU case, in the European Union, the share of electricity among fuels used by other components in commercial buildings will stay constant at 100% through 2050.</v>
      </c>
      <c r="Q136" s="427" t="str">
        <f>IF(ISBLANK(INDEX('Policy Characteristics'!K:K,MATCH($C136,'Policy Characteristics'!$C:$C,0))),"",INDEX('Policy Characteristics'!K:K,MATCH($C136,'Policy Characteristics'!$C:$C,0)))</f>
        <v>buildings-sector-main.html#component-elec</v>
      </c>
      <c r="R136" s="427" t="str">
        <f>IF(ISBLANK(INDEX('Policy Characteristics'!L:L,MATCH($C136,'Policy Characteristics'!$C:$C,0))),"",INDEX('Policy Characteristics'!L:L,MATCH($C136,'Policy Characteristics'!$C:$C,0)))</f>
        <v>building-component-electrification.html</v>
      </c>
    </row>
    <row r="137" spans="1:18" x14ac:dyDescent="0.35">
      <c r="A137" s="427" t="str">
        <f>IF(ISBLANK(INDEX('Policy Characteristics'!A:A,MATCH($C137,'Policy Characteristics'!$C:$C,0))),"",INDEX('Policy Characteristics'!A:A,MATCH($C137,'Policy Characteristics'!$C:$C,0)))</f>
        <v>Buildings and Appliances</v>
      </c>
      <c r="B137" s="427" t="str">
        <f>IF(ISBLANK(INDEX('Policy Characteristics'!B:B,MATCH($C137,'Policy Characteristics'!$C:$C,0))),"",INDEX('Policy Characteristics'!B:B,MATCH($C137,'Policy Characteristics'!$C:$C,0)))</f>
        <v>Building Component Electrification</v>
      </c>
      <c r="C137" s="431" t="str">
        <f t="shared" si="10"/>
        <v>Fraction of New Bldg Components Shifted to Other Fuels</v>
      </c>
      <c r="D137" s="53" t="s">
        <v>121</v>
      </c>
      <c r="E137" s="53" t="s">
        <v>294</v>
      </c>
      <c r="F137" s="53" t="s">
        <v>171</v>
      </c>
      <c r="G137" s="53" t="s">
        <v>127</v>
      </c>
      <c r="H137" s="54">
        <v>446</v>
      </c>
      <c r="I137" s="53" t="s">
        <v>46</v>
      </c>
      <c r="J137" s="429" t="str">
        <f>IF(ISBLANK(INDEX('Policy Characteristics'!D:D,MATCH($C137,'Policy Characteristics'!$C:$C,0))),"",INDEX('Policy Characteristics'!D:D,MATCH($C137,'Policy Characteristics'!$C:$C,0)))</f>
        <v>Building Component Electrification</v>
      </c>
      <c r="K137" s="427" t="str">
        <f>IF(ISBLANK(INDEX('Policy Characteristics'!E:E,MATCH($C137,'Policy Characteristics'!$C:$C,0))),"",INDEX('Policy Characteristics'!E:E,MATCH($C137,'Policy Characteristics'!$C:$C,0)))</f>
        <v>bldgs new component fuel shifting</v>
      </c>
      <c r="L137" s="450">
        <f>IF(ISBLANK(INDEX('Policy Characteristics'!F:F,MATCH($C137,'Policy Characteristics'!$C:$C,0))),"",INDEX('Policy Characteristics'!F:F,MATCH($C137,'Policy Characteristics'!$C:$C,0)))</f>
        <v>0</v>
      </c>
      <c r="M137" s="450">
        <f>IF(ISBLANK(INDEX('Policy Characteristics'!G:G,MATCH($C137,'Policy Characteristics'!$C:$C,0))),"",INDEX('Policy Characteristics'!G:G,MATCH($C137,'Policy Characteristics'!$C:$C,0)))</f>
        <v>1</v>
      </c>
      <c r="N137" s="450">
        <f>IF(ISBLANK(INDEX('Policy Characteristics'!H:H,MATCH($C137,'Policy Characteristics'!$C:$C,0))),"",INDEX('Policy Characteristics'!H:H,MATCH($C137,'Policy Characteristics'!$C:$C,0)))</f>
        <v>0.01</v>
      </c>
      <c r="O137" s="427" t="str">
        <f>IF(ISBLANK(INDEX('Policy Characteristics'!I:I,MATCH($C137,'Policy Characteristics'!$C:$C,0))),"",INDEX('Policy Characteristics'!I:I,MATCH($C137,'Policy Characteristics'!$C:$C,0)))</f>
        <v>% of newly sold non-electric building components</v>
      </c>
      <c r="P137" s="427" t="str">
        <f>IF(ISBLANK(INDEX('Policy Characteristics'!J:J,MATCH($C137,'Policy Characteristics'!$C:$C,0))),"",INDEX('Policy Characteristics'!J:J,MATCH($C137,'Policy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European Union, the share of electricity among fuels used for heating in urban, residential buildings will increase from 8% to 9% through 2050. // **Urban Residential Appliances:** In the BAU case, in the European Union, the share of electricity among fuels used by appliances in urban, residential buildings will increase from 44% to 50% through 2050. // **Urban Residential Other Components:** In the BAU case, in the European Union, the share of electricity among fuels used by other components in urban, residential buildings will stay constant at 100% through 2050. // **Rural Residential Heating:** In the BAU case, in the European Union, the share of electricity among fuels used for heating in rural, residential buildings will increase from 8% to 9% through 2050. // **Rural Residential Appliances:** In the BAU case, in the European Union, the share of electricity among fuels used by appliances in rural, residential buildings will increase from 44% to 50% through 2050. // **Rural Residential Other Components:** In the BAU case, in the European Union, the share of electricity among fuels used by other components in urban, residential buildings will stay constant at 100% through 2050. // **Commercial Heating:** In the BAU case, in the European Union, the share of electricity among fuels used for heating in commercial buildings will rise from 18% to 20% through 2050. // **Commercial Appliances:** In the BAU case, in the European Union, the share of electricity among fuels used by appliances in commercial buildings will rise from 60% to 66% through 2050. // **Commercial Other Components:** In the BAU case, in the European Union, the share of electricity among fuels used by other components in commercial buildings will stay constant at 100% through 2050.</v>
      </c>
      <c r="Q137" s="427" t="str">
        <f>IF(ISBLANK(INDEX('Policy Characteristics'!K:K,MATCH($C137,'Policy Characteristics'!$C:$C,0))),"",INDEX('Policy Characteristics'!K:K,MATCH($C137,'Policy Characteristics'!$C:$C,0)))</f>
        <v>buildings-sector-main.html#component-elec</v>
      </c>
      <c r="R137" s="427" t="str">
        <f>IF(ISBLANK(INDEX('Policy Characteristics'!L:L,MATCH($C137,'Policy Characteristics'!$C:$C,0))),"",INDEX('Policy Characteristics'!L:L,MATCH($C137,'Policy Characteristics'!$C:$C,0)))</f>
        <v>building-component-electrification.html</v>
      </c>
    </row>
    <row r="138" spans="1:18" x14ac:dyDescent="0.35">
      <c r="A138" s="427" t="str">
        <f>IF(ISBLANK(INDEX('Policy Characteristics'!A:A,MATCH($C138,'Policy Characteristics'!$C:$C,0))),"",INDEX('Policy Characteristics'!A:A,MATCH($C138,'Policy Characteristics'!$C:$C,0)))</f>
        <v>Buildings and Appliances</v>
      </c>
      <c r="B138" s="427" t="str">
        <f>IF(ISBLANK(INDEX('Policy Characteristics'!B:B,MATCH($C138,'Policy Characteristics'!$C:$C,0))),"",INDEX('Policy Characteristics'!B:B,MATCH($C138,'Policy Characteristics'!$C:$C,0)))</f>
        <v>Building Component Electrification</v>
      </c>
      <c r="C138" s="431" t="str">
        <f t="shared" si="10"/>
        <v>Fraction of New Bldg Components Shifted to Other Fuels</v>
      </c>
      <c r="D138" s="53" t="s">
        <v>123</v>
      </c>
      <c r="E138" s="53" t="s">
        <v>294</v>
      </c>
      <c r="F138" s="53" t="s">
        <v>171</v>
      </c>
      <c r="G138" s="53" t="s">
        <v>129</v>
      </c>
      <c r="H138" s="54">
        <v>447</v>
      </c>
      <c r="I138" s="53" t="s">
        <v>46</v>
      </c>
      <c r="J138" s="429" t="str">
        <f>IF(ISBLANK(INDEX('Policy Characteristics'!D:D,MATCH($C138,'Policy Characteristics'!$C:$C,0))),"",INDEX('Policy Characteristics'!D:D,MATCH($C138,'Policy Characteristics'!$C:$C,0)))</f>
        <v>Building Component Electrification</v>
      </c>
      <c r="K138" s="427" t="str">
        <f>IF(ISBLANK(INDEX('Policy Characteristics'!E:E,MATCH($C138,'Policy Characteristics'!$C:$C,0))),"",INDEX('Policy Characteristics'!E:E,MATCH($C138,'Policy Characteristics'!$C:$C,0)))</f>
        <v>bldgs new component fuel shifting</v>
      </c>
      <c r="L138" s="450">
        <f>IF(ISBLANK(INDEX('Policy Characteristics'!F:F,MATCH($C138,'Policy Characteristics'!$C:$C,0))),"",INDEX('Policy Characteristics'!F:F,MATCH($C138,'Policy Characteristics'!$C:$C,0)))</f>
        <v>0</v>
      </c>
      <c r="M138" s="450">
        <f>IF(ISBLANK(INDEX('Policy Characteristics'!G:G,MATCH($C138,'Policy Characteristics'!$C:$C,0))),"",INDEX('Policy Characteristics'!G:G,MATCH($C138,'Policy Characteristics'!$C:$C,0)))</f>
        <v>1</v>
      </c>
      <c r="N138" s="450">
        <f>IF(ISBLANK(INDEX('Policy Characteristics'!H:H,MATCH($C138,'Policy Characteristics'!$C:$C,0))),"",INDEX('Policy Characteristics'!H:H,MATCH($C138,'Policy Characteristics'!$C:$C,0)))</f>
        <v>0.01</v>
      </c>
      <c r="O138" s="427" t="str">
        <f>IF(ISBLANK(INDEX('Policy Characteristics'!I:I,MATCH($C138,'Policy Characteristics'!$C:$C,0))),"",INDEX('Policy Characteristics'!I:I,MATCH($C138,'Policy Characteristics'!$C:$C,0)))</f>
        <v>% of newly sold non-electric building components</v>
      </c>
      <c r="P138" s="427" t="str">
        <f>IF(ISBLANK(INDEX('Policy Characteristics'!J:J,MATCH($C138,'Policy Characteristics'!$C:$C,0))),"",INDEX('Policy Characteristics'!J:J,MATCH($C138,'Policy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European Union, the share of electricity among fuels used for heating in urban, residential buildings will increase from 8% to 9% through 2050. // **Urban Residential Appliances:** In the BAU case, in the European Union, the share of electricity among fuels used by appliances in urban, residential buildings will increase from 44% to 50% through 2050. // **Urban Residential Other Components:** In the BAU case, in the European Union, the share of electricity among fuels used by other components in urban, residential buildings will stay constant at 100% through 2050. // **Rural Residential Heating:** In the BAU case, in the European Union, the share of electricity among fuels used for heating in rural, residential buildings will increase from 8% to 9% through 2050. // **Rural Residential Appliances:** In the BAU case, in the European Union, the share of electricity among fuels used by appliances in rural, residential buildings will increase from 44% to 50% through 2050. // **Rural Residential Other Components:** In the BAU case, in the European Union, the share of electricity among fuels used by other components in urban, residential buildings will stay constant at 100% through 2050. // **Commercial Heating:** In the BAU case, in the European Union, the share of electricity among fuels used for heating in commercial buildings will rise from 18% to 20% through 2050. // **Commercial Appliances:** In the BAU case, in the European Union, the share of electricity among fuels used by appliances in commercial buildings will rise from 60% to 66% through 2050. // **Commercial Other Components:** In the BAU case, in the European Union, the share of electricity among fuels used by other components in commercial buildings will stay constant at 100% through 2050.</v>
      </c>
      <c r="Q138" s="427" t="str">
        <f>IF(ISBLANK(INDEX('Policy Characteristics'!K:K,MATCH($C138,'Policy Characteristics'!$C:$C,0))),"",INDEX('Policy Characteristics'!K:K,MATCH($C138,'Policy Characteristics'!$C:$C,0)))</f>
        <v>buildings-sector-main.html#component-elec</v>
      </c>
      <c r="R138" s="427" t="str">
        <f>IF(ISBLANK(INDEX('Policy Characteristics'!L:L,MATCH($C138,'Policy Characteristics'!$C:$C,0))),"",INDEX('Policy Characteristics'!L:L,MATCH($C138,'Policy Characteristics'!$C:$C,0)))</f>
        <v>building-component-electrification.html</v>
      </c>
    </row>
    <row r="139" spans="1:18" x14ac:dyDescent="0.35">
      <c r="A139" s="427" t="str">
        <f>IF(ISBLANK(INDEX('Policy Characteristics'!A:A,MATCH($C139,'Policy Characteristics'!$C:$C,0))),"",INDEX('Policy Characteristics'!A:A,MATCH($C139,'Policy Characteristics'!$C:$C,0)))</f>
        <v>Buildings and Appliances</v>
      </c>
      <c r="B139" s="427" t="str">
        <f>IF(ISBLANK(INDEX('Policy Characteristics'!B:B,MATCH($C139,'Policy Characteristics'!$C:$C,0))),"",INDEX('Policy Characteristics'!B:B,MATCH($C139,'Policy Characteristics'!$C:$C,0)))</f>
        <v>Building Component Electrification</v>
      </c>
      <c r="C139" s="431" t="str">
        <f t="shared" si="10"/>
        <v>Fraction of New Bldg Components Shifted to Other Fuels</v>
      </c>
      <c r="D139" s="53" t="s">
        <v>124</v>
      </c>
      <c r="E139" s="53" t="s">
        <v>294</v>
      </c>
      <c r="F139" s="53" t="s">
        <v>171</v>
      </c>
      <c r="G139" s="53" t="s">
        <v>130</v>
      </c>
      <c r="H139" s="54">
        <v>448</v>
      </c>
      <c r="I139" s="53" t="s">
        <v>45</v>
      </c>
      <c r="J139" s="429" t="str">
        <f>IF(ISBLANK(INDEX('Policy Characteristics'!D:D,MATCH($C139,'Policy Characteristics'!$C:$C,0))),"",INDEX('Policy Characteristics'!D:D,MATCH($C139,'Policy Characteristics'!$C:$C,0)))</f>
        <v>Building Component Electrification</v>
      </c>
      <c r="K139" s="427" t="str">
        <f>IF(ISBLANK(INDEX('Policy Characteristics'!E:E,MATCH($C139,'Policy Characteristics'!$C:$C,0))),"",INDEX('Policy Characteristics'!E:E,MATCH($C139,'Policy Characteristics'!$C:$C,0)))</f>
        <v>bldgs new component fuel shifting</v>
      </c>
      <c r="L139" s="450">
        <f>IF(ISBLANK(INDEX('Policy Characteristics'!F:F,MATCH($C139,'Policy Characteristics'!$C:$C,0))),"",INDEX('Policy Characteristics'!F:F,MATCH($C139,'Policy Characteristics'!$C:$C,0)))</f>
        <v>0</v>
      </c>
      <c r="M139" s="450">
        <f>IF(ISBLANK(INDEX('Policy Characteristics'!G:G,MATCH($C139,'Policy Characteristics'!$C:$C,0))),"",INDEX('Policy Characteristics'!G:G,MATCH($C139,'Policy Characteristics'!$C:$C,0)))</f>
        <v>1</v>
      </c>
      <c r="N139" s="450">
        <f>IF(ISBLANK(INDEX('Policy Characteristics'!H:H,MATCH($C139,'Policy Characteristics'!$C:$C,0))),"",INDEX('Policy Characteristics'!H:H,MATCH($C139,'Policy Characteristics'!$C:$C,0)))</f>
        <v>0.01</v>
      </c>
      <c r="O139" s="427" t="str">
        <f>IF(ISBLANK(INDEX('Policy Characteristics'!I:I,MATCH($C139,'Policy Characteristics'!$C:$C,0))),"",INDEX('Policy Characteristics'!I:I,MATCH($C139,'Policy Characteristics'!$C:$C,0)))</f>
        <v>% of newly sold non-electric building components</v>
      </c>
      <c r="P139" s="427" t="str">
        <f>IF(ISBLANK(INDEX('Policy Characteristics'!J:J,MATCH($C139,'Policy Characteristics'!$C:$C,0))),"",INDEX('Policy Characteristics'!J:J,MATCH($C139,'Policy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European Union, the share of electricity among fuels used for heating in urban, residential buildings will increase from 8% to 9% through 2050. // **Urban Residential Appliances:** In the BAU case, in the European Union, the share of electricity among fuels used by appliances in urban, residential buildings will increase from 44% to 50% through 2050. // **Urban Residential Other Components:** In the BAU case, in the European Union, the share of electricity among fuels used by other components in urban, residential buildings will stay constant at 100% through 2050. // **Rural Residential Heating:** In the BAU case, in the European Union, the share of electricity among fuels used for heating in rural, residential buildings will increase from 8% to 9% through 2050. // **Rural Residential Appliances:** In the BAU case, in the European Union, the share of electricity among fuels used by appliances in rural, residential buildings will increase from 44% to 50% through 2050. // **Rural Residential Other Components:** In the BAU case, in the European Union, the share of electricity among fuels used by other components in urban, residential buildings will stay constant at 100% through 2050. // **Commercial Heating:** In the BAU case, in the European Union, the share of electricity among fuels used for heating in commercial buildings will rise from 18% to 20% through 2050. // **Commercial Appliances:** In the BAU case, in the European Union, the share of electricity among fuels used by appliances in commercial buildings will rise from 60% to 66% through 2050. // **Commercial Other Components:** In the BAU case, in the European Union, the share of electricity among fuels used by other components in commercial buildings will stay constant at 100% through 2050.</v>
      </c>
      <c r="Q139" s="427" t="str">
        <f>IF(ISBLANK(INDEX('Policy Characteristics'!K:K,MATCH($C139,'Policy Characteristics'!$C:$C,0))),"",INDEX('Policy Characteristics'!K:K,MATCH($C139,'Policy Characteristics'!$C:$C,0)))</f>
        <v>buildings-sector-main.html#component-elec</v>
      </c>
      <c r="R139" s="427" t="str">
        <f>IF(ISBLANK(INDEX('Policy Characteristics'!L:L,MATCH($C139,'Policy Characteristics'!$C:$C,0))),"",INDEX('Policy Characteristics'!L:L,MATCH($C139,'Policy Characteristics'!$C:$C,0)))</f>
        <v>building-component-electrification.html</v>
      </c>
    </row>
    <row r="140" spans="1:18" s="1" customFormat="1" x14ac:dyDescent="0.35">
      <c r="A140" s="427" t="str">
        <f>IF(ISBLANK(INDEX('Policy Characteristics'!A:A,MATCH($C140,'Policy Characteristics'!$C:$C,0))),"",INDEX('Policy Characteristics'!A:A,MATCH($C140,'Policy Characteristics'!$C:$C,0)))</f>
        <v>Buildings and Appliances</v>
      </c>
      <c r="B140" s="427" t="str">
        <f>IF(ISBLANK(INDEX('Policy Characteristics'!B:B,MATCH($C140,'Policy Characteristics'!$C:$C,0))),"",INDEX('Policy Characteristics'!B:B,MATCH($C140,'Policy Characteristics'!$C:$C,0)))</f>
        <v>Building Component Electrification</v>
      </c>
      <c r="C140" s="431" t="str">
        <f t="shared" ref="C140" si="11">C$126</f>
        <v>Fraction of New Bldg Components Shifted to Other Fuels</v>
      </c>
      <c r="D140" s="53" t="s">
        <v>125</v>
      </c>
      <c r="E140" s="53" t="s">
        <v>294</v>
      </c>
      <c r="F140" s="53" t="s">
        <v>171</v>
      </c>
      <c r="G140" s="53" t="s">
        <v>131</v>
      </c>
      <c r="H140" s="54">
        <v>449</v>
      </c>
      <c r="I140" s="53" t="s">
        <v>45</v>
      </c>
      <c r="J140" s="429" t="str">
        <f>IF(ISBLANK(INDEX('Policy Characteristics'!D:D,MATCH($C140,'Policy Characteristics'!$C:$C,0))),"",INDEX('Policy Characteristics'!D:D,MATCH($C140,'Policy Characteristics'!$C:$C,0)))</f>
        <v>Building Component Electrification</v>
      </c>
      <c r="K140" s="427" t="str">
        <f>IF(ISBLANK(INDEX('Policy Characteristics'!E:E,MATCH($C140,'Policy Characteristics'!$C:$C,0))),"",INDEX('Policy Characteristics'!E:E,MATCH($C140,'Policy Characteristics'!$C:$C,0)))</f>
        <v>bldgs new component fuel shifting</v>
      </c>
      <c r="L140" s="450">
        <f>IF(ISBLANK(INDEX('Policy Characteristics'!F:F,MATCH($C140,'Policy Characteristics'!$C:$C,0))),"",INDEX('Policy Characteristics'!F:F,MATCH($C140,'Policy Characteristics'!$C:$C,0)))</f>
        <v>0</v>
      </c>
      <c r="M140" s="450">
        <f>IF(ISBLANK(INDEX('Policy Characteristics'!G:G,MATCH($C140,'Policy Characteristics'!$C:$C,0))),"",INDEX('Policy Characteristics'!G:G,MATCH($C140,'Policy Characteristics'!$C:$C,0)))</f>
        <v>1</v>
      </c>
      <c r="N140" s="450">
        <f>IF(ISBLANK(INDEX('Policy Characteristics'!H:H,MATCH($C140,'Policy Characteristics'!$C:$C,0))),"",INDEX('Policy Characteristics'!H:H,MATCH($C140,'Policy Characteristics'!$C:$C,0)))</f>
        <v>0.01</v>
      </c>
      <c r="O140" s="427" t="str">
        <f>IF(ISBLANK(INDEX('Policy Characteristics'!I:I,MATCH($C140,'Policy Characteristics'!$C:$C,0))),"",INDEX('Policy Characteristics'!I:I,MATCH($C140,'Policy Characteristics'!$C:$C,0)))</f>
        <v>% of newly sold non-electric building components</v>
      </c>
      <c r="P140" s="427" t="str">
        <f>IF(ISBLANK(INDEX('Policy Characteristics'!J:J,MATCH($C140,'Policy Characteristics'!$C:$C,0))),"",INDEX('Policy Characteristics'!J:J,MATCH($C140,'Policy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European Union, the share of electricity among fuels used for heating in urban, residential buildings will increase from 8% to 9% through 2050. // **Urban Residential Appliances:** In the BAU case, in the European Union, the share of electricity among fuels used by appliances in urban, residential buildings will increase from 44% to 50% through 2050. // **Urban Residential Other Components:** In the BAU case, in the European Union, the share of electricity among fuels used by other components in urban, residential buildings will stay constant at 100% through 2050. // **Rural Residential Heating:** In the BAU case, in the European Union, the share of electricity among fuels used for heating in rural, residential buildings will increase from 8% to 9% through 2050. // **Rural Residential Appliances:** In the BAU case, in the European Union, the share of electricity among fuels used by appliances in rural, residential buildings will increase from 44% to 50% through 2050. // **Rural Residential Other Components:** In the BAU case, in the European Union, the share of electricity among fuels used by other components in urban, residential buildings will stay constant at 100% through 2050. // **Commercial Heating:** In the BAU case, in the European Union, the share of electricity among fuels used for heating in commercial buildings will rise from 18% to 20% through 2050. // **Commercial Appliances:** In the BAU case, in the European Union, the share of electricity among fuels used by appliances in commercial buildings will rise from 60% to 66% through 2050. // **Commercial Other Components:** In the BAU case, in the European Union, the share of electricity among fuels used by other components in commercial buildings will stay constant at 100% through 2050.</v>
      </c>
      <c r="Q140" s="427" t="str">
        <f>IF(ISBLANK(INDEX('Policy Characteristics'!K:K,MATCH($C140,'Policy Characteristics'!$C:$C,0))),"",INDEX('Policy Characteristics'!K:K,MATCH($C140,'Policy Characteristics'!$C:$C,0)))</f>
        <v>buildings-sector-main.html#component-elec</v>
      </c>
      <c r="R140" s="427" t="str">
        <f>IF(ISBLANK(INDEX('Policy Characteristics'!L:L,MATCH($C140,'Policy Characteristics'!$C:$C,0))),"",INDEX('Policy Characteristics'!L:L,MATCH($C140,'Policy Characteristics'!$C:$C,0)))</f>
        <v>building-component-electrification.html</v>
      </c>
    </row>
    <row r="141" spans="1:18" s="5" customFormat="1" x14ac:dyDescent="0.35">
      <c r="A141" s="427" t="str">
        <f>IF(ISBLANK(INDEX('Policy Characteristics'!A:A,MATCH($C141,'Policy Characteristics'!$C:$C,0))),"",INDEX('Policy Characteristics'!A:A,MATCH($C141,'Policy Characteristics'!$C:$C,0)))</f>
        <v>Buildings and Appliances</v>
      </c>
      <c r="B141" s="427" t="str">
        <f>IF(ISBLANK(INDEX('Policy Characteristics'!B:B,MATCH($C141,'Policy Characteristics'!$C:$C,0))),"",INDEX('Policy Characteristics'!B:B,MATCH($C141,'Policy Characteristics'!$C:$C,0)))</f>
        <v>Building Energy Efficiency Standards</v>
      </c>
      <c r="C141" s="432" t="s">
        <v>317</v>
      </c>
      <c r="D141" s="53" t="s">
        <v>120</v>
      </c>
      <c r="E141" s="53" t="s">
        <v>292</v>
      </c>
      <c r="F141" s="53" t="s">
        <v>296</v>
      </c>
      <c r="G141" s="53" t="s">
        <v>126</v>
      </c>
      <c r="H141" s="54">
        <v>13</v>
      </c>
      <c r="I141" s="53" t="s">
        <v>45</v>
      </c>
      <c r="J141" s="429" t="str">
        <f>IF(ISBLANK(INDEX('Policy Characteristics'!D:D,MATCH($C141,'Policy Characteristics'!$C:$C,0))),"",INDEX('Policy Characteristics'!D:D,MATCH($C141,'Policy Characteristics'!$C:$C,0)))</f>
        <v>Building Energy Efficiency Standards</v>
      </c>
      <c r="K141" s="427" t="str">
        <f>IF(ISBLANK(INDEX('Policy Characteristics'!E:E,MATCH($C141,'Policy Characteristics'!$C:$C,0))),"",INDEX('Policy Characteristics'!E:E,MATCH($C141,'Policy Characteristics'!$C:$C,0)))</f>
        <v>bldgs efficiency standards</v>
      </c>
      <c r="L141" s="450">
        <f>IF(ISBLANK(INDEX('Policy Characteristics'!F:F,MATCH($C141,'Policy Characteristics'!$C:$C,0))),"",INDEX('Policy Characteristics'!F:F,MATCH($C141,'Policy Characteristics'!$C:$C,0)))</f>
        <v>0</v>
      </c>
      <c r="M141" s="450">
        <f>IF(ISBLANK(INDEX('Policy Characteristics'!G:G,MATCH($C141,'Policy Characteristics'!$C:$C,0))),"",INDEX('Policy Characteristics'!G:G,MATCH($C141,'Policy Characteristics'!$C:$C,0)))</f>
        <v>0.75</v>
      </c>
      <c r="N141" s="450">
        <f>IF(ISBLANK(INDEX('Policy Characteristics'!H:H,MATCH($C141,'Policy Characteristics'!$C:$C,0))),"",INDEX('Policy Characteristics'!H:H,MATCH($C141,'Policy Characteristics'!$C:$C,0)))</f>
        <v>0.01</v>
      </c>
      <c r="O141" s="427" t="str">
        <f>IF(ISBLANK(INDEX('Policy Characteristics'!I:I,MATCH($C141,'Policy Characteristics'!$C:$C,0))),"",INDEX('Policy Characteristics'!I:I,MATCH($C141,'Policy Characteristics'!$C:$C,0)))</f>
        <v>% reduction in energy use</v>
      </c>
      <c r="P141" s="427" t="str">
        <f>IF(ISBLANK(INDEX('Policy Characteristics'!J:J,MATCH($C141,'Policy Characteristics'!$C:$C,0))),"",INDEX('Policy Characteristics'!J:J,MATCH($C141,'Policy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The EU's Energy Performance of Buildings Directive requires all new buildings to be nearly zero-energy by the end of 2020. Nearly zero-energy is defined on the national level, and combines the elements of very high energy performance, nearly zero or very low amount of energy required, and significant extent of renewable energy utilized.</v>
      </c>
      <c r="Q141" s="427" t="str">
        <f>IF(ISBLANK(INDEX('Policy Characteristics'!K:K,MATCH($C141,'Policy Characteristics'!$C:$C,0))),"",INDEX('Policy Characteristics'!K:K,MATCH($C141,'Policy Characteristics'!$C:$C,0)))</f>
        <v>buildings-sector-main.html#eff-stds</v>
      </c>
      <c r="R141" s="427" t="str">
        <f>IF(ISBLANK(INDEX('Policy Characteristics'!L:L,MATCH($C141,'Policy Characteristics'!$C:$C,0))),"",INDEX('Policy Characteristics'!L:L,MATCH($C141,'Policy Characteristics'!$C:$C,0)))</f>
        <v>building-energy-efficiency-standards.html</v>
      </c>
    </row>
    <row r="142" spans="1:18" s="5" customFormat="1" x14ac:dyDescent="0.35">
      <c r="A142" s="427" t="str">
        <f>IF(ISBLANK(INDEX('Policy Characteristics'!A:A,MATCH($C142,'Policy Characteristics'!$C:$C,0))),"",INDEX('Policy Characteristics'!A:A,MATCH($C142,'Policy Characteristics'!$C:$C,0)))</f>
        <v>Buildings and Appliances</v>
      </c>
      <c r="B142" s="427" t="str">
        <f>IF(ISBLANK(INDEX('Policy Characteristics'!B:B,MATCH($C142,'Policy Characteristics'!$C:$C,0))),"",INDEX('Policy Characteristics'!B:B,MATCH($C142,'Policy Characteristics'!$C:$C,0)))</f>
        <v>Building Energy Efficiency Standards</v>
      </c>
      <c r="C142" s="431" t="str">
        <f t="shared" ref="C142:C157" si="12">C$141</f>
        <v>Reduction in E Use Allowed by Component Eff Std</v>
      </c>
      <c r="D142" s="53" t="s">
        <v>121</v>
      </c>
      <c r="E142" s="53" t="s">
        <v>292</v>
      </c>
      <c r="F142" s="53" t="s">
        <v>296</v>
      </c>
      <c r="G142" s="53" t="s">
        <v>127</v>
      </c>
      <c r="H142" s="54">
        <v>14</v>
      </c>
      <c r="I142" s="53" t="s">
        <v>45</v>
      </c>
      <c r="J142" s="429" t="str">
        <f>IF(ISBLANK(INDEX('Policy Characteristics'!D:D,MATCH($C142,'Policy Characteristics'!$C:$C,0))),"",INDEX('Policy Characteristics'!D:D,MATCH($C142,'Policy Characteristics'!$C:$C,0)))</f>
        <v>Building Energy Efficiency Standards</v>
      </c>
      <c r="K142" s="427" t="str">
        <f>IF(ISBLANK(INDEX('Policy Characteristics'!E:E,MATCH($C142,'Policy Characteristics'!$C:$C,0))),"",INDEX('Policy Characteristics'!E:E,MATCH($C142,'Policy Characteristics'!$C:$C,0)))</f>
        <v>bldgs efficiency standards</v>
      </c>
      <c r="L142" s="450">
        <f>IF(ISBLANK(INDEX('Policy Characteristics'!F:F,MATCH($C142,'Policy Characteristics'!$C:$C,0))),"",INDEX('Policy Characteristics'!F:F,MATCH($C142,'Policy Characteristics'!$C:$C,0)))</f>
        <v>0</v>
      </c>
      <c r="M142" s="450">
        <f>IF(ISBLANK(INDEX('Policy Characteristics'!G:G,MATCH($C142,'Policy Characteristics'!$C:$C,0))),"",INDEX('Policy Characteristics'!G:G,MATCH($C142,'Policy Characteristics'!$C:$C,0)))</f>
        <v>0.75</v>
      </c>
      <c r="N142" s="450">
        <f>IF(ISBLANK(INDEX('Policy Characteristics'!H:H,MATCH($C142,'Policy Characteristics'!$C:$C,0))),"",INDEX('Policy Characteristics'!H:H,MATCH($C142,'Policy Characteristics'!$C:$C,0)))</f>
        <v>0.01</v>
      </c>
      <c r="O142" s="427" t="str">
        <f>IF(ISBLANK(INDEX('Policy Characteristics'!I:I,MATCH($C142,'Policy Characteristics'!$C:$C,0))),"",INDEX('Policy Characteristics'!I:I,MATCH($C142,'Policy Characteristics'!$C:$C,0)))</f>
        <v>% reduction in energy use</v>
      </c>
      <c r="P142" s="427" t="str">
        <f>IF(ISBLANK(INDEX('Policy Characteristics'!J:J,MATCH($C142,'Policy Characteristics'!$C:$C,0))),"",INDEX('Policy Characteristics'!J:J,MATCH($C142,'Policy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The EU's Energy Performance of Buildings Directive requires all new buildings to be nearly zero-energy by the end of 2020. Nearly zero-energy is defined on the national level, and combines the elements of very high energy performance, nearly zero or very low amount of energy required, and significant extent of renewable energy utilized.</v>
      </c>
      <c r="Q142" s="427" t="str">
        <f>IF(ISBLANK(INDEX('Policy Characteristics'!K:K,MATCH($C142,'Policy Characteristics'!$C:$C,0))),"",INDEX('Policy Characteristics'!K:K,MATCH($C142,'Policy Characteristics'!$C:$C,0)))</f>
        <v>buildings-sector-main.html#eff-stds</v>
      </c>
      <c r="R142" s="427" t="str">
        <f>IF(ISBLANK(INDEX('Policy Characteristics'!L:L,MATCH($C142,'Policy Characteristics'!$C:$C,0))),"",INDEX('Policy Characteristics'!L:L,MATCH($C142,'Policy Characteristics'!$C:$C,0)))</f>
        <v>building-energy-efficiency-standards.html</v>
      </c>
    </row>
    <row r="143" spans="1:18" s="5" customFormat="1" x14ac:dyDescent="0.35">
      <c r="A143" s="427" t="str">
        <f>IF(ISBLANK(INDEX('Policy Characteristics'!A:A,MATCH($C143,'Policy Characteristics'!$C:$C,0))),"",INDEX('Policy Characteristics'!A:A,MATCH($C143,'Policy Characteristics'!$C:$C,0)))</f>
        <v>Buildings and Appliances</v>
      </c>
      <c r="B143" s="427" t="str">
        <f>IF(ISBLANK(INDEX('Policy Characteristics'!B:B,MATCH($C143,'Policy Characteristics'!$C:$C,0))),"",INDEX('Policy Characteristics'!B:B,MATCH($C143,'Policy Characteristics'!$C:$C,0)))</f>
        <v>Building Energy Efficiency Standards</v>
      </c>
      <c r="C143" s="431" t="str">
        <f t="shared" si="12"/>
        <v>Reduction in E Use Allowed by Component Eff Std</v>
      </c>
      <c r="D143" s="53" t="s">
        <v>122</v>
      </c>
      <c r="E143" s="53" t="s">
        <v>292</v>
      </c>
      <c r="F143" s="53" t="s">
        <v>296</v>
      </c>
      <c r="G143" s="53" t="s">
        <v>128</v>
      </c>
      <c r="H143" s="54">
        <v>15</v>
      </c>
      <c r="I143" s="53" t="s">
        <v>45</v>
      </c>
      <c r="J143" s="429" t="str">
        <f>IF(ISBLANK(INDEX('Policy Characteristics'!D:D,MATCH($C143,'Policy Characteristics'!$C:$C,0))),"",INDEX('Policy Characteristics'!D:D,MATCH($C143,'Policy Characteristics'!$C:$C,0)))</f>
        <v>Building Energy Efficiency Standards</v>
      </c>
      <c r="K143" s="427" t="str">
        <f>IF(ISBLANK(INDEX('Policy Characteristics'!E:E,MATCH($C143,'Policy Characteristics'!$C:$C,0))),"",INDEX('Policy Characteristics'!E:E,MATCH($C143,'Policy Characteristics'!$C:$C,0)))</f>
        <v>bldgs efficiency standards</v>
      </c>
      <c r="L143" s="450">
        <f>IF(ISBLANK(INDEX('Policy Characteristics'!F:F,MATCH($C143,'Policy Characteristics'!$C:$C,0))),"",INDEX('Policy Characteristics'!F:F,MATCH($C143,'Policy Characteristics'!$C:$C,0)))</f>
        <v>0</v>
      </c>
      <c r="M143" s="450">
        <f>IF(ISBLANK(INDEX('Policy Characteristics'!G:G,MATCH($C143,'Policy Characteristics'!$C:$C,0))),"",INDEX('Policy Characteristics'!G:G,MATCH($C143,'Policy Characteristics'!$C:$C,0)))</f>
        <v>0.75</v>
      </c>
      <c r="N143" s="450">
        <f>IF(ISBLANK(INDEX('Policy Characteristics'!H:H,MATCH($C143,'Policy Characteristics'!$C:$C,0))),"",INDEX('Policy Characteristics'!H:H,MATCH($C143,'Policy Characteristics'!$C:$C,0)))</f>
        <v>0.01</v>
      </c>
      <c r="O143" s="427" t="str">
        <f>IF(ISBLANK(INDEX('Policy Characteristics'!I:I,MATCH($C143,'Policy Characteristics'!$C:$C,0))),"",INDEX('Policy Characteristics'!I:I,MATCH($C143,'Policy Characteristics'!$C:$C,0)))</f>
        <v>% reduction in energy use</v>
      </c>
      <c r="P143" s="427" t="str">
        <f>IF(ISBLANK(INDEX('Policy Characteristics'!J:J,MATCH($C143,'Policy Characteristics'!$C:$C,0))),"",INDEX('Policy Characteristics'!J:J,MATCH($C143,'Policy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The EU's Energy Performance of Buildings Directive requires all new buildings to be nearly zero-energy by the end of 2020. Nearly zero-energy is defined on the national level, and combines the elements of very high energy performance, nearly zero or very low amount of energy required, and significant extent of renewable energy utilized.</v>
      </c>
      <c r="Q143" s="427" t="str">
        <f>IF(ISBLANK(INDEX('Policy Characteristics'!K:K,MATCH($C143,'Policy Characteristics'!$C:$C,0))),"",INDEX('Policy Characteristics'!K:K,MATCH($C143,'Policy Characteristics'!$C:$C,0)))</f>
        <v>buildings-sector-main.html#eff-stds</v>
      </c>
      <c r="R143" s="427" t="str">
        <f>IF(ISBLANK(INDEX('Policy Characteristics'!L:L,MATCH($C143,'Policy Characteristics'!$C:$C,0))),"",INDEX('Policy Characteristics'!L:L,MATCH($C143,'Policy Characteristics'!$C:$C,0)))</f>
        <v>building-energy-efficiency-standards.html</v>
      </c>
    </row>
    <row r="144" spans="1:18" s="5" customFormat="1" x14ac:dyDescent="0.35">
      <c r="A144" s="427" t="str">
        <f>IF(ISBLANK(INDEX('Policy Characteristics'!A:A,MATCH($C144,'Policy Characteristics'!$C:$C,0))),"",INDEX('Policy Characteristics'!A:A,MATCH($C144,'Policy Characteristics'!$C:$C,0)))</f>
        <v>Buildings and Appliances</v>
      </c>
      <c r="B144" s="427" t="str">
        <f>IF(ISBLANK(INDEX('Policy Characteristics'!B:B,MATCH($C144,'Policy Characteristics'!$C:$C,0))),"",INDEX('Policy Characteristics'!B:B,MATCH($C144,'Policy Characteristics'!$C:$C,0)))</f>
        <v>Building Energy Efficiency Standards</v>
      </c>
      <c r="C144" s="431" t="str">
        <f t="shared" si="12"/>
        <v>Reduction in E Use Allowed by Component Eff Std</v>
      </c>
      <c r="D144" s="53" t="s">
        <v>123</v>
      </c>
      <c r="E144" s="53" t="s">
        <v>292</v>
      </c>
      <c r="F144" s="53" t="s">
        <v>296</v>
      </c>
      <c r="G144" s="53" t="s">
        <v>129</v>
      </c>
      <c r="H144" s="54">
        <v>16</v>
      </c>
      <c r="I144" s="53" t="s">
        <v>45</v>
      </c>
      <c r="J144" s="429" t="str">
        <f>IF(ISBLANK(INDEX('Policy Characteristics'!D:D,MATCH($C144,'Policy Characteristics'!$C:$C,0))),"",INDEX('Policy Characteristics'!D:D,MATCH($C144,'Policy Characteristics'!$C:$C,0)))</f>
        <v>Building Energy Efficiency Standards</v>
      </c>
      <c r="K144" s="427" t="str">
        <f>IF(ISBLANK(INDEX('Policy Characteristics'!E:E,MATCH($C144,'Policy Characteristics'!$C:$C,0))),"",INDEX('Policy Characteristics'!E:E,MATCH($C144,'Policy Characteristics'!$C:$C,0)))</f>
        <v>bldgs efficiency standards</v>
      </c>
      <c r="L144" s="450">
        <f>IF(ISBLANK(INDEX('Policy Characteristics'!F:F,MATCH($C144,'Policy Characteristics'!$C:$C,0))),"",INDEX('Policy Characteristics'!F:F,MATCH($C144,'Policy Characteristics'!$C:$C,0)))</f>
        <v>0</v>
      </c>
      <c r="M144" s="450">
        <f>IF(ISBLANK(INDEX('Policy Characteristics'!G:G,MATCH($C144,'Policy Characteristics'!$C:$C,0))),"",INDEX('Policy Characteristics'!G:G,MATCH($C144,'Policy Characteristics'!$C:$C,0)))</f>
        <v>0.75</v>
      </c>
      <c r="N144" s="450">
        <f>IF(ISBLANK(INDEX('Policy Characteristics'!H:H,MATCH($C144,'Policy Characteristics'!$C:$C,0))),"",INDEX('Policy Characteristics'!H:H,MATCH($C144,'Policy Characteristics'!$C:$C,0)))</f>
        <v>0.01</v>
      </c>
      <c r="O144" s="427" t="str">
        <f>IF(ISBLANK(INDEX('Policy Characteristics'!I:I,MATCH($C144,'Policy Characteristics'!$C:$C,0))),"",INDEX('Policy Characteristics'!I:I,MATCH($C144,'Policy Characteristics'!$C:$C,0)))</f>
        <v>% reduction in energy use</v>
      </c>
      <c r="P144" s="427" t="str">
        <f>IF(ISBLANK(INDEX('Policy Characteristics'!J:J,MATCH($C144,'Policy Characteristics'!$C:$C,0))),"",INDEX('Policy Characteristics'!J:J,MATCH($C144,'Policy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The EU's Energy Performance of Buildings Directive requires all new buildings to be nearly zero-energy by the end of 2020. Nearly zero-energy is defined on the national level, and combines the elements of very high energy performance, nearly zero or very low amount of energy required, and significant extent of renewable energy utilized.</v>
      </c>
      <c r="Q144" s="427" t="str">
        <f>IF(ISBLANK(INDEX('Policy Characteristics'!K:K,MATCH($C144,'Policy Characteristics'!$C:$C,0))),"",INDEX('Policy Characteristics'!K:K,MATCH($C144,'Policy Characteristics'!$C:$C,0)))</f>
        <v>buildings-sector-main.html#eff-stds</v>
      </c>
      <c r="R144" s="427" t="str">
        <f>IF(ISBLANK(INDEX('Policy Characteristics'!L:L,MATCH($C144,'Policy Characteristics'!$C:$C,0))),"",INDEX('Policy Characteristics'!L:L,MATCH($C144,'Policy Characteristics'!$C:$C,0)))</f>
        <v>building-energy-efficiency-standards.html</v>
      </c>
    </row>
    <row r="145" spans="1:18" s="5" customFormat="1" x14ac:dyDescent="0.35">
      <c r="A145" s="427" t="str">
        <f>IF(ISBLANK(INDEX('Policy Characteristics'!A:A,MATCH($C145,'Policy Characteristics'!$C:$C,0))),"",INDEX('Policy Characteristics'!A:A,MATCH($C145,'Policy Characteristics'!$C:$C,0)))</f>
        <v>Buildings and Appliances</v>
      </c>
      <c r="B145" s="427" t="str">
        <f>IF(ISBLANK(INDEX('Policy Characteristics'!B:B,MATCH($C145,'Policy Characteristics'!$C:$C,0))),"",INDEX('Policy Characteristics'!B:B,MATCH($C145,'Policy Characteristics'!$C:$C,0)))</f>
        <v>Building Energy Efficiency Standards</v>
      </c>
      <c r="C145" s="431" t="str">
        <f t="shared" si="12"/>
        <v>Reduction in E Use Allowed by Component Eff Std</v>
      </c>
      <c r="D145" s="53" t="s">
        <v>124</v>
      </c>
      <c r="E145" s="53" t="s">
        <v>292</v>
      </c>
      <c r="F145" s="53" t="s">
        <v>296</v>
      </c>
      <c r="G145" s="53" t="s">
        <v>130</v>
      </c>
      <c r="H145" s="54">
        <v>17</v>
      </c>
      <c r="I145" s="53" t="s">
        <v>45</v>
      </c>
      <c r="J145" s="429" t="str">
        <f>IF(ISBLANK(INDEX('Policy Characteristics'!D:D,MATCH($C145,'Policy Characteristics'!$C:$C,0))),"",INDEX('Policy Characteristics'!D:D,MATCH($C145,'Policy Characteristics'!$C:$C,0)))</f>
        <v>Building Energy Efficiency Standards</v>
      </c>
      <c r="K145" s="427" t="str">
        <f>IF(ISBLANK(INDEX('Policy Characteristics'!E:E,MATCH($C145,'Policy Characteristics'!$C:$C,0))),"",INDEX('Policy Characteristics'!E:E,MATCH($C145,'Policy Characteristics'!$C:$C,0)))</f>
        <v>bldgs efficiency standards</v>
      </c>
      <c r="L145" s="450">
        <f>IF(ISBLANK(INDEX('Policy Characteristics'!F:F,MATCH($C145,'Policy Characteristics'!$C:$C,0))),"",INDEX('Policy Characteristics'!F:F,MATCH($C145,'Policy Characteristics'!$C:$C,0)))</f>
        <v>0</v>
      </c>
      <c r="M145" s="450">
        <f>IF(ISBLANK(INDEX('Policy Characteristics'!G:G,MATCH($C145,'Policy Characteristics'!$C:$C,0))),"",INDEX('Policy Characteristics'!G:G,MATCH($C145,'Policy Characteristics'!$C:$C,0)))</f>
        <v>0.75</v>
      </c>
      <c r="N145" s="450">
        <f>IF(ISBLANK(INDEX('Policy Characteristics'!H:H,MATCH($C145,'Policy Characteristics'!$C:$C,0))),"",INDEX('Policy Characteristics'!H:H,MATCH($C145,'Policy Characteristics'!$C:$C,0)))</f>
        <v>0.01</v>
      </c>
      <c r="O145" s="427" t="str">
        <f>IF(ISBLANK(INDEX('Policy Characteristics'!I:I,MATCH($C145,'Policy Characteristics'!$C:$C,0))),"",INDEX('Policy Characteristics'!I:I,MATCH($C145,'Policy Characteristics'!$C:$C,0)))</f>
        <v>% reduction in energy use</v>
      </c>
      <c r="P145" s="427" t="str">
        <f>IF(ISBLANK(INDEX('Policy Characteristics'!J:J,MATCH($C145,'Policy Characteristics'!$C:$C,0))),"",INDEX('Policy Characteristics'!J:J,MATCH($C145,'Policy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The EU's Energy Performance of Buildings Directive requires all new buildings to be nearly zero-energy by the end of 2020. Nearly zero-energy is defined on the national level, and combines the elements of very high energy performance, nearly zero or very low amount of energy required, and significant extent of renewable energy utilized.</v>
      </c>
      <c r="Q145" s="427" t="str">
        <f>IF(ISBLANK(INDEX('Policy Characteristics'!K:K,MATCH($C145,'Policy Characteristics'!$C:$C,0))),"",INDEX('Policy Characteristics'!K:K,MATCH($C145,'Policy Characteristics'!$C:$C,0)))</f>
        <v>buildings-sector-main.html#eff-stds</v>
      </c>
      <c r="R145" s="427" t="str">
        <f>IF(ISBLANK(INDEX('Policy Characteristics'!L:L,MATCH($C145,'Policy Characteristics'!$C:$C,0))),"",INDEX('Policy Characteristics'!L:L,MATCH($C145,'Policy Characteristics'!$C:$C,0)))</f>
        <v>building-energy-efficiency-standards.html</v>
      </c>
    </row>
    <row r="146" spans="1:18" s="5" customFormat="1" x14ac:dyDescent="0.35">
      <c r="A146" s="427" t="str">
        <f>IF(ISBLANK(INDEX('Policy Characteristics'!A:A,MATCH($C146,'Policy Characteristics'!$C:$C,0))),"",INDEX('Policy Characteristics'!A:A,MATCH($C146,'Policy Characteristics'!$C:$C,0)))</f>
        <v>Buildings and Appliances</v>
      </c>
      <c r="B146" s="427" t="str">
        <f>IF(ISBLANK(INDEX('Policy Characteristics'!B:B,MATCH($C146,'Policy Characteristics'!$C:$C,0))),"",INDEX('Policy Characteristics'!B:B,MATCH($C146,'Policy Characteristics'!$C:$C,0)))</f>
        <v>Building Energy Efficiency Standards</v>
      </c>
      <c r="C146" s="431" t="str">
        <f t="shared" si="12"/>
        <v>Reduction in E Use Allowed by Component Eff Std</v>
      </c>
      <c r="D146" s="53" t="s">
        <v>125</v>
      </c>
      <c r="E146" s="53" t="s">
        <v>292</v>
      </c>
      <c r="F146" s="53" t="s">
        <v>296</v>
      </c>
      <c r="G146" s="53" t="s">
        <v>131</v>
      </c>
      <c r="H146" s="54">
        <v>18</v>
      </c>
      <c r="I146" s="53" t="s">
        <v>45</v>
      </c>
      <c r="J146" s="429" t="str">
        <f>IF(ISBLANK(INDEX('Policy Characteristics'!D:D,MATCH($C146,'Policy Characteristics'!$C:$C,0))),"",INDEX('Policy Characteristics'!D:D,MATCH($C146,'Policy Characteristics'!$C:$C,0)))</f>
        <v>Building Energy Efficiency Standards</v>
      </c>
      <c r="K146" s="427" t="str">
        <f>IF(ISBLANK(INDEX('Policy Characteristics'!E:E,MATCH($C146,'Policy Characteristics'!$C:$C,0))),"",INDEX('Policy Characteristics'!E:E,MATCH($C146,'Policy Characteristics'!$C:$C,0)))</f>
        <v>bldgs efficiency standards</v>
      </c>
      <c r="L146" s="450">
        <f>IF(ISBLANK(INDEX('Policy Characteristics'!F:F,MATCH($C146,'Policy Characteristics'!$C:$C,0))),"",INDEX('Policy Characteristics'!F:F,MATCH($C146,'Policy Characteristics'!$C:$C,0)))</f>
        <v>0</v>
      </c>
      <c r="M146" s="450">
        <f>IF(ISBLANK(INDEX('Policy Characteristics'!G:G,MATCH($C146,'Policy Characteristics'!$C:$C,0))),"",INDEX('Policy Characteristics'!G:G,MATCH($C146,'Policy Characteristics'!$C:$C,0)))</f>
        <v>0.75</v>
      </c>
      <c r="N146" s="450">
        <f>IF(ISBLANK(INDEX('Policy Characteristics'!H:H,MATCH($C146,'Policy Characteristics'!$C:$C,0))),"",INDEX('Policy Characteristics'!H:H,MATCH($C146,'Policy Characteristics'!$C:$C,0)))</f>
        <v>0.01</v>
      </c>
      <c r="O146" s="427" t="str">
        <f>IF(ISBLANK(INDEX('Policy Characteristics'!I:I,MATCH($C146,'Policy Characteristics'!$C:$C,0))),"",INDEX('Policy Characteristics'!I:I,MATCH($C146,'Policy Characteristics'!$C:$C,0)))</f>
        <v>% reduction in energy use</v>
      </c>
      <c r="P146" s="427" t="str">
        <f>IF(ISBLANK(INDEX('Policy Characteristics'!J:J,MATCH($C146,'Policy Characteristics'!$C:$C,0))),"",INDEX('Policy Characteristics'!J:J,MATCH($C146,'Policy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The EU's Energy Performance of Buildings Directive requires all new buildings to be nearly zero-energy by the end of 2020. Nearly zero-energy is defined on the national level, and combines the elements of very high energy performance, nearly zero or very low amount of energy required, and significant extent of renewable energy utilized.</v>
      </c>
      <c r="Q146" s="427" t="str">
        <f>IF(ISBLANK(INDEX('Policy Characteristics'!K:K,MATCH($C146,'Policy Characteristics'!$C:$C,0))),"",INDEX('Policy Characteristics'!K:K,MATCH($C146,'Policy Characteristics'!$C:$C,0)))</f>
        <v>buildings-sector-main.html#eff-stds</v>
      </c>
      <c r="R146" s="427" t="str">
        <f>IF(ISBLANK(INDEX('Policy Characteristics'!L:L,MATCH($C146,'Policy Characteristics'!$C:$C,0))),"",INDEX('Policy Characteristics'!L:L,MATCH($C146,'Policy Characteristics'!$C:$C,0)))</f>
        <v>building-energy-efficiency-standards.html</v>
      </c>
    </row>
    <row r="147" spans="1:18" s="5" customFormat="1" x14ac:dyDescent="0.35">
      <c r="A147" s="427" t="str">
        <f>IF(ISBLANK(INDEX('Policy Characteristics'!A:A,MATCH($C147,'Policy Characteristics'!$C:$C,0))),"",INDEX('Policy Characteristics'!A:A,MATCH($C147,'Policy Characteristics'!$C:$C,0)))</f>
        <v>Buildings and Appliances</v>
      </c>
      <c r="B147" s="427" t="str">
        <f>IF(ISBLANK(INDEX('Policy Characteristics'!B:B,MATCH($C147,'Policy Characteristics'!$C:$C,0))),"",INDEX('Policy Characteristics'!B:B,MATCH($C147,'Policy Characteristics'!$C:$C,0)))</f>
        <v>Building Energy Efficiency Standards</v>
      </c>
      <c r="C147" s="431" t="str">
        <f t="shared" si="12"/>
        <v>Reduction in E Use Allowed by Component Eff Std</v>
      </c>
      <c r="D147" s="53" t="s">
        <v>120</v>
      </c>
      <c r="E147" s="53" t="s">
        <v>293</v>
      </c>
      <c r="F147" s="53" t="s">
        <v>295</v>
      </c>
      <c r="G147" s="53" t="s">
        <v>126</v>
      </c>
      <c r="H147" s="54">
        <v>150</v>
      </c>
      <c r="I147" s="53" t="s">
        <v>45</v>
      </c>
      <c r="J147" s="429" t="str">
        <f>IF(ISBLANK(INDEX('Policy Characteristics'!D:D,MATCH($C147,'Policy Characteristics'!$C:$C,0))),"",INDEX('Policy Characteristics'!D:D,MATCH($C147,'Policy Characteristics'!$C:$C,0)))</f>
        <v>Building Energy Efficiency Standards</v>
      </c>
      <c r="K147" s="427" t="str">
        <f>IF(ISBLANK(INDEX('Policy Characteristics'!E:E,MATCH($C147,'Policy Characteristics'!$C:$C,0))),"",INDEX('Policy Characteristics'!E:E,MATCH($C147,'Policy Characteristics'!$C:$C,0)))</f>
        <v>bldgs efficiency standards</v>
      </c>
      <c r="L147" s="450">
        <f>IF(ISBLANK(INDEX('Policy Characteristics'!F:F,MATCH($C147,'Policy Characteristics'!$C:$C,0))),"",INDEX('Policy Characteristics'!F:F,MATCH($C147,'Policy Characteristics'!$C:$C,0)))</f>
        <v>0</v>
      </c>
      <c r="M147" s="450">
        <f>IF(ISBLANK(INDEX('Policy Characteristics'!G:G,MATCH($C147,'Policy Characteristics'!$C:$C,0))),"",INDEX('Policy Characteristics'!G:G,MATCH($C147,'Policy Characteristics'!$C:$C,0)))</f>
        <v>0.75</v>
      </c>
      <c r="N147" s="450">
        <f>IF(ISBLANK(INDEX('Policy Characteristics'!H:H,MATCH($C147,'Policy Characteristics'!$C:$C,0))),"",INDEX('Policy Characteristics'!H:H,MATCH($C147,'Policy Characteristics'!$C:$C,0)))</f>
        <v>0.01</v>
      </c>
      <c r="O147" s="427" t="str">
        <f>IF(ISBLANK(INDEX('Policy Characteristics'!I:I,MATCH($C147,'Policy Characteristics'!$C:$C,0))),"",INDEX('Policy Characteristics'!I:I,MATCH($C147,'Policy Characteristics'!$C:$C,0)))</f>
        <v>% reduction in energy use</v>
      </c>
      <c r="P147" s="427" t="str">
        <f>IF(ISBLANK(INDEX('Policy Characteristics'!J:J,MATCH($C147,'Policy Characteristics'!$C:$C,0))),"",INDEX('Policy Characteristics'!J:J,MATCH($C147,'Policy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The EU's Energy Performance of Buildings Directive requires all new buildings to be nearly zero-energy by the end of 2020. Nearly zero-energy is defined on the national level, and combines the elements of very high energy performance, nearly zero or very low amount of energy required, and significant extent of renewable energy utilized.</v>
      </c>
      <c r="Q147" s="427" t="str">
        <f>IF(ISBLANK(INDEX('Policy Characteristics'!K:K,MATCH($C147,'Policy Characteristics'!$C:$C,0))),"",INDEX('Policy Characteristics'!K:K,MATCH($C147,'Policy Characteristics'!$C:$C,0)))</f>
        <v>buildings-sector-main.html#eff-stds</v>
      </c>
      <c r="R147" s="427" t="str">
        <f>IF(ISBLANK(INDEX('Policy Characteristics'!L:L,MATCH($C147,'Policy Characteristics'!$C:$C,0))),"",INDEX('Policy Characteristics'!L:L,MATCH($C147,'Policy Characteristics'!$C:$C,0)))</f>
        <v>building-energy-efficiency-standards.html</v>
      </c>
    </row>
    <row r="148" spans="1:18" s="5" customFormat="1" x14ac:dyDescent="0.35">
      <c r="A148" s="427" t="str">
        <f>IF(ISBLANK(INDEX('Policy Characteristics'!A:A,MATCH($C148,'Policy Characteristics'!$C:$C,0))),"",INDEX('Policy Characteristics'!A:A,MATCH($C148,'Policy Characteristics'!$C:$C,0)))</f>
        <v>Buildings and Appliances</v>
      </c>
      <c r="B148" s="427" t="str">
        <f>IF(ISBLANK(INDEX('Policy Characteristics'!B:B,MATCH($C148,'Policy Characteristics'!$C:$C,0))),"",INDEX('Policy Characteristics'!B:B,MATCH($C148,'Policy Characteristics'!$C:$C,0)))</f>
        <v>Building Energy Efficiency Standards</v>
      </c>
      <c r="C148" s="431" t="str">
        <f t="shared" si="12"/>
        <v>Reduction in E Use Allowed by Component Eff Std</v>
      </c>
      <c r="D148" s="53" t="s">
        <v>121</v>
      </c>
      <c r="E148" s="53" t="s">
        <v>293</v>
      </c>
      <c r="F148" s="53" t="s">
        <v>295</v>
      </c>
      <c r="G148" s="53" t="s">
        <v>127</v>
      </c>
      <c r="H148" s="54">
        <v>151</v>
      </c>
      <c r="I148" s="53" t="s">
        <v>45</v>
      </c>
      <c r="J148" s="429" t="str">
        <f>IF(ISBLANK(INDEX('Policy Characteristics'!D:D,MATCH($C148,'Policy Characteristics'!$C:$C,0))),"",INDEX('Policy Characteristics'!D:D,MATCH($C148,'Policy Characteristics'!$C:$C,0)))</f>
        <v>Building Energy Efficiency Standards</v>
      </c>
      <c r="K148" s="427" t="str">
        <f>IF(ISBLANK(INDEX('Policy Characteristics'!E:E,MATCH($C148,'Policy Characteristics'!$C:$C,0))),"",INDEX('Policy Characteristics'!E:E,MATCH($C148,'Policy Characteristics'!$C:$C,0)))</f>
        <v>bldgs efficiency standards</v>
      </c>
      <c r="L148" s="450">
        <f>IF(ISBLANK(INDEX('Policy Characteristics'!F:F,MATCH($C148,'Policy Characteristics'!$C:$C,0))),"",INDEX('Policy Characteristics'!F:F,MATCH($C148,'Policy Characteristics'!$C:$C,0)))</f>
        <v>0</v>
      </c>
      <c r="M148" s="450">
        <f>IF(ISBLANK(INDEX('Policy Characteristics'!G:G,MATCH($C148,'Policy Characteristics'!$C:$C,0))),"",INDEX('Policy Characteristics'!G:G,MATCH($C148,'Policy Characteristics'!$C:$C,0)))</f>
        <v>0.75</v>
      </c>
      <c r="N148" s="450">
        <f>IF(ISBLANK(INDEX('Policy Characteristics'!H:H,MATCH($C148,'Policy Characteristics'!$C:$C,0))),"",INDEX('Policy Characteristics'!H:H,MATCH($C148,'Policy Characteristics'!$C:$C,0)))</f>
        <v>0.01</v>
      </c>
      <c r="O148" s="427" t="str">
        <f>IF(ISBLANK(INDEX('Policy Characteristics'!I:I,MATCH($C148,'Policy Characteristics'!$C:$C,0))),"",INDEX('Policy Characteristics'!I:I,MATCH($C148,'Policy Characteristics'!$C:$C,0)))</f>
        <v>% reduction in energy use</v>
      </c>
      <c r="P148" s="427" t="str">
        <f>IF(ISBLANK(INDEX('Policy Characteristics'!J:J,MATCH($C148,'Policy Characteristics'!$C:$C,0))),"",INDEX('Policy Characteristics'!J:J,MATCH($C148,'Policy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The EU's Energy Performance of Buildings Directive requires all new buildings to be nearly zero-energy by the end of 2020. Nearly zero-energy is defined on the national level, and combines the elements of very high energy performance, nearly zero or very low amount of energy required, and significant extent of renewable energy utilized.</v>
      </c>
      <c r="Q148" s="427" t="str">
        <f>IF(ISBLANK(INDEX('Policy Characteristics'!K:K,MATCH($C148,'Policy Characteristics'!$C:$C,0))),"",INDEX('Policy Characteristics'!K:K,MATCH($C148,'Policy Characteristics'!$C:$C,0)))</f>
        <v>buildings-sector-main.html#eff-stds</v>
      </c>
      <c r="R148" s="427" t="str">
        <f>IF(ISBLANK(INDEX('Policy Characteristics'!L:L,MATCH($C148,'Policy Characteristics'!$C:$C,0))),"",INDEX('Policy Characteristics'!L:L,MATCH($C148,'Policy Characteristics'!$C:$C,0)))</f>
        <v>building-energy-efficiency-standards.html</v>
      </c>
    </row>
    <row r="149" spans="1:18" s="5" customFormat="1" x14ac:dyDescent="0.35">
      <c r="A149" s="427" t="str">
        <f>IF(ISBLANK(INDEX('Policy Characteristics'!A:A,MATCH($C149,'Policy Characteristics'!$C:$C,0))),"",INDEX('Policy Characteristics'!A:A,MATCH($C149,'Policy Characteristics'!$C:$C,0)))</f>
        <v>Buildings and Appliances</v>
      </c>
      <c r="B149" s="427" t="str">
        <f>IF(ISBLANK(INDEX('Policy Characteristics'!B:B,MATCH($C149,'Policy Characteristics'!$C:$C,0))),"",INDEX('Policy Characteristics'!B:B,MATCH($C149,'Policy Characteristics'!$C:$C,0)))</f>
        <v>Building Energy Efficiency Standards</v>
      </c>
      <c r="C149" s="431" t="str">
        <f t="shared" si="12"/>
        <v>Reduction in E Use Allowed by Component Eff Std</v>
      </c>
      <c r="D149" s="53" t="s">
        <v>122</v>
      </c>
      <c r="E149" s="53" t="s">
        <v>293</v>
      </c>
      <c r="F149" s="53" t="s">
        <v>295</v>
      </c>
      <c r="G149" s="53" t="s">
        <v>128</v>
      </c>
      <c r="H149" s="54">
        <v>152</v>
      </c>
      <c r="I149" s="53" t="s">
        <v>45</v>
      </c>
      <c r="J149" s="429" t="str">
        <f>IF(ISBLANK(INDEX('Policy Characteristics'!D:D,MATCH($C149,'Policy Characteristics'!$C:$C,0))),"",INDEX('Policy Characteristics'!D:D,MATCH($C149,'Policy Characteristics'!$C:$C,0)))</f>
        <v>Building Energy Efficiency Standards</v>
      </c>
      <c r="K149" s="427" t="str">
        <f>IF(ISBLANK(INDEX('Policy Characteristics'!E:E,MATCH($C149,'Policy Characteristics'!$C:$C,0))),"",INDEX('Policy Characteristics'!E:E,MATCH($C149,'Policy Characteristics'!$C:$C,0)))</f>
        <v>bldgs efficiency standards</v>
      </c>
      <c r="L149" s="450">
        <f>IF(ISBLANK(INDEX('Policy Characteristics'!F:F,MATCH($C149,'Policy Characteristics'!$C:$C,0))),"",INDEX('Policy Characteristics'!F:F,MATCH($C149,'Policy Characteristics'!$C:$C,0)))</f>
        <v>0</v>
      </c>
      <c r="M149" s="450">
        <f>IF(ISBLANK(INDEX('Policy Characteristics'!G:G,MATCH($C149,'Policy Characteristics'!$C:$C,0))),"",INDEX('Policy Characteristics'!G:G,MATCH($C149,'Policy Characteristics'!$C:$C,0)))</f>
        <v>0.75</v>
      </c>
      <c r="N149" s="450">
        <f>IF(ISBLANK(INDEX('Policy Characteristics'!H:H,MATCH($C149,'Policy Characteristics'!$C:$C,0))),"",INDEX('Policy Characteristics'!H:H,MATCH($C149,'Policy Characteristics'!$C:$C,0)))</f>
        <v>0.01</v>
      </c>
      <c r="O149" s="427" t="str">
        <f>IF(ISBLANK(INDEX('Policy Characteristics'!I:I,MATCH($C149,'Policy Characteristics'!$C:$C,0))),"",INDEX('Policy Characteristics'!I:I,MATCH($C149,'Policy Characteristics'!$C:$C,0)))</f>
        <v>% reduction in energy use</v>
      </c>
      <c r="P149" s="427" t="str">
        <f>IF(ISBLANK(INDEX('Policy Characteristics'!J:J,MATCH($C149,'Policy Characteristics'!$C:$C,0))),"",INDEX('Policy Characteristics'!J:J,MATCH($C149,'Policy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The EU's Energy Performance of Buildings Directive requires all new buildings to be nearly zero-energy by the end of 2020. Nearly zero-energy is defined on the national level, and combines the elements of very high energy performance, nearly zero or very low amount of energy required, and significant extent of renewable energy utilized.</v>
      </c>
      <c r="Q149" s="427" t="str">
        <f>IF(ISBLANK(INDEX('Policy Characteristics'!K:K,MATCH($C149,'Policy Characteristics'!$C:$C,0))),"",INDEX('Policy Characteristics'!K:K,MATCH($C149,'Policy Characteristics'!$C:$C,0)))</f>
        <v>buildings-sector-main.html#eff-stds</v>
      </c>
      <c r="R149" s="427" t="str">
        <f>IF(ISBLANK(INDEX('Policy Characteristics'!L:L,MATCH($C149,'Policy Characteristics'!$C:$C,0))),"",INDEX('Policy Characteristics'!L:L,MATCH($C149,'Policy Characteristics'!$C:$C,0)))</f>
        <v>building-energy-efficiency-standards.html</v>
      </c>
    </row>
    <row r="150" spans="1:18" s="5" customFormat="1" x14ac:dyDescent="0.35">
      <c r="A150" s="427" t="str">
        <f>IF(ISBLANK(INDEX('Policy Characteristics'!A:A,MATCH($C150,'Policy Characteristics'!$C:$C,0))),"",INDEX('Policy Characteristics'!A:A,MATCH($C150,'Policy Characteristics'!$C:$C,0)))</f>
        <v>Buildings and Appliances</v>
      </c>
      <c r="B150" s="427" t="str">
        <f>IF(ISBLANK(INDEX('Policy Characteristics'!B:B,MATCH($C150,'Policy Characteristics'!$C:$C,0))),"",INDEX('Policy Characteristics'!B:B,MATCH($C150,'Policy Characteristics'!$C:$C,0)))</f>
        <v>Building Energy Efficiency Standards</v>
      </c>
      <c r="C150" s="431" t="str">
        <f t="shared" si="12"/>
        <v>Reduction in E Use Allowed by Component Eff Std</v>
      </c>
      <c r="D150" s="53" t="s">
        <v>123</v>
      </c>
      <c r="E150" s="53" t="s">
        <v>293</v>
      </c>
      <c r="F150" s="53" t="s">
        <v>295</v>
      </c>
      <c r="G150" s="53" t="s">
        <v>129</v>
      </c>
      <c r="H150" s="54">
        <v>153</v>
      </c>
      <c r="I150" s="53" t="s">
        <v>45</v>
      </c>
      <c r="J150" s="429" t="str">
        <f>IF(ISBLANK(INDEX('Policy Characteristics'!D:D,MATCH($C150,'Policy Characteristics'!$C:$C,0))),"",INDEX('Policy Characteristics'!D:D,MATCH($C150,'Policy Characteristics'!$C:$C,0)))</f>
        <v>Building Energy Efficiency Standards</v>
      </c>
      <c r="K150" s="427" t="str">
        <f>IF(ISBLANK(INDEX('Policy Characteristics'!E:E,MATCH($C150,'Policy Characteristics'!$C:$C,0))),"",INDEX('Policy Characteristics'!E:E,MATCH($C150,'Policy Characteristics'!$C:$C,0)))</f>
        <v>bldgs efficiency standards</v>
      </c>
      <c r="L150" s="450">
        <f>IF(ISBLANK(INDEX('Policy Characteristics'!F:F,MATCH($C150,'Policy Characteristics'!$C:$C,0))),"",INDEX('Policy Characteristics'!F:F,MATCH($C150,'Policy Characteristics'!$C:$C,0)))</f>
        <v>0</v>
      </c>
      <c r="M150" s="450">
        <f>IF(ISBLANK(INDEX('Policy Characteristics'!G:G,MATCH($C150,'Policy Characteristics'!$C:$C,0))),"",INDEX('Policy Characteristics'!G:G,MATCH($C150,'Policy Characteristics'!$C:$C,0)))</f>
        <v>0.75</v>
      </c>
      <c r="N150" s="450">
        <f>IF(ISBLANK(INDEX('Policy Characteristics'!H:H,MATCH($C150,'Policy Characteristics'!$C:$C,0))),"",INDEX('Policy Characteristics'!H:H,MATCH($C150,'Policy Characteristics'!$C:$C,0)))</f>
        <v>0.01</v>
      </c>
      <c r="O150" s="427" t="str">
        <f>IF(ISBLANK(INDEX('Policy Characteristics'!I:I,MATCH($C150,'Policy Characteristics'!$C:$C,0))),"",INDEX('Policy Characteristics'!I:I,MATCH($C150,'Policy Characteristics'!$C:$C,0)))</f>
        <v>% reduction in energy use</v>
      </c>
      <c r="P150" s="427" t="str">
        <f>IF(ISBLANK(INDEX('Policy Characteristics'!J:J,MATCH($C150,'Policy Characteristics'!$C:$C,0))),"",INDEX('Policy Characteristics'!J:J,MATCH($C150,'Policy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The EU's Energy Performance of Buildings Directive requires all new buildings to be nearly zero-energy by the end of 2020. Nearly zero-energy is defined on the national level, and combines the elements of very high energy performance, nearly zero or very low amount of energy required, and significant extent of renewable energy utilized.</v>
      </c>
      <c r="Q150" s="427" t="str">
        <f>IF(ISBLANK(INDEX('Policy Characteristics'!K:K,MATCH($C150,'Policy Characteristics'!$C:$C,0))),"",INDEX('Policy Characteristics'!K:K,MATCH($C150,'Policy Characteristics'!$C:$C,0)))</f>
        <v>buildings-sector-main.html#eff-stds</v>
      </c>
      <c r="R150" s="427" t="str">
        <f>IF(ISBLANK(INDEX('Policy Characteristics'!L:L,MATCH($C150,'Policy Characteristics'!$C:$C,0))),"",INDEX('Policy Characteristics'!L:L,MATCH($C150,'Policy Characteristics'!$C:$C,0)))</f>
        <v>building-energy-efficiency-standards.html</v>
      </c>
    </row>
    <row r="151" spans="1:18" s="5" customFormat="1" x14ac:dyDescent="0.35">
      <c r="A151" s="427" t="str">
        <f>IF(ISBLANK(INDEX('Policy Characteristics'!A:A,MATCH($C151,'Policy Characteristics'!$C:$C,0))),"",INDEX('Policy Characteristics'!A:A,MATCH($C151,'Policy Characteristics'!$C:$C,0)))</f>
        <v>Buildings and Appliances</v>
      </c>
      <c r="B151" s="427" t="str">
        <f>IF(ISBLANK(INDEX('Policy Characteristics'!B:B,MATCH($C151,'Policy Characteristics'!$C:$C,0))),"",INDEX('Policy Characteristics'!B:B,MATCH($C151,'Policy Characteristics'!$C:$C,0)))</f>
        <v>Building Energy Efficiency Standards</v>
      </c>
      <c r="C151" s="431" t="str">
        <f t="shared" si="12"/>
        <v>Reduction in E Use Allowed by Component Eff Std</v>
      </c>
      <c r="D151" s="53" t="s">
        <v>124</v>
      </c>
      <c r="E151" s="53" t="s">
        <v>293</v>
      </c>
      <c r="F151" s="53" t="s">
        <v>295</v>
      </c>
      <c r="G151" s="53" t="s">
        <v>130</v>
      </c>
      <c r="H151" s="54">
        <v>154</v>
      </c>
      <c r="I151" s="53" t="s">
        <v>45</v>
      </c>
      <c r="J151" s="429" t="str">
        <f>IF(ISBLANK(INDEX('Policy Characteristics'!D:D,MATCH($C151,'Policy Characteristics'!$C:$C,0))),"",INDEX('Policy Characteristics'!D:D,MATCH($C151,'Policy Characteristics'!$C:$C,0)))</f>
        <v>Building Energy Efficiency Standards</v>
      </c>
      <c r="K151" s="427" t="str">
        <f>IF(ISBLANK(INDEX('Policy Characteristics'!E:E,MATCH($C151,'Policy Characteristics'!$C:$C,0))),"",INDEX('Policy Characteristics'!E:E,MATCH($C151,'Policy Characteristics'!$C:$C,0)))</f>
        <v>bldgs efficiency standards</v>
      </c>
      <c r="L151" s="450">
        <f>IF(ISBLANK(INDEX('Policy Characteristics'!F:F,MATCH($C151,'Policy Characteristics'!$C:$C,0))),"",INDEX('Policy Characteristics'!F:F,MATCH($C151,'Policy Characteristics'!$C:$C,0)))</f>
        <v>0</v>
      </c>
      <c r="M151" s="450">
        <f>IF(ISBLANK(INDEX('Policy Characteristics'!G:G,MATCH($C151,'Policy Characteristics'!$C:$C,0))),"",INDEX('Policy Characteristics'!G:G,MATCH($C151,'Policy Characteristics'!$C:$C,0)))</f>
        <v>0.75</v>
      </c>
      <c r="N151" s="450">
        <f>IF(ISBLANK(INDEX('Policy Characteristics'!H:H,MATCH($C151,'Policy Characteristics'!$C:$C,0))),"",INDEX('Policy Characteristics'!H:H,MATCH($C151,'Policy Characteristics'!$C:$C,0)))</f>
        <v>0.01</v>
      </c>
      <c r="O151" s="427" t="str">
        <f>IF(ISBLANK(INDEX('Policy Characteristics'!I:I,MATCH($C151,'Policy Characteristics'!$C:$C,0))),"",INDEX('Policy Characteristics'!I:I,MATCH($C151,'Policy Characteristics'!$C:$C,0)))</f>
        <v>% reduction in energy use</v>
      </c>
      <c r="P151" s="427" t="str">
        <f>IF(ISBLANK(INDEX('Policy Characteristics'!J:J,MATCH($C151,'Policy Characteristics'!$C:$C,0))),"",INDEX('Policy Characteristics'!J:J,MATCH($C151,'Policy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The EU's Energy Performance of Buildings Directive requires all new buildings to be nearly zero-energy by the end of 2020. Nearly zero-energy is defined on the national level, and combines the elements of very high energy performance, nearly zero or very low amount of energy required, and significant extent of renewable energy utilized.</v>
      </c>
      <c r="Q151" s="427" t="str">
        <f>IF(ISBLANK(INDEX('Policy Characteristics'!K:K,MATCH($C151,'Policy Characteristics'!$C:$C,0))),"",INDEX('Policy Characteristics'!K:K,MATCH($C151,'Policy Characteristics'!$C:$C,0)))</f>
        <v>buildings-sector-main.html#eff-stds</v>
      </c>
      <c r="R151" s="427" t="str">
        <f>IF(ISBLANK(INDEX('Policy Characteristics'!L:L,MATCH($C151,'Policy Characteristics'!$C:$C,0))),"",INDEX('Policy Characteristics'!L:L,MATCH($C151,'Policy Characteristics'!$C:$C,0)))</f>
        <v>building-energy-efficiency-standards.html</v>
      </c>
    </row>
    <row r="152" spans="1:18" s="5" customFormat="1" x14ac:dyDescent="0.35">
      <c r="A152" s="427" t="str">
        <f>IF(ISBLANK(INDEX('Policy Characteristics'!A:A,MATCH($C152,'Policy Characteristics'!$C:$C,0))),"",INDEX('Policy Characteristics'!A:A,MATCH($C152,'Policy Characteristics'!$C:$C,0)))</f>
        <v>Buildings and Appliances</v>
      </c>
      <c r="B152" s="427" t="str">
        <f>IF(ISBLANK(INDEX('Policy Characteristics'!B:B,MATCH($C152,'Policy Characteristics'!$C:$C,0))),"",INDEX('Policy Characteristics'!B:B,MATCH($C152,'Policy Characteristics'!$C:$C,0)))</f>
        <v>Building Energy Efficiency Standards</v>
      </c>
      <c r="C152" s="431" t="str">
        <f t="shared" si="12"/>
        <v>Reduction in E Use Allowed by Component Eff Std</v>
      </c>
      <c r="D152" s="53" t="s">
        <v>125</v>
      </c>
      <c r="E152" s="53" t="s">
        <v>293</v>
      </c>
      <c r="F152" s="53" t="s">
        <v>295</v>
      </c>
      <c r="G152" s="53" t="s">
        <v>131</v>
      </c>
      <c r="H152" s="54">
        <v>155</v>
      </c>
      <c r="I152" s="53" t="s">
        <v>45</v>
      </c>
      <c r="J152" s="429" t="str">
        <f>IF(ISBLANK(INDEX('Policy Characteristics'!D:D,MATCH($C152,'Policy Characteristics'!$C:$C,0))),"",INDEX('Policy Characteristics'!D:D,MATCH($C152,'Policy Characteristics'!$C:$C,0)))</f>
        <v>Building Energy Efficiency Standards</v>
      </c>
      <c r="K152" s="427" t="str">
        <f>IF(ISBLANK(INDEX('Policy Characteristics'!E:E,MATCH($C152,'Policy Characteristics'!$C:$C,0))),"",INDEX('Policy Characteristics'!E:E,MATCH($C152,'Policy Characteristics'!$C:$C,0)))</f>
        <v>bldgs efficiency standards</v>
      </c>
      <c r="L152" s="450">
        <f>IF(ISBLANK(INDEX('Policy Characteristics'!F:F,MATCH($C152,'Policy Characteristics'!$C:$C,0))),"",INDEX('Policy Characteristics'!F:F,MATCH($C152,'Policy Characteristics'!$C:$C,0)))</f>
        <v>0</v>
      </c>
      <c r="M152" s="450">
        <f>IF(ISBLANK(INDEX('Policy Characteristics'!G:G,MATCH($C152,'Policy Characteristics'!$C:$C,0))),"",INDEX('Policy Characteristics'!G:G,MATCH($C152,'Policy Characteristics'!$C:$C,0)))</f>
        <v>0.75</v>
      </c>
      <c r="N152" s="450">
        <f>IF(ISBLANK(INDEX('Policy Characteristics'!H:H,MATCH($C152,'Policy Characteristics'!$C:$C,0))),"",INDEX('Policy Characteristics'!H:H,MATCH($C152,'Policy Characteristics'!$C:$C,0)))</f>
        <v>0.01</v>
      </c>
      <c r="O152" s="427" t="str">
        <f>IF(ISBLANK(INDEX('Policy Characteristics'!I:I,MATCH($C152,'Policy Characteristics'!$C:$C,0))),"",INDEX('Policy Characteristics'!I:I,MATCH($C152,'Policy Characteristics'!$C:$C,0)))</f>
        <v>% reduction in energy use</v>
      </c>
      <c r="P152" s="427" t="str">
        <f>IF(ISBLANK(INDEX('Policy Characteristics'!J:J,MATCH($C152,'Policy Characteristics'!$C:$C,0))),"",INDEX('Policy Characteristics'!J:J,MATCH($C152,'Policy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The EU's Energy Performance of Buildings Directive requires all new buildings to be nearly zero-energy by the end of 2020. Nearly zero-energy is defined on the national level, and combines the elements of very high energy performance, nearly zero or very low amount of energy required, and significant extent of renewable energy utilized.</v>
      </c>
      <c r="Q152" s="427" t="str">
        <f>IF(ISBLANK(INDEX('Policy Characteristics'!K:K,MATCH($C152,'Policy Characteristics'!$C:$C,0))),"",INDEX('Policy Characteristics'!K:K,MATCH($C152,'Policy Characteristics'!$C:$C,0)))</f>
        <v>buildings-sector-main.html#eff-stds</v>
      </c>
      <c r="R152" s="427" t="str">
        <f>IF(ISBLANK(INDEX('Policy Characteristics'!L:L,MATCH($C152,'Policy Characteristics'!$C:$C,0))),"",INDEX('Policy Characteristics'!L:L,MATCH($C152,'Policy Characteristics'!$C:$C,0)))</f>
        <v>building-energy-efficiency-standards.html</v>
      </c>
    </row>
    <row r="153" spans="1:18" s="5" customFormat="1" x14ac:dyDescent="0.35">
      <c r="A153" s="427" t="str">
        <f>IF(ISBLANK(INDEX('Policy Characteristics'!A:A,MATCH($C153,'Policy Characteristics'!$C:$C,0))),"",INDEX('Policy Characteristics'!A:A,MATCH($C153,'Policy Characteristics'!$C:$C,0)))</f>
        <v>Buildings and Appliances</v>
      </c>
      <c r="B153" s="427" t="str">
        <f>IF(ISBLANK(INDEX('Policy Characteristics'!B:B,MATCH($C153,'Policy Characteristics'!$C:$C,0))),"",INDEX('Policy Characteristics'!B:B,MATCH($C153,'Policy Characteristics'!$C:$C,0)))</f>
        <v>Building Energy Efficiency Standards</v>
      </c>
      <c r="C153" s="431" t="str">
        <f t="shared" si="12"/>
        <v>Reduction in E Use Allowed by Component Eff Std</v>
      </c>
      <c r="D153" s="53" t="s">
        <v>120</v>
      </c>
      <c r="E153" s="53" t="s">
        <v>294</v>
      </c>
      <c r="F153" s="53" t="s">
        <v>171</v>
      </c>
      <c r="G153" s="53" t="s">
        <v>126</v>
      </c>
      <c r="H153" s="54">
        <v>156</v>
      </c>
      <c r="I153" s="53" t="s">
        <v>45</v>
      </c>
      <c r="J153" s="429" t="str">
        <f>IF(ISBLANK(INDEX('Policy Characteristics'!D:D,MATCH($C153,'Policy Characteristics'!$C:$C,0))),"",INDEX('Policy Characteristics'!D:D,MATCH($C153,'Policy Characteristics'!$C:$C,0)))</f>
        <v>Building Energy Efficiency Standards</v>
      </c>
      <c r="K153" s="427" t="str">
        <f>IF(ISBLANK(INDEX('Policy Characteristics'!E:E,MATCH($C153,'Policy Characteristics'!$C:$C,0))),"",INDEX('Policy Characteristics'!E:E,MATCH($C153,'Policy Characteristics'!$C:$C,0)))</f>
        <v>bldgs efficiency standards</v>
      </c>
      <c r="L153" s="450">
        <f>IF(ISBLANK(INDEX('Policy Characteristics'!F:F,MATCH($C153,'Policy Characteristics'!$C:$C,0))),"",INDEX('Policy Characteristics'!F:F,MATCH($C153,'Policy Characteristics'!$C:$C,0)))</f>
        <v>0</v>
      </c>
      <c r="M153" s="450">
        <f>IF(ISBLANK(INDEX('Policy Characteristics'!G:G,MATCH($C153,'Policy Characteristics'!$C:$C,0))),"",INDEX('Policy Characteristics'!G:G,MATCH($C153,'Policy Characteristics'!$C:$C,0)))</f>
        <v>0.75</v>
      </c>
      <c r="N153" s="450">
        <f>IF(ISBLANK(INDEX('Policy Characteristics'!H:H,MATCH($C153,'Policy Characteristics'!$C:$C,0))),"",INDEX('Policy Characteristics'!H:H,MATCH($C153,'Policy Characteristics'!$C:$C,0)))</f>
        <v>0.01</v>
      </c>
      <c r="O153" s="427" t="str">
        <f>IF(ISBLANK(INDEX('Policy Characteristics'!I:I,MATCH($C153,'Policy Characteristics'!$C:$C,0))),"",INDEX('Policy Characteristics'!I:I,MATCH($C153,'Policy Characteristics'!$C:$C,0)))</f>
        <v>% reduction in energy use</v>
      </c>
      <c r="P153" s="427" t="str">
        <f>IF(ISBLANK(INDEX('Policy Characteristics'!J:J,MATCH($C153,'Policy Characteristics'!$C:$C,0))),"",INDEX('Policy Characteristics'!J:J,MATCH($C153,'Policy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The EU's Energy Performance of Buildings Directive requires all new buildings to be nearly zero-energy by the end of 2020. Nearly zero-energy is defined on the national level, and combines the elements of very high energy performance, nearly zero or very low amount of energy required, and significant extent of renewable energy utilized.</v>
      </c>
      <c r="Q153" s="427" t="str">
        <f>IF(ISBLANK(INDEX('Policy Characteristics'!K:K,MATCH($C153,'Policy Characteristics'!$C:$C,0))),"",INDEX('Policy Characteristics'!K:K,MATCH($C153,'Policy Characteristics'!$C:$C,0)))</f>
        <v>buildings-sector-main.html#eff-stds</v>
      </c>
      <c r="R153" s="427" t="str">
        <f>IF(ISBLANK(INDEX('Policy Characteristics'!L:L,MATCH($C153,'Policy Characteristics'!$C:$C,0))),"",INDEX('Policy Characteristics'!L:L,MATCH($C153,'Policy Characteristics'!$C:$C,0)))</f>
        <v>building-energy-efficiency-standards.html</v>
      </c>
    </row>
    <row r="154" spans="1:18" s="5" customFormat="1" x14ac:dyDescent="0.35">
      <c r="A154" s="427" t="str">
        <f>IF(ISBLANK(INDEX('Policy Characteristics'!A:A,MATCH($C154,'Policy Characteristics'!$C:$C,0))),"",INDEX('Policy Characteristics'!A:A,MATCH($C154,'Policy Characteristics'!$C:$C,0)))</f>
        <v>Buildings and Appliances</v>
      </c>
      <c r="B154" s="427" t="str">
        <f>IF(ISBLANK(INDEX('Policy Characteristics'!B:B,MATCH($C154,'Policy Characteristics'!$C:$C,0))),"",INDEX('Policy Characteristics'!B:B,MATCH($C154,'Policy Characteristics'!$C:$C,0)))</f>
        <v>Building Energy Efficiency Standards</v>
      </c>
      <c r="C154" s="431" t="str">
        <f t="shared" si="12"/>
        <v>Reduction in E Use Allowed by Component Eff Std</v>
      </c>
      <c r="D154" s="53" t="s">
        <v>121</v>
      </c>
      <c r="E154" s="53" t="s">
        <v>294</v>
      </c>
      <c r="F154" s="53" t="s">
        <v>171</v>
      </c>
      <c r="G154" s="53" t="s">
        <v>127</v>
      </c>
      <c r="H154" s="54">
        <v>157</v>
      </c>
      <c r="I154" s="53" t="s">
        <v>45</v>
      </c>
      <c r="J154" s="429" t="str">
        <f>IF(ISBLANK(INDEX('Policy Characteristics'!D:D,MATCH($C154,'Policy Characteristics'!$C:$C,0))),"",INDEX('Policy Characteristics'!D:D,MATCH($C154,'Policy Characteristics'!$C:$C,0)))</f>
        <v>Building Energy Efficiency Standards</v>
      </c>
      <c r="K154" s="427" t="str">
        <f>IF(ISBLANK(INDEX('Policy Characteristics'!E:E,MATCH($C154,'Policy Characteristics'!$C:$C,0))),"",INDEX('Policy Characteristics'!E:E,MATCH($C154,'Policy Characteristics'!$C:$C,0)))</f>
        <v>bldgs efficiency standards</v>
      </c>
      <c r="L154" s="450">
        <f>IF(ISBLANK(INDEX('Policy Characteristics'!F:F,MATCH($C154,'Policy Characteristics'!$C:$C,0))),"",INDEX('Policy Characteristics'!F:F,MATCH($C154,'Policy Characteristics'!$C:$C,0)))</f>
        <v>0</v>
      </c>
      <c r="M154" s="450">
        <f>IF(ISBLANK(INDEX('Policy Characteristics'!G:G,MATCH($C154,'Policy Characteristics'!$C:$C,0))),"",INDEX('Policy Characteristics'!G:G,MATCH($C154,'Policy Characteristics'!$C:$C,0)))</f>
        <v>0.75</v>
      </c>
      <c r="N154" s="450">
        <f>IF(ISBLANK(INDEX('Policy Characteristics'!H:H,MATCH($C154,'Policy Characteristics'!$C:$C,0))),"",INDEX('Policy Characteristics'!H:H,MATCH($C154,'Policy Characteristics'!$C:$C,0)))</f>
        <v>0.01</v>
      </c>
      <c r="O154" s="427" t="str">
        <f>IF(ISBLANK(INDEX('Policy Characteristics'!I:I,MATCH($C154,'Policy Characteristics'!$C:$C,0))),"",INDEX('Policy Characteristics'!I:I,MATCH($C154,'Policy Characteristics'!$C:$C,0)))</f>
        <v>% reduction in energy use</v>
      </c>
      <c r="P154" s="427" t="str">
        <f>IF(ISBLANK(INDEX('Policy Characteristics'!J:J,MATCH($C154,'Policy Characteristics'!$C:$C,0))),"",INDEX('Policy Characteristics'!J:J,MATCH($C154,'Policy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The EU's Energy Performance of Buildings Directive requires all new buildings to be nearly zero-energy by the end of 2020. Nearly zero-energy is defined on the national level, and combines the elements of very high energy performance, nearly zero or very low amount of energy required, and significant extent of renewable energy utilized.</v>
      </c>
      <c r="Q154" s="427" t="str">
        <f>IF(ISBLANK(INDEX('Policy Characteristics'!K:K,MATCH($C154,'Policy Characteristics'!$C:$C,0))),"",INDEX('Policy Characteristics'!K:K,MATCH($C154,'Policy Characteristics'!$C:$C,0)))</f>
        <v>buildings-sector-main.html#eff-stds</v>
      </c>
      <c r="R154" s="427" t="str">
        <f>IF(ISBLANK(INDEX('Policy Characteristics'!L:L,MATCH($C154,'Policy Characteristics'!$C:$C,0))),"",INDEX('Policy Characteristics'!L:L,MATCH($C154,'Policy Characteristics'!$C:$C,0)))</f>
        <v>building-energy-efficiency-standards.html</v>
      </c>
    </row>
    <row r="155" spans="1:18" s="5" customFormat="1" x14ac:dyDescent="0.35">
      <c r="A155" s="427" t="str">
        <f>IF(ISBLANK(INDEX('Policy Characteristics'!A:A,MATCH($C155,'Policy Characteristics'!$C:$C,0))),"",INDEX('Policy Characteristics'!A:A,MATCH($C155,'Policy Characteristics'!$C:$C,0)))</f>
        <v>Buildings and Appliances</v>
      </c>
      <c r="B155" s="427" t="str">
        <f>IF(ISBLANK(INDEX('Policy Characteristics'!B:B,MATCH($C155,'Policy Characteristics'!$C:$C,0))),"",INDEX('Policy Characteristics'!B:B,MATCH($C155,'Policy Characteristics'!$C:$C,0)))</f>
        <v>Building Energy Efficiency Standards</v>
      </c>
      <c r="C155" s="431" t="str">
        <f t="shared" si="12"/>
        <v>Reduction in E Use Allowed by Component Eff Std</v>
      </c>
      <c r="D155" s="53" t="s">
        <v>122</v>
      </c>
      <c r="E155" s="53" t="s">
        <v>294</v>
      </c>
      <c r="F155" s="53" t="s">
        <v>171</v>
      </c>
      <c r="G155" s="53" t="s">
        <v>128</v>
      </c>
      <c r="H155" s="54">
        <v>158</v>
      </c>
      <c r="I155" s="53" t="s">
        <v>45</v>
      </c>
      <c r="J155" s="429" t="str">
        <f>IF(ISBLANK(INDEX('Policy Characteristics'!D:D,MATCH($C155,'Policy Characteristics'!$C:$C,0))),"",INDEX('Policy Characteristics'!D:D,MATCH($C155,'Policy Characteristics'!$C:$C,0)))</f>
        <v>Building Energy Efficiency Standards</v>
      </c>
      <c r="K155" s="427" t="str">
        <f>IF(ISBLANK(INDEX('Policy Characteristics'!E:E,MATCH($C155,'Policy Characteristics'!$C:$C,0))),"",INDEX('Policy Characteristics'!E:E,MATCH($C155,'Policy Characteristics'!$C:$C,0)))</f>
        <v>bldgs efficiency standards</v>
      </c>
      <c r="L155" s="450">
        <f>IF(ISBLANK(INDEX('Policy Characteristics'!F:F,MATCH($C155,'Policy Characteristics'!$C:$C,0))),"",INDEX('Policy Characteristics'!F:F,MATCH($C155,'Policy Characteristics'!$C:$C,0)))</f>
        <v>0</v>
      </c>
      <c r="M155" s="450">
        <f>IF(ISBLANK(INDEX('Policy Characteristics'!G:G,MATCH($C155,'Policy Characteristics'!$C:$C,0))),"",INDEX('Policy Characteristics'!G:G,MATCH($C155,'Policy Characteristics'!$C:$C,0)))</f>
        <v>0.75</v>
      </c>
      <c r="N155" s="450">
        <f>IF(ISBLANK(INDEX('Policy Characteristics'!H:H,MATCH($C155,'Policy Characteristics'!$C:$C,0))),"",INDEX('Policy Characteristics'!H:H,MATCH($C155,'Policy Characteristics'!$C:$C,0)))</f>
        <v>0.01</v>
      </c>
      <c r="O155" s="427" t="str">
        <f>IF(ISBLANK(INDEX('Policy Characteristics'!I:I,MATCH($C155,'Policy Characteristics'!$C:$C,0))),"",INDEX('Policy Characteristics'!I:I,MATCH($C155,'Policy Characteristics'!$C:$C,0)))</f>
        <v>% reduction in energy use</v>
      </c>
      <c r="P155" s="427" t="str">
        <f>IF(ISBLANK(INDEX('Policy Characteristics'!J:J,MATCH($C155,'Policy Characteristics'!$C:$C,0))),"",INDEX('Policy Characteristics'!J:J,MATCH($C155,'Policy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The EU's Energy Performance of Buildings Directive requires all new buildings to be nearly zero-energy by the end of 2020. Nearly zero-energy is defined on the national level, and combines the elements of very high energy performance, nearly zero or very low amount of energy required, and significant extent of renewable energy utilized.</v>
      </c>
      <c r="Q155" s="427" t="str">
        <f>IF(ISBLANK(INDEX('Policy Characteristics'!K:K,MATCH($C155,'Policy Characteristics'!$C:$C,0))),"",INDEX('Policy Characteristics'!K:K,MATCH($C155,'Policy Characteristics'!$C:$C,0)))</f>
        <v>buildings-sector-main.html#eff-stds</v>
      </c>
      <c r="R155" s="427" t="str">
        <f>IF(ISBLANK(INDEX('Policy Characteristics'!L:L,MATCH($C155,'Policy Characteristics'!$C:$C,0))),"",INDEX('Policy Characteristics'!L:L,MATCH($C155,'Policy Characteristics'!$C:$C,0)))</f>
        <v>building-energy-efficiency-standards.html</v>
      </c>
    </row>
    <row r="156" spans="1:18" s="5" customFormat="1" x14ac:dyDescent="0.35">
      <c r="A156" s="427" t="str">
        <f>IF(ISBLANK(INDEX('Policy Characteristics'!A:A,MATCH($C156,'Policy Characteristics'!$C:$C,0))),"",INDEX('Policy Characteristics'!A:A,MATCH($C156,'Policy Characteristics'!$C:$C,0)))</f>
        <v>Buildings and Appliances</v>
      </c>
      <c r="B156" s="427" t="str">
        <f>IF(ISBLANK(INDEX('Policy Characteristics'!B:B,MATCH($C156,'Policy Characteristics'!$C:$C,0))),"",INDEX('Policy Characteristics'!B:B,MATCH($C156,'Policy Characteristics'!$C:$C,0)))</f>
        <v>Building Energy Efficiency Standards</v>
      </c>
      <c r="C156" s="431" t="str">
        <f t="shared" si="12"/>
        <v>Reduction in E Use Allowed by Component Eff Std</v>
      </c>
      <c r="D156" s="53" t="s">
        <v>123</v>
      </c>
      <c r="E156" s="53" t="s">
        <v>294</v>
      </c>
      <c r="F156" s="53" t="s">
        <v>171</v>
      </c>
      <c r="G156" s="53" t="s">
        <v>129</v>
      </c>
      <c r="H156" s="54">
        <v>159</v>
      </c>
      <c r="I156" s="53" t="s">
        <v>45</v>
      </c>
      <c r="J156" s="429" t="str">
        <f>IF(ISBLANK(INDEX('Policy Characteristics'!D:D,MATCH($C156,'Policy Characteristics'!$C:$C,0))),"",INDEX('Policy Characteristics'!D:D,MATCH($C156,'Policy Characteristics'!$C:$C,0)))</f>
        <v>Building Energy Efficiency Standards</v>
      </c>
      <c r="K156" s="427" t="str">
        <f>IF(ISBLANK(INDEX('Policy Characteristics'!E:E,MATCH($C156,'Policy Characteristics'!$C:$C,0))),"",INDEX('Policy Characteristics'!E:E,MATCH($C156,'Policy Characteristics'!$C:$C,0)))</f>
        <v>bldgs efficiency standards</v>
      </c>
      <c r="L156" s="450">
        <f>IF(ISBLANK(INDEX('Policy Characteristics'!F:F,MATCH($C156,'Policy Characteristics'!$C:$C,0))),"",INDEX('Policy Characteristics'!F:F,MATCH($C156,'Policy Characteristics'!$C:$C,0)))</f>
        <v>0</v>
      </c>
      <c r="M156" s="450">
        <f>IF(ISBLANK(INDEX('Policy Characteristics'!G:G,MATCH($C156,'Policy Characteristics'!$C:$C,0))),"",INDEX('Policy Characteristics'!G:G,MATCH($C156,'Policy Characteristics'!$C:$C,0)))</f>
        <v>0.75</v>
      </c>
      <c r="N156" s="450">
        <f>IF(ISBLANK(INDEX('Policy Characteristics'!H:H,MATCH($C156,'Policy Characteristics'!$C:$C,0))),"",INDEX('Policy Characteristics'!H:H,MATCH($C156,'Policy Characteristics'!$C:$C,0)))</f>
        <v>0.01</v>
      </c>
      <c r="O156" s="427" t="str">
        <f>IF(ISBLANK(INDEX('Policy Characteristics'!I:I,MATCH($C156,'Policy Characteristics'!$C:$C,0))),"",INDEX('Policy Characteristics'!I:I,MATCH($C156,'Policy Characteristics'!$C:$C,0)))</f>
        <v>% reduction in energy use</v>
      </c>
      <c r="P156" s="427" t="str">
        <f>IF(ISBLANK(INDEX('Policy Characteristics'!J:J,MATCH($C156,'Policy Characteristics'!$C:$C,0))),"",INDEX('Policy Characteristics'!J:J,MATCH($C156,'Policy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The EU's Energy Performance of Buildings Directive requires all new buildings to be nearly zero-energy by the end of 2020. Nearly zero-energy is defined on the national level, and combines the elements of very high energy performance, nearly zero or very low amount of energy required, and significant extent of renewable energy utilized.</v>
      </c>
      <c r="Q156" s="427" t="str">
        <f>IF(ISBLANK(INDEX('Policy Characteristics'!K:K,MATCH($C156,'Policy Characteristics'!$C:$C,0))),"",INDEX('Policy Characteristics'!K:K,MATCH($C156,'Policy Characteristics'!$C:$C,0)))</f>
        <v>buildings-sector-main.html#eff-stds</v>
      </c>
      <c r="R156" s="427" t="str">
        <f>IF(ISBLANK(INDEX('Policy Characteristics'!L:L,MATCH($C156,'Policy Characteristics'!$C:$C,0))),"",INDEX('Policy Characteristics'!L:L,MATCH($C156,'Policy Characteristics'!$C:$C,0)))</f>
        <v>building-energy-efficiency-standards.html</v>
      </c>
    </row>
    <row r="157" spans="1:18" s="5" customFormat="1" x14ac:dyDescent="0.35">
      <c r="A157" s="427" t="str">
        <f>IF(ISBLANK(INDEX('Policy Characteristics'!A:A,MATCH($C157,'Policy Characteristics'!$C:$C,0))),"",INDEX('Policy Characteristics'!A:A,MATCH($C157,'Policy Characteristics'!$C:$C,0)))</f>
        <v>Buildings and Appliances</v>
      </c>
      <c r="B157" s="427" t="str">
        <f>IF(ISBLANK(INDEX('Policy Characteristics'!B:B,MATCH($C157,'Policy Characteristics'!$C:$C,0))),"",INDEX('Policy Characteristics'!B:B,MATCH($C157,'Policy Characteristics'!$C:$C,0)))</f>
        <v>Building Energy Efficiency Standards</v>
      </c>
      <c r="C157" s="431" t="str">
        <f t="shared" si="12"/>
        <v>Reduction in E Use Allowed by Component Eff Std</v>
      </c>
      <c r="D157" s="53" t="s">
        <v>124</v>
      </c>
      <c r="E157" s="53" t="s">
        <v>294</v>
      </c>
      <c r="F157" s="53" t="s">
        <v>171</v>
      </c>
      <c r="G157" s="53" t="s">
        <v>130</v>
      </c>
      <c r="H157" s="54">
        <v>160</v>
      </c>
      <c r="I157" s="53" t="s">
        <v>45</v>
      </c>
      <c r="J157" s="429" t="str">
        <f>IF(ISBLANK(INDEX('Policy Characteristics'!D:D,MATCH($C157,'Policy Characteristics'!$C:$C,0))),"",INDEX('Policy Characteristics'!D:D,MATCH($C157,'Policy Characteristics'!$C:$C,0)))</f>
        <v>Building Energy Efficiency Standards</v>
      </c>
      <c r="K157" s="427" t="str">
        <f>IF(ISBLANK(INDEX('Policy Characteristics'!E:E,MATCH($C157,'Policy Characteristics'!$C:$C,0))),"",INDEX('Policy Characteristics'!E:E,MATCH($C157,'Policy Characteristics'!$C:$C,0)))</f>
        <v>bldgs efficiency standards</v>
      </c>
      <c r="L157" s="450">
        <f>IF(ISBLANK(INDEX('Policy Characteristics'!F:F,MATCH($C157,'Policy Characteristics'!$C:$C,0))),"",INDEX('Policy Characteristics'!F:F,MATCH($C157,'Policy Characteristics'!$C:$C,0)))</f>
        <v>0</v>
      </c>
      <c r="M157" s="450">
        <f>IF(ISBLANK(INDEX('Policy Characteristics'!G:G,MATCH($C157,'Policy Characteristics'!$C:$C,0))),"",INDEX('Policy Characteristics'!G:G,MATCH($C157,'Policy Characteristics'!$C:$C,0)))</f>
        <v>0.75</v>
      </c>
      <c r="N157" s="450">
        <f>IF(ISBLANK(INDEX('Policy Characteristics'!H:H,MATCH($C157,'Policy Characteristics'!$C:$C,0))),"",INDEX('Policy Characteristics'!H:H,MATCH($C157,'Policy Characteristics'!$C:$C,0)))</f>
        <v>0.01</v>
      </c>
      <c r="O157" s="427" t="str">
        <f>IF(ISBLANK(INDEX('Policy Characteristics'!I:I,MATCH($C157,'Policy Characteristics'!$C:$C,0))),"",INDEX('Policy Characteristics'!I:I,MATCH($C157,'Policy Characteristics'!$C:$C,0)))</f>
        <v>% reduction in energy use</v>
      </c>
      <c r="P157" s="427" t="str">
        <f>IF(ISBLANK(INDEX('Policy Characteristics'!J:J,MATCH($C157,'Policy Characteristics'!$C:$C,0))),"",INDEX('Policy Characteristics'!J:J,MATCH($C157,'Policy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The EU's Energy Performance of Buildings Directive requires all new buildings to be nearly zero-energy by the end of 2020. Nearly zero-energy is defined on the national level, and combines the elements of very high energy performance, nearly zero or very low amount of energy required, and significant extent of renewable energy utilized.</v>
      </c>
      <c r="Q157" s="427" t="str">
        <f>IF(ISBLANK(INDEX('Policy Characteristics'!K:K,MATCH($C157,'Policy Characteristics'!$C:$C,0))),"",INDEX('Policy Characteristics'!K:K,MATCH($C157,'Policy Characteristics'!$C:$C,0)))</f>
        <v>buildings-sector-main.html#eff-stds</v>
      </c>
      <c r="R157" s="427" t="str">
        <f>IF(ISBLANK(INDEX('Policy Characteristics'!L:L,MATCH($C157,'Policy Characteristics'!$C:$C,0))),"",INDEX('Policy Characteristics'!L:L,MATCH($C157,'Policy Characteristics'!$C:$C,0)))</f>
        <v>building-energy-efficiency-standards.html</v>
      </c>
    </row>
    <row r="158" spans="1:18" s="423" customFormat="1" x14ac:dyDescent="0.35">
      <c r="A158" s="427" t="str">
        <f>IF(ISBLANK(INDEX('Policy Characteristics'!A:A,MATCH($C158,'Policy Characteristics'!$C:$C,0))),"",INDEX('Policy Characteristics'!A:A,MATCH($C158,'Policy Characteristics'!$C:$C,0)))</f>
        <v>Buildings and Appliances</v>
      </c>
      <c r="B158" s="427" t="str">
        <f>IF(ISBLANK(INDEX('Policy Characteristics'!B:B,MATCH($C158,'Policy Characteristics'!$C:$C,0))),"",INDEX('Policy Characteristics'!B:B,MATCH($C158,'Policy Characteristics'!$C:$C,0)))</f>
        <v>Building Energy Efficiency Standards</v>
      </c>
      <c r="C158" s="431" t="str">
        <f t="shared" ref="C158" si="13">C$141</f>
        <v>Reduction in E Use Allowed by Component Eff Std</v>
      </c>
      <c r="D158" s="53" t="s">
        <v>125</v>
      </c>
      <c r="E158" s="53" t="s">
        <v>294</v>
      </c>
      <c r="F158" s="53" t="s">
        <v>171</v>
      </c>
      <c r="G158" s="53" t="s">
        <v>131</v>
      </c>
      <c r="H158" s="54">
        <v>161</v>
      </c>
      <c r="I158" s="53" t="s">
        <v>45</v>
      </c>
      <c r="J158" s="429" t="str">
        <f>IF(ISBLANK(INDEX('Policy Characteristics'!D:D,MATCH($C158,'Policy Characteristics'!$C:$C,0))),"",INDEX('Policy Characteristics'!D:D,MATCH($C158,'Policy Characteristics'!$C:$C,0)))</f>
        <v>Building Energy Efficiency Standards</v>
      </c>
      <c r="K158" s="427" t="str">
        <f>IF(ISBLANK(INDEX('Policy Characteristics'!E:E,MATCH($C158,'Policy Characteristics'!$C:$C,0))),"",INDEX('Policy Characteristics'!E:E,MATCH($C158,'Policy Characteristics'!$C:$C,0)))</f>
        <v>bldgs efficiency standards</v>
      </c>
      <c r="L158" s="450">
        <f>IF(ISBLANK(INDEX('Policy Characteristics'!F:F,MATCH($C158,'Policy Characteristics'!$C:$C,0))),"",INDEX('Policy Characteristics'!F:F,MATCH($C158,'Policy Characteristics'!$C:$C,0)))</f>
        <v>0</v>
      </c>
      <c r="M158" s="450">
        <f>IF(ISBLANK(INDEX('Policy Characteristics'!G:G,MATCH($C158,'Policy Characteristics'!$C:$C,0))),"",INDEX('Policy Characteristics'!G:G,MATCH($C158,'Policy Characteristics'!$C:$C,0)))</f>
        <v>0.75</v>
      </c>
      <c r="N158" s="450">
        <f>IF(ISBLANK(INDEX('Policy Characteristics'!H:H,MATCH($C158,'Policy Characteristics'!$C:$C,0))),"",INDEX('Policy Characteristics'!H:H,MATCH($C158,'Policy Characteristics'!$C:$C,0)))</f>
        <v>0.01</v>
      </c>
      <c r="O158" s="427" t="str">
        <f>IF(ISBLANK(INDEX('Policy Characteristics'!I:I,MATCH($C158,'Policy Characteristics'!$C:$C,0))),"",INDEX('Policy Characteristics'!I:I,MATCH($C158,'Policy Characteristics'!$C:$C,0)))</f>
        <v>% reduction in energy use</v>
      </c>
      <c r="P158" s="427" t="str">
        <f>IF(ISBLANK(INDEX('Policy Characteristics'!J:J,MATCH($C158,'Policy Characteristics'!$C:$C,0))),"",INDEX('Policy Characteristics'!J:J,MATCH($C158,'Policy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The EU's Energy Performance of Buildings Directive requires all new buildings to be nearly zero-energy by the end of 2020. Nearly zero-energy is defined on the national level, and combines the elements of very high energy performance, nearly zero or very low amount of energy required, and significant extent of renewable energy utilized.</v>
      </c>
      <c r="Q158" s="427" t="str">
        <f>IF(ISBLANK(INDEX('Policy Characteristics'!K:K,MATCH($C158,'Policy Characteristics'!$C:$C,0))),"",INDEX('Policy Characteristics'!K:K,MATCH($C158,'Policy Characteristics'!$C:$C,0)))</f>
        <v>buildings-sector-main.html#eff-stds</v>
      </c>
      <c r="R158" s="427" t="str">
        <f>IF(ISBLANK(INDEX('Policy Characteristics'!L:L,MATCH($C158,'Policy Characteristics'!$C:$C,0))),"",INDEX('Policy Characteristics'!L:L,MATCH($C158,'Policy Characteristics'!$C:$C,0)))</f>
        <v>building-energy-efficiency-standards.html</v>
      </c>
    </row>
    <row r="159" spans="1:18" s="5" customFormat="1" x14ac:dyDescent="0.35">
      <c r="A159" s="427" t="str">
        <f>IF(ISBLANK(INDEX('Policy Characteristics'!A:A,MATCH($C159,'Policy Characteristics'!$C:$C,0))),"",INDEX('Policy Characteristics'!A:A,MATCH($C159,'Policy Characteristics'!$C:$C,0)))</f>
        <v>Buildings and Appliances</v>
      </c>
      <c r="B159" s="427" t="str">
        <f>IF(ISBLANK(INDEX('Policy Characteristics'!B:B,MATCH($C159,'Policy Characteristics'!$C:$C,0))),"",INDEX('Policy Characteristics'!B:B,MATCH($C159,'Policy Characteristics'!$C:$C,0)))</f>
        <v>Contractor Training</v>
      </c>
      <c r="C159" s="432" t="s">
        <v>7</v>
      </c>
      <c r="D159" s="53"/>
      <c r="E159" s="53"/>
      <c r="F159" s="53"/>
      <c r="G159" s="53"/>
      <c r="H159" s="54">
        <v>19</v>
      </c>
      <c r="I159" s="53" t="s">
        <v>45</v>
      </c>
      <c r="J159" s="429" t="str">
        <f>IF(ISBLANK(INDEX('Policy Characteristics'!D:D,MATCH($C159,'Policy Characteristics'!$C:$C,0))),"",INDEX('Policy Characteristics'!D:D,MATCH($C159,'Policy Characteristics'!$C:$C,0)))</f>
        <v>Contractor Training</v>
      </c>
      <c r="K159" s="427" t="str">
        <f>IF(ISBLANK(INDEX('Policy Characteristics'!E:E,MATCH($C159,'Policy Characteristics'!$C:$C,0))),"",INDEX('Policy Characteristics'!E:E,MATCH($C159,'Policy Characteristics'!$C:$C,0)))</f>
        <v>bldgs contractor training</v>
      </c>
      <c r="L159" s="427">
        <f>IF(ISBLANK(INDEX('Policy Characteristics'!F:F,MATCH($C159,'Policy Characteristics'!$C:$C,0))),"",INDEX('Policy Characteristics'!F:F,MATCH($C159,'Policy Characteristics'!$C:$C,0)))</f>
        <v>0</v>
      </c>
      <c r="M159" s="427">
        <f>IF(ISBLANK(INDEX('Policy Characteristics'!G:G,MATCH($C159,'Policy Characteristics'!$C:$C,0))),"",INDEX('Policy Characteristics'!G:G,MATCH($C159,'Policy Characteristics'!$C:$C,0)))</f>
        <v>1</v>
      </c>
      <c r="N159" s="427">
        <f>IF(ISBLANK(INDEX('Policy Characteristics'!H:H,MATCH($C159,'Policy Characteristics'!$C:$C,0))),"",INDEX('Policy Characteristics'!H:H,MATCH($C159,'Policy Characteristics'!$C:$C,0)))</f>
        <v>1</v>
      </c>
      <c r="O159" s="427" t="str">
        <f>IF(ISBLANK(INDEX('Policy Characteristics'!I:I,MATCH($C159,'Policy Characteristics'!$C:$C,0))),"",INDEX('Policy Characteristics'!I:I,MATCH($C159,'Policy Characteristics'!$C:$C,0)))</f>
        <v>on/off</v>
      </c>
      <c r="P159" s="427" t="str">
        <f>IF(ISBLANK(INDEX('Policy Characteristics'!J:J,MATCH($C159,'Policy Characteristics'!$C:$C,0))),"",INDEX('Policy Characteristics'!J:J,MATCH($C159,'Policy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The European Social Fund provides funding for training and education to create skilled labour and knowledge regarding near zero-energy buildings. Additionally, the EU has the 'BUILD UP skill' initiative, which focuses on continuing education and training of on-site construction workers on energy efficiency.</v>
      </c>
      <c r="Q159" s="427" t="str">
        <f>IF(ISBLANK(INDEX('Policy Characteristics'!K:K,MATCH($C159,'Policy Characteristics'!$C:$C,0))),"",INDEX('Policy Characteristics'!K:K,MATCH($C159,'Policy Characteristics'!$C:$C,0)))</f>
        <v>buildings-sector-main.html#contractor-ed</v>
      </c>
      <c r="R159" s="427" t="str">
        <f>IF(ISBLANK(INDEX('Policy Characteristics'!L:L,MATCH($C159,'Policy Characteristics'!$C:$C,0))),"",INDEX('Policy Characteristics'!L:L,MATCH($C159,'Policy Characteristics'!$C:$C,0)))</f>
        <v>contractor-training.html</v>
      </c>
    </row>
    <row r="160" spans="1:18" s="5" customFormat="1" x14ac:dyDescent="0.35">
      <c r="A160" s="427" t="str">
        <f>IF(ISBLANK(INDEX('Policy Characteristics'!A:A,MATCH($C160,'Policy Characteristics'!$C:$C,0))),"",INDEX('Policy Characteristics'!A:A,MATCH($C160,'Policy Characteristics'!$C:$C,0)))</f>
        <v>Buildings and Appliances</v>
      </c>
      <c r="B160" s="427" t="str">
        <f>IF(ISBLANK(INDEX('Policy Characteristics'!B:B,MATCH($C160,'Policy Characteristics'!$C:$C,0))),"",INDEX('Policy Characteristics'!B:B,MATCH($C160,'Policy Characteristics'!$C:$C,0)))</f>
        <v>Distributed Solar Carve-Out</v>
      </c>
      <c r="C160" s="432" t="s">
        <v>318</v>
      </c>
      <c r="D160" s="53"/>
      <c r="E160" s="53"/>
      <c r="F160" s="53"/>
      <c r="G160" s="53"/>
      <c r="H160" s="54">
        <v>146</v>
      </c>
      <c r="I160" s="53" t="s">
        <v>45</v>
      </c>
      <c r="J160" s="429" t="str">
        <f>IF(ISBLANK(INDEX('Policy Characteristics'!D:D,MATCH($C160,'Policy Characteristics'!$C:$C,0))),"",INDEX('Policy Characteristics'!D:D,MATCH($C160,'Policy Characteristics'!$C:$C,0)))</f>
        <v>Distributed Solar Promotion</v>
      </c>
      <c r="K160" s="427" t="str">
        <f>IF(ISBLANK(INDEX('Policy Characteristics'!E:E,MATCH($C160,'Policy Characteristics'!$C:$C,0))),"",INDEX('Policy Characteristics'!E:E,MATCH($C160,'Policy Characteristics'!$C:$C,0)))</f>
        <v>bldgs min fraction distributed solar</v>
      </c>
      <c r="L160" s="450">
        <f>IF(ISBLANK(INDEX('Policy Characteristics'!F:F,MATCH($C160,'Policy Characteristics'!$C:$C,0))),"",INDEX('Policy Characteristics'!F:F,MATCH($C160,'Policy Characteristics'!$C:$C,0)))</f>
        <v>0</v>
      </c>
      <c r="M160" s="450">
        <f>IF(ISBLANK(INDEX('Policy Characteristics'!G:G,MATCH($C160,'Policy Characteristics'!$C:$C,0))),"",INDEX('Policy Characteristics'!G:G,MATCH($C160,'Policy Characteristics'!$C:$C,0)))</f>
        <v>0.24</v>
      </c>
      <c r="N160" s="450">
        <f>IF(ISBLANK(INDEX('Policy Characteristics'!H:H,MATCH($C160,'Policy Characteristics'!$C:$C,0))),"",INDEX('Policy Characteristics'!H:H,MATCH($C160,'Policy Characteristics'!$C:$C,0)))</f>
        <v>5.0000000000000001E-3</v>
      </c>
      <c r="O160" s="427" t="str">
        <f>IF(ISBLANK(INDEX('Policy Characteristics'!I:I,MATCH($C160,'Policy Characteristics'!$C:$C,0))),"",INDEX('Policy Characteristics'!I:I,MATCH($C160,'Policy Characteristics'!$C:$C,0)))</f>
        <v>minimum % elec from solar</v>
      </c>
      <c r="P160" s="427" t="str">
        <f>IF(ISBLANK(INDEX('Policy Characteristics'!J:J,MATCH($C160,'Policy Characteristics'!$C:$C,0))),"",INDEX('Policy Characteristics'!J:J,MATCH($C160,'Policy Characteristics'!$C:$C,0)))</f>
        <v>**Description:** This policy requires at least the specified percentage of total retail electricity demand to be generated by residential and commercial buildings' distributed solar systems (typically rooftop PV). // **Guidance for setting values:** The EU currently does not have a minimum requirement. However, the EU's Energy Performance Building Directive and increasing requirements for near zero-energy buildings are driving demand for rooftop PV in new construction as well as retrofits of existing buildings.</v>
      </c>
      <c r="Q160" s="427" t="str">
        <f>IF(ISBLANK(INDEX('Policy Characteristics'!K:K,MATCH($C160,'Policy Characteristics'!$C:$C,0))),"",INDEX('Policy Characteristics'!K:K,MATCH($C160,'Policy Characteristics'!$C:$C,0)))</f>
        <v>buildings-sector-main.html#solar-carve-out</v>
      </c>
      <c r="R160" s="427" t="str">
        <f>IF(ISBLANK(INDEX('Policy Characteristics'!L:L,MATCH($C160,'Policy Characteristics'!$C:$C,0))),"",INDEX('Policy Characteristics'!L:L,MATCH($C160,'Policy Characteristics'!$C:$C,0)))</f>
        <v>solar-carve-out.html</v>
      </c>
    </row>
    <row r="161" spans="1:18" s="5" customFormat="1" x14ac:dyDescent="0.35">
      <c r="A161" s="427" t="str">
        <f>IF(ISBLANK(INDEX('Policy Characteristics'!A:A,MATCH($C161,'Policy Characteristics'!$C:$C,0))),"",INDEX('Policy Characteristics'!A:A,MATCH($C161,'Policy Characteristics'!$C:$C,0)))</f>
        <v>Buildings and Appliances</v>
      </c>
      <c r="B161" s="427" t="str">
        <f>IF(ISBLANK(INDEX('Policy Characteristics'!B:B,MATCH($C161,'Policy Characteristics'!$C:$C,0))),"",INDEX('Policy Characteristics'!B:B,MATCH($C161,'Policy Characteristics'!$C:$C,0)))</f>
        <v>Distributed Solar Subsidy</v>
      </c>
      <c r="C161" s="432" t="s">
        <v>281</v>
      </c>
      <c r="D161" s="53"/>
      <c r="E161" s="53"/>
      <c r="F161" s="53"/>
      <c r="G161" s="53"/>
      <c r="H161" s="54">
        <v>147</v>
      </c>
      <c r="I161" s="53" t="s">
        <v>45</v>
      </c>
      <c r="J161" s="429" t="str">
        <f>IF(ISBLANK(INDEX('Policy Characteristics'!D:D,MATCH($C161,'Policy Characteristics'!$C:$C,0))),"",INDEX('Policy Characteristics'!D:D,MATCH($C161,'Policy Characteristics'!$C:$C,0)))</f>
        <v>Distributed Solar Promotion</v>
      </c>
      <c r="K161" s="427" t="str">
        <f>IF(ISBLANK(INDEX('Policy Characteristics'!E:E,MATCH($C161,'Policy Characteristics'!$C:$C,0))),"",INDEX('Policy Characteristics'!E:E,MATCH($C161,'Policy Characteristics'!$C:$C,0)))</f>
        <v>bldgs distributed solar subsidy</v>
      </c>
      <c r="L161" s="450">
        <f>IF(ISBLANK(INDEX('Policy Characteristics'!F:F,MATCH($C161,'Policy Characteristics'!$C:$C,0))),"",INDEX('Policy Characteristics'!F:F,MATCH($C161,'Policy Characteristics'!$C:$C,0)))</f>
        <v>0</v>
      </c>
      <c r="M161" s="450">
        <f>IF(ISBLANK(INDEX('Policy Characteristics'!G:G,MATCH($C161,'Policy Characteristics'!$C:$C,0))),"",INDEX('Policy Characteristics'!G:G,MATCH($C161,'Policy Characteristics'!$C:$C,0)))</f>
        <v>0.5</v>
      </c>
      <c r="N161" s="450">
        <f>IF(ISBLANK(INDEX('Policy Characteristics'!H:H,MATCH($C161,'Policy Characteristics'!$C:$C,0))),"",INDEX('Policy Characteristics'!H:H,MATCH($C161,'Policy Characteristics'!$C:$C,0)))</f>
        <v>0.01</v>
      </c>
      <c r="O161" s="427" t="str">
        <f>IF(ISBLANK(INDEX('Policy Characteristics'!I:I,MATCH($C161,'Policy Characteristics'!$C:$C,0))),"",INDEX('Policy Characteristics'!I:I,MATCH($C161,'Policy Characteristics'!$C:$C,0)))</f>
        <v>% of PV system cost</v>
      </c>
      <c r="P161" s="427" t="str">
        <f>IF(ISBLANK(INDEX('Policy Characteristics'!J:J,MATCH($C161,'Policy Characteristics'!$C:$C,0))),"",INDEX('Policy Characteristics'!J:J,MATCH($C161,'Policy Characteristics'!$C:$C,0)))</f>
        <v>**Description:** This policy causes the government to reimburse building owners for a percentage of the cost of new distributed solar PV capacity that is installed on or around buildings. // **Guidance for setting values:** Germany's Renewable Energy Act guaranteed owners of renewable energy installations a set, above-market price per kWh for the power their systems fed into the grid over a period of 20 years. This in turn helped bring down the costs of installing renewable power capacity over time, as opposed to an upfront cost reduction on installation.</v>
      </c>
      <c r="Q161" s="427" t="str">
        <f>IF(ISBLANK(INDEX('Policy Characteristics'!K:K,MATCH($C161,'Policy Characteristics'!$C:$C,0))),"",INDEX('Policy Characteristics'!K:K,MATCH($C161,'Policy Characteristics'!$C:$C,0)))</f>
        <v>buildings-sector-main.html#distributed-solar-subsidy</v>
      </c>
      <c r="R161" s="427" t="str">
        <f>IF(ISBLANK(INDEX('Policy Characteristics'!L:L,MATCH($C161,'Policy Characteristics'!$C:$C,0))),"",INDEX('Policy Characteristics'!L:L,MATCH($C161,'Policy Characteristics'!$C:$C,0)))</f>
        <v>distributed-solar-subsidy.html</v>
      </c>
    </row>
    <row r="162" spans="1:18" s="5" customFormat="1" x14ac:dyDescent="0.35">
      <c r="A162" s="427" t="str">
        <f>IF(ISBLANK(INDEX('Policy Characteristics'!A:A,MATCH($C162,'Policy Characteristics'!$C:$C,0))),"",INDEX('Policy Characteristics'!A:A,MATCH($C162,'Policy Characteristics'!$C:$C,0)))</f>
        <v>Buildings and Appliances</v>
      </c>
      <c r="B162" s="427" t="str">
        <f>IF(ISBLANK(INDEX('Policy Characteristics'!B:B,MATCH($C162,'Policy Characteristics'!$C:$C,0))),"",INDEX('Policy Characteristics'!B:B,MATCH($C162,'Policy Characteristics'!$C:$C,0)))</f>
        <v>Improved Labeling</v>
      </c>
      <c r="C162" s="432" t="s">
        <v>132</v>
      </c>
      <c r="D162" s="53"/>
      <c r="E162" s="53"/>
      <c r="F162" s="53"/>
      <c r="G162" s="53"/>
      <c r="H162" s="54">
        <v>20</v>
      </c>
      <c r="I162" s="53" t="s">
        <v>45</v>
      </c>
      <c r="J162" s="429" t="str">
        <f>IF(ISBLANK(INDEX('Policy Characteristics'!D:D,MATCH($C162,'Policy Characteristics'!$C:$C,0))),"",INDEX('Policy Characteristics'!D:D,MATCH($C162,'Policy Characteristics'!$C:$C,0)))</f>
        <v>Improved Labeling</v>
      </c>
      <c r="K162" s="427" t="str">
        <f>IF(ISBLANK(INDEX('Policy Characteristics'!E:E,MATCH($C162,'Policy Characteristics'!$C:$C,0))),"",INDEX('Policy Characteristics'!E:E,MATCH($C162,'Policy Characteristics'!$C:$C,0)))</f>
        <v>bldgs device labeling</v>
      </c>
      <c r="L162" s="427">
        <f>IF(ISBLANK(INDEX('Policy Characteristics'!F:F,MATCH($C162,'Policy Characteristics'!$C:$C,0))),"",INDEX('Policy Characteristics'!F:F,MATCH($C162,'Policy Characteristics'!$C:$C,0)))</f>
        <v>0</v>
      </c>
      <c r="M162" s="427">
        <f>IF(ISBLANK(INDEX('Policy Characteristics'!G:G,MATCH($C162,'Policy Characteristics'!$C:$C,0))),"",INDEX('Policy Characteristics'!G:G,MATCH($C162,'Policy Characteristics'!$C:$C,0)))</f>
        <v>1</v>
      </c>
      <c r="N162" s="427">
        <f>IF(ISBLANK(INDEX('Policy Characteristics'!H:H,MATCH($C162,'Policy Characteristics'!$C:$C,0))),"",INDEX('Policy Characteristics'!H:H,MATCH($C162,'Policy Characteristics'!$C:$C,0)))</f>
        <v>1</v>
      </c>
      <c r="O162" s="427" t="str">
        <f>IF(ISBLANK(INDEX('Policy Characteristics'!I:I,MATCH($C162,'Policy Characteristics'!$C:$C,0))),"",INDEX('Policy Characteristics'!I:I,MATCH($C162,'Policy Characteristics'!$C:$C,0)))</f>
        <v>on/off</v>
      </c>
      <c r="P162" s="427" t="str">
        <f>IF(ISBLANK(INDEX('Policy Characteristics'!J:J,MATCH($C162,'Policy Characteristics'!$C:$C,0))),"",INDEX('Policy Characteristics'!J:J,MATCH($C162,'Policy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162" s="427" t="str">
        <f>IF(ISBLANK(INDEX('Policy Characteristics'!K:K,MATCH($C162,'Policy Characteristics'!$C:$C,0))),"",INDEX('Policy Characteristics'!K:K,MATCH($C162,'Policy Characteristics'!$C:$C,0)))</f>
        <v>buildings-sector-main.html#device-labeling</v>
      </c>
      <c r="R162" s="427" t="str">
        <f>IF(ISBLANK(INDEX('Policy Characteristics'!L:L,MATCH($C162,'Policy Characteristics'!$C:$C,0))),"",INDEX('Policy Characteristics'!L:L,MATCH($C162,'Policy Characteristics'!$C:$C,0)))</f>
        <v>improved-labeling.html</v>
      </c>
    </row>
    <row r="163" spans="1:18" s="5" customFormat="1" x14ac:dyDescent="0.35">
      <c r="A163" s="427" t="str">
        <f>IF(ISBLANK(INDEX('Policy Characteristics'!A:A,MATCH($C163,'Policy Characteristics'!$C:$C,0))),"",INDEX('Policy Characteristics'!A:A,MATCH($C163,'Policy Characteristics'!$C:$C,0)))</f>
        <v>Buildings and Appliances</v>
      </c>
      <c r="B163" s="427" t="str">
        <f>IF(ISBLANK(INDEX('Policy Characteristics'!B:B,MATCH($C163,'Policy Characteristics'!$C:$C,0))),"",INDEX('Policy Characteristics'!B:B,MATCH($C163,'Policy Characteristics'!$C:$C,0)))</f>
        <v>Retrofit Existing Buildings</v>
      </c>
      <c r="C163" s="432" t="s">
        <v>2550</v>
      </c>
      <c r="D163" s="53" t="s">
        <v>292</v>
      </c>
      <c r="E163" s="53"/>
      <c r="F163" s="53" t="s">
        <v>296</v>
      </c>
      <c r="G163" s="53"/>
      <c r="H163" s="54">
        <v>378</v>
      </c>
      <c r="I163" s="53" t="s">
        <v>45</v>
      </c>
      <c r="J163" s="429" t="str">
        <f>IF(ISBLANK(INDEX('Policy Characteristics'!D:D,MATCH($C163,'Policy Characteristics'!$C:$C,0))),"",INDEX('Policy Characteristics'!D:D,MATCH($C163,'Policy Characteristics'!$C:$C,0)))</f>
        <v>Increased Retrofitting</v>
      </c>
      <c r="K163" s="427" t="str">
        <f>IF(ISBLANK(INDEX('Policy Characteristics'!E:E,MATCH($C163,'Policy Characteristics'!$C:$C,0))),"",INDEX('Policy Characteristics'!E:E,MATCH($C163,'Policy Characteristics'!$C:$C,0)))</f>
        <v>bldgs retrofitting</v>
      </c>
      <c r="L163" s="450">
        <f>IF(ISBLANK(INDEX('Policy Characteristics'!F:F,MATCH($C163,'Policy Characteristics'!$C:$C,0))),"",INDEX('Policy Characteristics'!F:F,MATCH($C163,'Policy Characteristics'!$C:$C,0)))</f>
        <v>0</v>
      </c>
      <c r="M163" s="450">
        <f>IF(ISBLANK(INDEX('Policy Characteristics'!G:G,MATCH($C163,'Policy Characteristics'!$C:$C,0))),"",INDEX('Policy Characteristics'!G:G,MATCH($C163,'Policy Characteristics'!$C:$C,0)))</f>
        <v>0.5</v>
      </c>
      <c r="N163" s="450">
        <f>IF(ISBLANK(INDEX('Policy Characteristics'!H:H,MATCH($C163,'Policy Characteristics'!$C:$C,0))),"",INDEX('Policy Characteristics'!H:H,MATCH($C163,'Policy Characteristics'!$C:$C,0)))</f>
        <v>0.01</v>
      </c>
      <c r="O163" s="427" t="str">
        <f>IF(ISBLANK(INDEX('Policy Characteristics'!I:I,MATCH($C163,'Policy Characteristics'!$C:$C,0))),"",INDEX('Policy Characteristics'!I:I,MATCH($C163,'Policy Characteristics'!$C:$C,0)))</f>
        <v>% of existing buildings</v>
      </c>
      <c r="P163" s="427" t="str">
        <f>IF(ISBLANK(INDEX('Policy Characteristics'!J:J,MATCH($C163,'Policy Characteristics'!$C:$C,0))),"",INDEX('Policy Characteristics'!J:J,MATCH($C163,'Policy Characteristics'!$C:$C,0)))</f>
        <v>**Description:** Each year, the specified percentage of the selected building type(s) that existed at the start of the model run will be retrofit with more efficient heating, cooling, and envelope components. // **Guidance for setting values:** According to the EU Commission's impact assessment, renovations to increase building energy performance will be needed at an average annual rate of 3% to accomplish the Union's energy efficiency ambitions in a cost effective manner.</v>
      </c>
      <c r="Q163" s="427" t="str">
        <f>IF(ISBLANK(INDEX('Policy Characteristics'!K:K,MATCH($C163,'Policy Characteristics'!$C:$C,0))),"",INDEX('Policy Characteristics'!K:K,MATCH($C163,'Policy Characteristics'!$C:$C,0)))</f>
        <v>buildings-sector-main.html#retrofitting</v>
      </c>
      <c r="R163" s="427" t="str">
        <f>IF(ISBLANK(INDEX('Policy Characteristics'!L:L,MATCH($C163,'Policy Characteristics'!$C:$C,0))),"",INDEX('Policy Characteristics'!L:L,MATCH($C163,'Policy Characteristics'!$C:$C,0)))</f>
        <v>increased-retrofitting.html</v>
      </c>
    </row>
    <row r="164" spans="1:18" s="5" customFormat="1" x14ac:dyDescent="0.35">
      <c r="A164" s="427" t="str">
        <f>IF(ISBLANK(INDEX('Policy Characteristics'!A:A,MATCH($C164,'Policy Characteristics'!$C:$C,0))),"",INDEX('Policy Characteristics'!A:A,MATCH($C164,'Policy Characteristics'!$C:$C,0)))</f>
        <v>Buildings and Appliances</v>
      </c>
      <c r="B164" s="427" t="str">
        <f>IF(ISBLANK(INDEX('Policy Characteristics'!B:B,MATCH($C164,'Policy Characteristics'!$C:$C,0))),"",INDEX('Policy Characteristics'!B:B,MATCH($C164,'Policy Characteristics'!$C:$C,0)))</f>
        <v>Retrofit Existing Buildings</v>
      </c>
      <c r="C164" s="431" t="str">
        <f t="shared" ref="C164:C165" si="14">C$163</f>
        <v>Share of Preexisting Buildings Subject to Retrofitting</v>
      </c>
      <c r="D164" s="53" t="s">
        <v>293</v>
      </c>
      <c r="E164" s="53"/>
      <c r="F164" s="53" t="s">
        <v>295</v>
      </c>
      <c r="G164" s="53"/>
      <c r="H164" s="54">
        <v>379</v>
      </c>
      <c r="I164" s="53" t="s">
        <v>45</v>
      </c>
      <c r="J164" s="429" t="str">
        <f>IF(ISBLANK(INDEX('Policy Characteristics'!D:D,MATCH($C164,'Policy Characteristics'!$C:$C,0))),"",INDEX('Policy Characteristics'!D:D,MATCH($C164,'Policy Characteristics'!$C:$C,0)))</f>
        <v>Increased Retrofitting</v>
      </c>
      <c r="K164" s="427" t="str">
        <f>IF(ISBLANK(INDEX('Policy Characteristics'!E:E,MATCH($C164,'Policy Characteristics'!$C:$C,0))),"",INDEX('Policy Characteristics'!E:E,MATCH($C164,'Policy Characteristics'!$C:$C,0)))</f>
        <v>bldgs retrofitting</v>
      </c>
      <c r="L164" s="450">
        <f>IF(ISBLANK(INDEX('Policy Characteristics'!F:F,MATCH($C164,'Policy Characteristics'!$C:$C,0))),"",INDEX('Policy Characteristics'!F:F,MATCH($C164,'Policy Characteristics'!$C:$C,0)))</f>
        <v>0</v>
      </c>
      <c r="M164" s="450">
        <f>IF(ISBLANK(INDEX('Policy Characteristics'!G:G,MATCH($C164,'Policy Characteristics'!$C:$C,0))),"",INDEX('Policy Characteristics'!G:G,MATCH($C164,'Policy Characteristics'!$C:$C,0)))</f>
        <v>0.5</v>
      </c>
      <c r="N164" s="450">
        <f>IF(ISBLANK(INDEX('Policy Characteristics'!H:H,MATCH($C164,'Policy Characteristics'!$C:$C,0))),"",INDEX('Policy Characteristics'!H:H,MATCH($C164,'Policy Characteristics'!$C:$C,0)))</f>
        <v>0.01</v>
      </c>
      <c r="O164" s="427" t="str">
        <f>IF(ISBLANK(INDEX('Policy Characteristics'!I:I,MATCH($C164,'Policy Characteristics'!$C:$C,0))),"",INDEX('Policy Characteristics'!I:I,MATCH($C164,'Policy Characteristics'!$C:$C,0)))</f>
        <v>% of existing buildings</v>
      </c>
      <c r="P164" s="427" t="str">
        <f>IF(ISBLANK(INDEX('Policy Characteristics'!J:J,MATCH($C164,'Policy Characteristics'!$C:$C,0))),"",INDEX('Policy Characteristics'!J:J,MATCH($C164,'Policy Characteristics'!$C:$C,0)))</f>
        <v>**Description:** Each year, the specified percentage of the selected building type(s) that existed at the start of the model run will be retrofit with more efficient heating, cooling, and envelope components. // **Guidance for setting values:** According to the EU Commission's impact assessment, renovations to increase building energy performance will be needed at an average annual rate of 3% to accomplish the Union's energy efficiency ambitions in a cost effective manner.</v>
      </c>
      <c r="Q164" s="427" t="str">
        <f>IF(ISBLANK(INDEX('Policy Characteristics'!K:K,MATCH($C164,'Policy Characteristics'!$C:$C,0))),"",INDEX('Policy Characteristics'!K:K,MATCH($C164,'Policy Characteristics'!$C:$C,0)))</f>
        <v>buildings-sector-main.html#retrofitting</v>
      </c>
      <c r="R164" s="427" t="str">
        <f>IF(ISBLANK(INDEX('Policy Characteristics'!L:L,MATCH($C164,'Policy Characteristics'!$C:$C,0))),"",INDEX('Policy Characteristics'!L:L,MATCH($C164,'Policy Characteristics'!$C:$C,0)))</f>
        <v>increased-retrofitting.html</v>
      </c>
    </row>
    <row r="165" spans="1:18" s="5" customFormat="1" x14ac:dyDescent="0.35">
      <c r="A165" s="427" t="str">
        <f>IF(ISBLANK(INDEX('Policy Characteristics'!A:A,MATCH($C165,'Policy Characteristics'!$C:$C,0))),"",INDEX('Policy Characteristics'!A:A,MATCH($C165,'Policy Characteristics'!$C:$C,0)))</f>
        <v>Buildings and Appliances</v>
      </c>
      <c r="B165" s="427" t="str">
        <f>IF(ISBLANK(INDEX('Policy Characteristics'!B:B,MATCH($C165,'Policy Characteristics'!$C:$C,0))),"",INDEX('Policy Characteristics'!B:B,MATCH($C165,'Policy Characteristics'!$C:$C,0)))</f>
        <v>Retrofit Existing Buildings</v>
      </c>
      <c r="C165" s="433" t="str">
        <f t="shared" si="14"/>
        <v>Share of Preexisting Buildings Subject to Retrofitting</v>
      </c>
      <c r="D165" s="53" t="s">
        <v>294</v>
      </c>
      <c r="E165" s="53"/>
      <c r="F165" s="53" t="s">
        <v>171</v>
      </c>
      <c r="G165" s="53"/>
      <c r="H165" s="54">
        <v>380</v>
      </c>
      <c r="I165" s="53" t="s">
        <v>45</v>
      </c>
      <c r="J165" s="429" t="str">
        <f>IF(ISBLANK(INDEX('Policy Characteristics'!D:D,MATCH($C165,'Policy Characteristics'!$C:$C,0))),"",INDEX('Policy Characteristics'!D:D,MATCH($C165,'Policy Characteristics'!$C:$C,0)))</f>
        <v>Increased Retrofitting</v>
      </c>
      <c r="K165" s="427" t="str">
        <f>IF(ISBLANK(INDEX('Policy Characteristics'!E:E,MATCH($C165,'Policy Characteristics'!$C:$C,0))),"",INDEX('Policy Characteristics'!E:E,MATCH($C165,'Policy Characteristics'!$C:$C,0)))</f>
        <v>bldgs retrofitting</v>
      </c>
      <c r="L165" s="450">
        <f>IF(ISBLANK(INDEX('Policy Characteristics'!F:F,MATCH($C165,'Policy Characteristics'!$C:$C,0))),"",INDEX('Policy Characteristics'!F:F,MATCH($C165,'Policy Characteristics'!$C:$C,0)))</f>
        <v>0</v>
      </c>
      <c r="M165" s="450">
        <f>IF(ISBLANK(INDEX('Policy Characteristics'!G:G,MATCH($C165,'Policy Characteristics'!$C:$C,0))),"",INDEX('Policy Characteristics'!G:G,MATCH($C165,'Policy Characteristics'!$C:$C,0)))</f>
        <v>0.5</v>
      </c>
      <c r="N165" s="450">
        <f>IF(ISBLANK(INDEX('Policy Characteristics'!H:H,MATCH($C165,'Policy Characteristics'!$C:$C,0))),"",INDEX('Policy Characteristics'!H:H,MATCH($C165,'Policy Characteristics'!$C:$C,0)))</f>
        <v>0.01</v>
      </c>
      <c r="O165" s="427" t="str">
        <f>IF(ISBLANK(INDEX('Policy Characteristics'!I:I,MATCH($C165,'Policy Characteristics'!$C:$C,0))),"",INDEX('Policy Characteristics'!I:I,MATCH($C165,'Policy Characteristics'!$C:$C,0)))</f>
        <v>% of existing buildings</v>
      </c>
      <c r="P165" s="427" t="str">
        <f>IF(ISBLANK(INDEX('Policy Characteristics'!J:J,MATCH($C165,'Policy Characteristics'!$C:$C,0))),"",INDEX('Policy Characteristics'!J:J,MATCH($C165,'Policy Characteristics'!$C:$C,0)))</f>
        <v>**Description:** Each year, the specified percentage of the selected building type(s) that existed at the start of the model run will be retrofit with more efficient heating, cooling, and envelope components. // **Guidance for setting values:** According to the EU Commission's impact assessment, renovations to increase building energy performance will be needed at an average annual rate of 3% to accomplish the Union's energy efficiency ambitions in a cost effective manner.</v>
      </c>
      <c r="Q165" s="427" t="str">
        <f>IF(ISBLANK(INDEX('Policy Characteristics'!K:K,MATCH($C165,'Policy Characteristics'!$C:$C,0))),"",INDEX('Policy Characteristics'!K:K,MATCH($C165,'Policy Characteristics'!$C:$C,0)))</f>
        <v>buildings-sector-main.html#retrofitting</v>
      </c>
      <c r="R165" s="427" t="str">
        <f>IF(ISBLANK(INDEX('Policy Characteristics'!L:L,MATCH($C165,'Policy Characteristics'!$C:$C,0))),"",INDEX('Policy Characteristics'!L:L,MATCH($C165,'Policy Characteristics'!$C:$C,0)))</f>
        <v>increased-retrofitting.html</v>
      </c>
    </row>
    <row r="166" spans="1:18" s="5" customFormat="1" x14ac:dyDescent="0.35">
      <c r="A166" s="427" t="str">
        <f>IF(ISBLANK(INDEX('Policy Characteristics'!A:A,MATCH($C166,'Policy Characteristics'!$C:$C,0))),"",INDEX('Policy Characteristics'!A:A,MATCH($C166,'Policy Characteristics'!$C:$C,0)))</f>
        <v>Buildings and Appliances</v>
      </c>
      <c r="B166" s="427" t="str">
        <f>IF(ISBLANK(INDEX('Policy Characteristics'!B:B,MATCH($C166,'Policy Characteristics'!$C:$C,0))),"",INDEX('Policy Characteristics'!B:B,MATCH($C166,'Policy Characteristics'!$C:$C,0)))</f>
        <v>Rebate for Efficient Products</v>
      </c>
      <c r="C166" s="432" t="s">
        <v>6</v>
      </c>
      <c r="D166" s="53" t="s">
        <v>120</v>
      </c>
      <c r="E166" s="53"/>
      <c r="F166" s="53" t="s">
        <v>126</v>
      </c>
      <c r="G166" s="53"/>
      <c r="H166" s="54">
        <v>27</v>
      </c>
      <c r="I166" s="53" t="s">
        <v>45</v>
      </c>
      <c r="J166" s="429" t="str">
        <f>IF(ISBLANK(INDEX('Policy Characteristics'!D:D,MATCH($C166,'Policy Characteristics'!$C:$C,0))),"",INDEX('Policy Characteristics'!D:D,MATCH($C166,'Policy Characteristics'!$C:$C,0)))</f>
        <v>Rebate for Efficient Products</v>
      </c>
      <c r="K166" s="427" t="str">
        <f>IF(ISBLANK(INDEX('Policy Characteristics'!E:E,MATCH($C166,'Policy Characteristics'!$C:$C,0))),"",INDEX('Policy Characteristics'!E:E,MATCH($C166,'Policy Characteristics'!$C:$C,0)))</f>
        <v>bldgs rebate</v>
      </c>
      <c r="L166" s="427">
        <f>IF(ISBLANK(INDEX('Policy Characteristics'!F:F,MATCH($C166,'Policy Characteristics'!$C:$C,0))),"",INDEX('Policy Characteristics'!F:F,MATCH($C166,'Policy Characteristics'!$C:$C,0)))</f>
        <v>0</v>
      </c>
      <c r="M166" s="427">
        <f>IF(ISBLANK(INDEX('Policy Characteristics'!G:G,MATCH($C166,'Policy Characteristics'!$C:$C,0))),"",INDEX('Policy Characteristics'!G:G,MATCH($C166,'Policy Characteristics'!$C:$C,0)))</f>
        <v>1</v>
      </c>
      <c r="N166" s="427">
        <f>IF(ISBLANK(INDEX('Policy Characteristics'!H:H,MATCH($C166,'Policy Characteristics'!$C:$C,0))),"",INDEX('Policy Characteristics'!H:H,MATCH($C166,'Policy Characteristics'!$C:$C,0)))</f>
        <v>1</v>
      </c>
      <c r="O166" s="427" t="str">
        <f>IF(ISBLANK(INDEX('Policy Characteristics'!I:I,MATCH($C166,'Policy Characteristics'!$C:$C,0))),"",INDEX('Policy Characteristics'!I:I,MATCH($C166,'Policy Characteristics'!$C:$C,0)))</f>
        <v>on/off</v>
      </c>
      <c r="P166" s="427" t="str">
        <f>IF(ISBLANK(INDEX('Policy Characteristics'!J:J,MATCH($C166,'Policy Characteristics'!$C:$C,0))),"",INDEX('Policy Characteristics'!J:J,MATCH($C166,'Policy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6" s="427" t="str">
        <f>IF(ISBLANK(INDEX('Policy Characteristics'!K:K,MATCH($C166,'Policy Characteristics'!$C:$C,0))),"",INDEX('Policy Characteristics'!K:K,MATCH($C166,'Policy Characteristics'!$C:$C,0)))</f>
        <v>buildings-sector-main.html#rebate</v>
      </c>
      <c r="R166" s="427" t="str">
        <f>IF(ISBLANK(INDEX('Policy Characteristics'!L:L,MATCH($C166,'Policy Characteristics'!$C:$C,0))),"",INDEX('Policy Characteristics'!L:L,MATCH($C166,'Policy Characteristics'!$C:$C,0)))</f>
        <v>rebate-for-efficient-products.html</v>
      </c>
    </row>
    <row r="167" spans="1:18" s="5" customFormat="1" x14ac:dyDescent="0.35">
      <c r="A167" s="427" t="str">
        <f>IF(ISBLANK(INDEX('Policy Characteristics'!A:A,MATCH($C167,'Policy Characteristics'!$C:$C,0))),"",INDEX('Policy Characteristics'!A:A,MATCH($C167,'Policy Characteristics'!$C:$C,0)))</f>
        <v>Buildings and Appliances</v>
      </c>
      <c r="B167" s="427" t="str">
        <f>IF(ISBLANK(INDEX('Policy Characteristics'!B:B,MATCH($C167,'Policy Characteristics'!$C:$C,0))),"",INDEX('Policy Characteristics'!B:B,MATCH($C167,'Policy Characteristics'!$C:$C,0)))</f>
        <v>Rebate for Efficient Products</v>
      </c>
      <c r="C167" s="431" t="str">
        <f t="shared" ref="C167:C171" si="15">C$166</f>
        <v>Boolean Rebate Program for Efficient Components</v>
      </c>
      <c r="D167" s="53" t="s">
        <v>121</v>
      </c>
      <c r="E167" s="53"/>
      <c r="F167" s="53" t="s">
        <v>127</v>
      </c>
      <c r="G167" s="53"/>
      <c r="H167" s="54">
        <v>28</v>
      </c>
      <c r="I167" s="53" t="s">
        <v>45</v>
      </c>
      <c r="J167" s="429" t="str">
        <f>IF(ISBLANK(INDEX('Policy Characteristics'!D:D,MATCH($C167,'Policy Characteristics'!$C:$C,0))),"",INDEX('Policy Characteristics'!D:D,MATCH($C167,'Policy Characteristics'!$C:$C,0)))</f>
        <v>Rebate for Efficient Products</v>
      </c>
      <c r="K167" s="427" t="str">
        <f>IF(ISBLANK(INDEX('Policy Characteristics'!E:E,MATCH($C167,'Policy Characteristics'!$C:$C,0))),"",INDEX('Policy Characteristics'!E:E,MATCH($C167,'Policy Characteristics'!$C:$C,0)))</f>
        <v>bldgs rebate</v>
      </c>
      <c r="L167" s="427">
        <f>IF(ISBLANK(INDEX('Policy Characteristics'!F:F,MATCH($C167,'Policy Characteristics'!$C:$C,0))),"",INDEX('Policy Characteristics'!F:F,MATCH($C167,'Policy Characteristics'!$C:$C,0)))</f>
        <v>0</v>
      </c>
      <c r="M167" s="427">
        <f>IF(ISBLANK(INDEX('Policy Characteristics'!G:G,MATCH($C167,'Policy Characteristics'!$C:$C,0))),"",INDEX('Policy Characteristics'!G:G,MATCH($C167,'Policy Characteristics'!$C:$C,0)))</f>
        <v>1</v>
      </c>
      <c r="N167" s="427">
        <f>IF(ISBLANK(INDEX('Policy Characteristics'!H:H,MATCH($C167,'Policy Characteristics'!$C:$C,0))),"",INDEX('Policy Characteristics'!H:H,MATCH($C167,'Policy Characteristics'!$C:$C,0)))</f>
        <v>1</v>
      </c>
      <c r="O167" s="427" t="str">
        <f>IF(ISBLANK(INDEX('Policy Characteristics'!I:I,MATCH($C167,'Policy Characteristics'!$C:$C,0))),"",INDEX('Policy Characteristics'!I:I,MATCH($C167,'Policy Characteristics'!$C:$C,0)))</f>
        <v>on/off</v>
      </c>
      <c r="P167" s="427" t="str">
        <f>IF(ISBLANK(INDEX('Policy Characteristics'!J:J,MATCH($C167,'Policy Characteristics'!$C:$C,0))),"",INDEX('Policy Characteristics'!J:J,MATCH($C167,'Policy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7" s="427" t="str">
        <f>IF(ISBLANK(INDEX('Policy Characteristics'!K:K,MATCH($C167,'Policy Characteristics'!$C:$C,0))),"",INDEX('Policy Characteristics'!K:K,MATCH($C167,'Policy Characteristics'!$C:$C,0)))</f>
        <v>buildings-sector-main.html#rebate</v>
      </c>
      <c r="R167" s="427" t="str">
        <f>IF(ISBLANK(INDEX('Policy Characteristics'!L:L,MATCH($C167,'Policy Characteristics'!$C:$C,0))),"",INDEX('Policy Characteristics'!L:L,MATCH($C167,'Policy Characteristics'!$C:$C,0)))</f>
        <v>rebate-for-efficient-products.html</v>
      </c>
    </row>
    <row r="168" spans="1:18" s="5" customFormat="1" x14ac:dyDescent="0.35">
      <c r="A168" s="427" t="str">
        <f>IF(ISBLANK(INDEX('Policy Characteristics'!A:A,MATCH($C168,'Policy Characteristics'!$C:$C,0))),"",INDEX('Policy Characteristics'!A:A,MATCH($C168,'Policy Characteristics'!$C:$C,0)))</f>
        <v>Buildings and Appliances</v>
      </c>
      <c r="B168" s="427" t="str">
        <f>IF(ISBLANK(INDEX('Policy Characteristics'!B:B,MATCH($C168,'Policy Characteristics'!$C:$C,0))),"",INDEX('Policy Characteristics'!B:B,MATCH($C168,'Policy Characteristics'!$C:$C,0)))</f>
        <v>Rebate for Efficient Products</v>
      </c>
      <c r="C168" s="431" t="str">
        <f t="shared" si="15"/>
        <v>Boolean Rebate Program for Efficient Components</v>
      </c>
      <c r="D168" s="53" t="s">
        <v>122</v>
      </c>
      <c r="E168" s="53"/>
      <c r="F168" s="53" t="s">
        <v>128</v>
      </c>
      <c r="G168" s="53"/>
      <c r="H168" s="54">
        <v>605</v>
      </c>
      <c r="I168" s="53" t="s">
        <v>46</v>
      </c>
      <c r="J168" s="429" t="str">
        <f>IF(ISBLANK(INDEX('Policy Characteristics'!D:D,MATCH($C168,'Policy Characteristics'!$C:$C,0))),"",INDEX('Policy Characteristics'!D:D,MATCH($C168,'Policy Characteristics'!$C:$C,0)))</f>
        <v>Rebate for Efficient Products</v>
      </c>
      <c r="K168" s="427" t="str">
        <f>IF(ISBLANK(INDEX('Policy Characteristics'!E:E,MATCH($C168,'Policy Characteristics'!$C:$C,0))),"",INDEX('Policy Characteristics'!E:E,MATCH($C168,'Policy Characteristics'!$C:$C,0)))</f>
        <v>bldgs rebate</v>
      </c>
      <c r="L168" s="427">
        <f>IF(ISBLANK(INDEX('Policy Characteristics'!F:F,MATCH($C168,'Policy Characteristics'!$C:$C,0))),"",INDEX('Policy Characteristics'!F:F,MATCH($C168,'Policy Characteristics'!$C:$C,0)))</f>
        <v>0</v>
      </c>
      <c r="M168" s="427">
        <f>IF(ISBLANK(INDEX('Policy Characteristics'!G:G,MATCH($C168,'Policy Characteristics'!$C:$C,0))),"",INDEX('Policy Characteristics'!G:G,MATCH($C168,'Policy Characteristics'!$C:$C,0)))</f>
        <v>1</v>
      </c>
      <c r="N168" s="427">
        <f>IF(ISBLANK(INDEX('Policy Characteristics'!H:H,MATCH($C168,'Policy Characteristics'!$C:$C,0))),"",INDEX('Policy Characteristics'!H:H,MATCH($C168,'Policy Characteristics'!$C:$C,0)))</f>
        <v>1</v>
      </c>
      <c r="O168" s="427" t="str">
        <f>IF(ISBLANK(INDEX('Policy Characteristics'!I:I,MATCH($C168,'Policy Characteristics'!$C:$C,0))),"",INDEX('Policy Characteristics'!I:I,MATCH($C168,'Policy Characteristics'!$C:$C,0)))</f>
        <v>on/off</v>
      </c>
      <c r="P168" s="427" t="str">
        <f>IF(ISBLANK(INDEX('Policy Characteristics'!J:J,MATCH($C168,'Policy Characteristics'!$C:$C,0))),"",INDEX('Policy Characteristics'!J:J,MATCH($C168,'Policy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8" s="427" t="str">
        <f>IF(ISBLANK(INDEX('Policy Characteristics'!K:K,MATCH($C168,'Policy Characteristics'!$C:$C,0))),"",INDEX('Policy Characteristics'!K:K,MATCH($C168,'Policy Characteristics'!$C:$C,0)))</f>
        <v>buildings-sector-main.html#rebate</v>
      </c>
      <c r="R168" s="427" t="str">
        <f>IF(ISBLANK(INDEX('Policy Characteristics'!L:L,MATCH($C168,'Policy Characteristics'!$C:$C,0))),"",INDEX('Policy Characteristics'!L:L,MATCH($C168,'Policy Characteristics'!$C:$C,0)))</f>
        <v>rebate-for-efficient-products.html</v>
      </c>
    </row>
    <row r="169" spans="1:18" s="5" customFormat="1" x14ac:dyDescent="0.35">
      <c r="A169" s="427" t="str">
        <f>IF(ISBLANK(INDEX('Policy Characteristics'!A:A,MATCH($C169,'Policy Characteristics'!$C:$C,0))),"",INDEX('Policy Characteristics'!A:A,MATCH($C169,'Policy Characteristics'!$C:$C,0)))</f>
        <v>Buildings and Appliances</v>
      </c>
      <c r="B169" s="427" t="str">
        <f>IF(ISBLANK(INDEX('Policy Characteristics'!B:B,MATCH($C169,'Policy Characteristics'!$C:$C,0))),"",INDEX('Policy Characteristics'!B:B,MATCH($C169,'Policy Characteristics'!$C:$C,0)))</f>
        <v>Rebate for Efficient Products</v>
      </c>
      <c r="C169" s="431" t="str">
        <f t="shared" si="15"/>
        <v>Boolean Rebate Program for Efficient Components</v>
      </c>
      <c r="D169" s="53" t="s">
        <v>123</v>
      </c>
      <c r="E169" s="53"/>
      <c r="F169" s="53" t="s">
        <v>129</v>
      </c>
      <c r="G169" s="53"/>
      <c r="H169" s="54">
        <v>606</v>
      </c>
      <c r="I169" s="53" t="s">
        <v>46</v>
      </c>
      <c r="J169" s="429" t="str">
        <f>IF(ISBLANK(INDEX('Policy Characteristics'!D:D,MATCH($C169,'Policy Characteristics'!$C:$C,0))),"",INDEX('Policy Characteristics'!D:D,MATCH($C169,'Policy Characteristics'!$C:$C,0)))</f>
        <v>Rebate for Efficient Products</v>
      </c>
      <c r="K169" s="427" t="str">
        <f>IF(ISBLANK(INDEX('Policy Characteristics'!E:E,MATCH($C169,'Policy Characteristics'!$C:$C,0))),"",INDEX('Policy Characteristics'!E:E,MATCH($C169,'Policy Characteristics'!$C:$C,0)))</f>
        <v>bldgs rebate</v>
      </c>
      <c r="L169" s="427">
        <f>IF(ISBLANK(INDEX('Policy Characteristics'!F:F,MATCH($C169,'Policy Characteristics'!$C:$C,0))),"",INDEX('Policy Characteristics'!F:F,MATCH($C169,'Policy Characteristics'!$C:$C,0)))</f>
        <v>0</v>
      </c>
      <c r="M169" s="427">
        <f>IF(ISBLANK(INDEX('Policy Characteristics'!G:G,MATCH($C169,'Policy Characteristics'!$C:$C,0))),"",INDEX('Policy Characteristics'!G:G,MATCH($C169,'Policy Characteristics'!$C:$C,0)))</f>
        <v>1</v>
      </c>
      <c r="N169" s="427">
        <f>IF(ISBLANK(INDEX('Policy Characteristics'!H:H,MATCH($C169,'Policy Characteristics'!$C:$C,0))),"",INDEX('Policy Characteristics'!H:H,MATCH($C169,'Policy Characteristics'!$C:$C,0)))</f>
        <v>1</v>
      </c>
      <c r="O169" s="427" t="str">
        <f>IF(ISBLANK(INDEX('Policy Characteristics'!I:I,MATCH($C169,'Policy Characteristics'!$C:$C,0))),"",INDEX('Policy Characteristics'!I:I,MATCH($C169,'Policy Characteristics'!$C:$C,0)))</f>
        <v>on/off</v>
      </c>
      <c r="P169" s="427" t="str">
        <f>IF(ISBLANK(INDEX('Policy Characteristics'!J:J,MATCH($C169,'Policy Characteristics'!$C:$C,0))),"",INDEX('Policy Characteristics'!J:J,MATCH($C169,'Policy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9" s="427" t="str">
        <f>IF(ISBLANK(INDEX('Policy Characteristics'!K:K,MATCH($C169,'Policy Characteristics'!$C:$C,0))),"",INDEX('Policy Characteristics'!K:K,MATCH($C169,'Policy Characteristics'!$C:$C,0)))</f>
        <v>buildings-sector-main.html#rebate</v>
      </c>
      <c r="R169" s="427" t="str">
        <f>IF(ISBLANK(INDEX('Policy Characteristics'!L:L,MATCH($C169,'Policy Characteristics'!$C:$C,0))),"",INDEX('Policy Characteristics'!L:L,MATCH($C169,'Policy Characteristics'!$C:$C,0)))</f>
        <v>rebate-for-efficient-products.html</v>
      </c>
    </row>
    <row r="170" spans="1:18" s="5" customFormat="1" x14ac:dyDescent="0.35">
      <c r="A170" s="427" t="str">
        <f>IF(ISBLANK(INDEX('Policy Characteristics'!A:A,MATCH($C170,'Policy Characteristics'!$C:$C,0))),"",INDEX('Policy Characteristics'!A:A,MATCH($C170,'Policy Characteristics'!$C:$C,0)))</f>
        <v>Buildings and Appliances</v>
      </c>
      <c r="B170" s="427" t="str">
        <f>IF(ISBLANK(INDEX('Policy Characteristics'!B:B,MATCH($C170,'Policy Characteristics'!$C:$C,0))),"",INDEX('Policy Characteristics'!B:B,MATCH($C170,'Policy Characteristics'!$C:$C,0)))</f>
        <v>Rebate for Efficient Products</v>
      </c>
      <c r="C170" s="431" t="str">
        <f t="shared" si="15"/>
        <v>Boolean Rebate Program for Efficient Components</v>
      </c>
      <c r="D170" s="53" t="s">
        <v>124</v>
      </c>
      <c r="E170" s="53"/>
      <c r="F170" s="53" t="s">
        <v>130</v>
      </c>
      <c r="G170" s="53"/>
      <c r="H170" s="54">
        <v>29</v>
      </c>
      <c r="I170" s="53" t="s">
        <v>45</v>
      </c>
      <c r="J170" s="429" t="str">
        <f>IF(ISBLANK(INDEX('Policy Characteristics'!D:D,MATCH($C170,'Policy Characteristics'!$C:$C,0))),"",INDEX('Policy Characteristics'!D:D,MATCH($C170,'Policy Characteristics'!$C:$C,0)))</f>
        <v>Rebate for Efficient Products</v>
      </c>
      <c r="K170" s="427" t="str">
        <f>IF(ISBLANK(INDEX('Policy Characteristics'!E:E,MATCH($C170,'Policy Characteristics'!$C:$C,0))),"",INDEX('Policy Characteristics'!E:E,MATCH($C170,'Policy Characteristics'!$C:$C,0)))</f>
        <v>bldgs rebate</v>
      </c>
      <c r="L170" s="427">
        <f>IF(ISBLANK(INDEX('Policy Characteristics'!F:F,MATCH($C170,'Policy Characteristics'!$C:$C,0))),"",INDEX('Policy Characteristics'!F:F,MATCH($C170,'Policy Characteristics'!$C:$C,0)))</f>
        <v>0</v>
      </c>
      <c r="M170" s="427">
        <f>IF(ISBLANK(INDEX('Policy Characteristics'!G:G,MATCH($C170,'Policy Characteristics'!$C:$C,0))),"",INDEX('Policy Characteristics'!G:G,MATCH($C170,'Policy Characteristics'!$C:$C,0)))</f>
        <v>1</v>
      </c>
      <c r="N170" s="427">
        <f>IF(ISBLANK(INDEX('Policy Characteristics'!H:H,MATCH($C170,'Policy Characteristics'!$C:$C,0))),"",INDEX('Policy Characteristics'!H:H,MATCH($C170,'Policy Characteristics'!$C:$C,0)))</f>
        <v>1</v>
      </c>
      <c r="O170" s="427" t="str">
        <f>IF(ISBLANK(INDEX('Policy Characteristics'!I:I,MATCH($C170,'Policy Characteristics'!$C:$C,0))),"",INDEX('Policy Characteristics'!I:I,MATCH($C170,'Policy Characteristics'!$C:$C,0)))</f>
        <v>on/off</v>
      </c>
      <c r="P170" s="427" t="str">
        <f>IF(ISBLANK(INDEX('Policy Characteristics'!J:J,MATCH($C170,'Policy Characteristics'!$C:$C,0))),"",INDEX('Policy Characteristics'!J:J,MATCH($C170,'Policy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0" s="427" t="str">
        <f>IF(ISBLANK(INDEX('Policy Characteristics'!K:K,MATCH($C170,'Policy Characteristics'!$C:$C,0))),"",INDEX('Policy Characteristics'!K:K,MATCH($C170,'Policy Characteristics'!$C:$C,0)))</f>
        <v>buildings-sector-main.html#rebate</v>
      </c>
      <c r="R170" s="427" t="str">
        <f>IF(ISBLANK(INDEX('Policy Characteristics'!L:L,MATCH($C170,'Policy Characteristics'!$C:$C,0))),"",INDEX('Policy Characteristics'!L:L,MATCH($C170,'Policy Characteristics'!$C:$C,0)))</f>
        <v>rebate-for-efficient-products.html</v>
      </c>
    </row>
    <row r="171" spans="1:18" s="5" customFormat="1" x14ac:dyDescent="0.35">
      <c r="A171" s="427" t="str">
        <f>IF(ISBLANK(INDEX('Policy Characteristics'!A:A,MATCH($C171,'Policy Characteristics'!$C:$C,0))),"",INDEX('Policy Characteristics'!A:A,MATCH($C171,'Policy Characteristics'!$C:$C,0)))</f>
        <v>Buildings and Appliances</v>
      </c>
      <c r="B171" s="427" t="str">
        <f>IF(ISBLANK(INDEX('Policy Characteristics'!B:B,MATCH($C171,'Policy Characteristics'!$C:$C,0))),"",INDEX('Policy Characteristics'!B:B,MATCH($C171,'Policy Characteristics'!$C:$C,0)))</f>
        <v>Rebate for Efficient Products</v>
      </c>
      <c r="C171" s="433" t="str">
        <f t="shared" si="15"/>
        <v>Boolean Rebate Program for Efficient Components</v>
      </c>
      <c r="D171" s="53" t="s">
        <v>125</v>
      </c>
      <c r="E171" s="53"/>
      <c r="F171" s="53" t="s">
        <v>131</v>
      </c>
      <c r="G171" s="53"/>
      <c r="H171" s="54">
        <v>607</v>
      </c>
      <c r="I171" s="53" t="s">
        <v>46</v>
      </c>
      <c r="J171" s="429" t="str">
        <f>IF(ISBLANK(INDEX('Policy Characteristics'!D:D,MATCH($C171,'Policy Characteristics'!$C:$C,0))),"",INDEX('Policy Characteristics'!D:D,MATCH($C171,'Policy Characteristics'!$C:$C,0)))</f>
        <v>Rebate for Efficient Products</v>
      </c>
      <c r="K171" s="427" t="str">
        <f>IF(ISBLANK(INDEX('Policy Characteristics'!E:E,MATCH($C171,'Policy Characteristics'!$C:$C,0))),"",INDEX('Policy Characteristics'!E:E,MATCH($C171,'Policy Characteristics'!$C:$C,0)))</f>
        <v>bldgs rebate</v>
      </c>
      <c r="L171" s="427">
        <f>IF(ISBLANK(INDEX('Policy Characteristics'!F:F,MATCH($C171,'Policy Characteristics'!$C:$C,0))),"",INDEX('Policy Characteristics'!F:F,MATCH($C171,'Policy Characteristics'!$C:$C,0)))</f>
        <v>0</v>
      </c>
      <c r="M171" s="427">
        <f>IF(ISBLANK(INDEX('Policy Characteristics'!G:G,MATCH($C171,'Policy Characteristics'!$C:$C,0))),"",INDEX('Policy Characteristics'!G:G,MATCH($C171,'Policy Characteristics'!$C:$C,0)))</f>
        <v>1</v>
      </c>
      <c r="N171" s="427">
        <f>IF(ISBLANK(INDEX('Policy Characteristics'!H:H,MATCH($C171,'Policy Characteristics'!$C:$C,0))),"",INDEX('Policy Characteristics'!H:H,MATCH($C171,'Policy Characteristics'!$C:$C,0)))</f>
        <v>1</v>
      </c>
      <c r="O171" s="427" t="str">
        <f>IF(ISBLANK(INDEX('Policy Characteristics'!I:I,MATCH($C171,'Policy Characteristics'!$C:$C,0))),"",INDEX('Policy Characteristics'!I:I,MATCH($C171,'Policy Characteristics'!$C:$C,0)))</f>
        <v>on/off</v>
      </c>
      <c r="P171" s="427" t="str">
        <f>IF(ISBLANK(INDEX('Policy Characteristics'!J:J,MATCH($C171,'Policy Characteristics'!$C:$C,0))),"",INDEX('Policy Characteristics'!J:J,MATCH($C171,'Policy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1" s="427" t="str">
        <f>IF(ISBLANK(INDEX('Policy Characteristics'!K:K,MATCH($C171,'Policy Characteristics'!$C:$C,0))),"",INDEX('Policy Characteristics'!K:K,MATCH($C171,'Policy Characteristics'!$C:$C,0)))</f>
        <v>buildings-sector-main.html#rebate</v>
      </c>
      <c r="R171" s="427" t="str">
        <f>IF(ISBLANK(INDEX('Policy Characteristics'!L:L,MATCH($C171,'Policy Characteristics'!$C:$C,0))),"",INDEX('Policy Characteristics'!L:L,MATCH($C171,'Policy Characteristics'!$C:$C,0)))</f>
        <v>rebate-for-efficient-products.html</v>
      </c>
    </row>
    <row r="172" spans="1:18" s="2" customFormat="1" x14ac:dyDescent="0.35">
      <c r="A172" s="427" t="str">
        <f>IF(ISBLANK(INDEX('Policy Characteristics'!A:A,MATCH($C172,'Policy Characteristics'!$C:$C,0))),"",INDEX('Policy Characteristics'!A:A,MATCH($C172,'Policy Characteristics'!$C:$C,0)))</f>
        <v>Electricity Supply</v>
      </c>
      <c r="B172" s="427" t="str">
        <f>IF(ISBLANK(INDEX('Policy Characteristics'!B:B,MATCH($C172,'Policy Characteristics'!$C:$C,0))),"",INDEX('Policy Characteristics'!B:B,MATCH($C172,'Policy Characteristics'!$C:$C,0)))</f>
        <v>Ban New Power Plants</v>
      </c>
      <c r="C172" s="430" t="s">
        <v>349</v>
      </c>
      <c r="D172" s="53" t="s">
        <v>468</v>
      </c>
      <c r="E172" s="53"/>
      <c r="F172" s="53" t="s">
        <v>467</v>
      </c>
      <c r="G172" s="9"/>
      <c r="H172" s="56">
        <v>167</v>
      </c>
      <c r="I172" s="9" t="s">
        <v>45</v>
      </c>
      <c r="J172" s="429" t="str">
        <f>IF(ISBLANK(INDEX('Policy Characteristics'!D:D,MATCH($C172,'Policy Characteristics'!$C:$C,0))),"",INDEX('Policy Characteristics'!D:D,MATCH($C172,'Policy Characteristics'!$C:$C,0)))</f>
        <v>Ban New Power Plants</v>
      </c>
      <c r="K172" s="427" t="str">
        <f>IF(ISBLANK(INDEX('Policy Characteristics'!E:E,MATCH($C172,'Policy Characteristics'!$C:$C,0))),"",INDEX('Policy Characteristics'!E:E,MATCH($C172,'Policy Characteristics'!$C:$C,0)))</f>
        <v>elec ban new power plants</v>
      </c>
      <c r="L172" s="427">
        <f>IF(ISBLANK(INDEX('Policy Characteristics'!F:F,MATCH($C172,'Policy Characteristics'!$C:$C,0))),"",INDEX('Policy Characteristics'!F:F,MATCH($C172,'Policy Characteristics'!$C:$C,0)))</f>
        <v>0</v>
      </c>
      <c r="M172" s="427">
        <f>IF(ISBLANK(INDEX('Policy Characteristics'!G:G,MATCH($C172,'Policy Characteristics'!$C:$C,0))),"",INDEX('Policy Characteristics'!G:G,MATCH($C172,'Policy Characteristics'!$C:$C,0)))</f>
        <v>1</v>
      </c>
      <c r="N172" s="427">
        <f>IF(ISBLANK(INDEX('Policy Characteristics'!H:H,MATCH($C172,'Policy Characteristics'!$C:$C,0))),"",INDEX('Policy Characteristics'!H:H,MATCH($C172,'Policy Characteristics'!$C:$C,0)))</f>
        <v>1</v>
      </c>
      <c r="O172" s="427" t="str">
        <f>IF(ISBLANK(INDEX('Policy Characteristics'!I:I,MATCH($C172,'Policy Characteristics'!$C:$C,0))),"",INDEX('Policy Characteristics'!I:I,MATCH($C172,'Policy Characteristics'!$C:$C,0)))</f>
        <v>on/off</v>
      </c>
      <c r="P172" s="427" t="str">
        <f>IF(ISBLANK(INDEX('Policy Characteristics'!J:J,MATCH($C172,'Policy Characteristics'!$C:$C,0))),"",INDEX('Policy Characteristics'!J:J,MATCH($C172,'Policy Characteristics'!$C:$C,0)))</f>
        <v>**Description:** This policy prevents new capacity of the selected type(s) from being built or deployed.</v>
      </c>
      <c r="Q172" s="427" t="str">
        <f>IF(ISBLANK(INDEX('Policy Characteristics'!K:K,MATCH($C172,'Policy Characteristics'!$C:$C,0))),"",INDEX('Policy Characteristics'!K:K,MATCH($C172,'Policy Characteristics'!$C:$C,0)))</f>
        <v>electricity-sector-main.html#ban</v>
      </c>
      <c r="R172" s="427" t="str">
        <f>IF(ISBLANK(INDEX('Policy Characteristics'!L:L,MATCH($C172,'Policy Characteristics'!$C:$C,0))),"",INDEX('Policy Characteristics'!L:L,MATCH($C172,'Policy Characteristics'!$C:$C,0)))</f>
        <v>ban-new-capacity.html</v>
      </c>
    </row>
    <row r="173" spans="1:18" s="5" customFormat="1" x14ac:dyDescent="0.35">
      <c r="A173" s="427" t="str">
        <f>IF(ISBLANK(INDEX('Policy Characteristics'!A:A,MATCH($C173,'Policy Characteristics'!$C:$C,0))),"",INDEX('Policy Characteristics'!A:A,MATCH($C173,'Policy Characteristics'!$C:$C,0)))</f>
        <v>Electricity Supply</v>
      </c>
      <c r="B173" s="427" t="str">
        <f>IF(ISBLANK(INDEX('Policy Characteristics'!B:B,MATCH($C173,'Policy Characteristics'!$C:$C,0))),"",INDEX('Policy Characteristics'!B:B,MATCH($C173,'Policy Characteristics'!$C:$C,0)))</f>
        <v>Ban New Power Plants</v>
      </c>
      <c r="C173" s="431" t="str">
        <f t="shared" ref="C173:C183" si="16">C$172</f>
        <v>Boolean Ban New Power Plants</v>
      </c>
      <c r="D173" s="9" t="s">
        <v>324</v>
      </c>
      <c r="E173" s="53"/>
      <c r="F173" s="9" t="s">
        <v>325</v>
      </c>
      <c r="G173" s="53"/>
      <c r="H173" s="54">
        <v>168</v>
      </c>
      <c r="I173" s="53" t="s">
        <v>45</v>
      </c>
      <c r="J173" s="429" t="str">
        <f>IF(ISBLANK(INDEX('Policy Characteristics'!D:D,MATCH($C173,'Policy Characteristics'!$C:$C,0))),"",INDEX('Policy Characteristics'!D:D,MATCH($C173,'Policy Characteristics'!$C:$C,0)))</f>
        <v>Ban New Power Plants</v>
      </c>
      <c r="K173" s="427" t="str">
        <f>IF(ISBLANK(INDEX('Policy Characteristics'!E:E,MATCH($C173,'Policy Characteristics'!$C:$C,0))),"",INDEX('Policy Characteristics'!E:E,MATCH($C173,'Policy Characteristics'!$C:$C,0)))</f>
        <v>elec ban new power plants</v>
      </c>
      <c r="L173" s="427">
        <f>IF(ISBLANK(INDEX('Policy Characteristics'!F:F,MATCH($C173,'Policy Characteristics'!$C:$C,0))),"",INDEX('Policy Characteristics'!F:F,MATCH($C173,'Policy Characteristics'!$C:$C,0)))</f>
        <v>0</v>
      </c>
      <c r="M173" s="427">
        <f>IF(ISBLANK(INDEX('Policy Characteristics'!G:G,MATCH($C173,'Policy Characteristics'!$C:$C,0))),"",INDEX('Policy Characteristics'!G:G,MATCH($C173,'Policy Characteristics'!$C:$C,0)))</f>
        <v>1</v>
      </c>
      <c r="N173" s="427">
        <f>IF(ISBLANK(INDEX('Policy Characteristics'!H:H,MATCH($C173,'Policy Characteristics'!$C:$C,0))),"",INDEX('Policy Characteristics'!H:H,MATCH($C173,'Policy Characteristics'!$C:$C,0)))</f>
        <v>1</v>
      </c>
      <c r="O173" s="427" t="str">
        <f>IF(ISBLANK(INDEX('Policy Characteristics'!I:I,MATCH($C173,'Policy Characteristics'!$C:$C,0))),"",INDEX('Policy Characteristics'!I:I,MATCH($C173,'Policy Characteristics'!$C:$C,0)))</f>
        <v>on/off</v>
      </c>
      <c r="P173" s="427" t="str">
        <f>IF(ISBLANK(INDEX('Policy Characteristics'!J:J,MATCH($C173,'Policy Characteristics'!$C:$C,0))),"",INDEX('Policy Characteristics'!J:J,MATCH($C173,'Policy Characteristics'!$C:$C,0)))</f>
        <v>**Description:** This policy prevents new capacity of the selected type(s) from being built or deployed.</v>
      </c>
      <c r="Q173" s="427" t="str">
        <f>IF(ISBLANK(INDEX('Policy Characteristics'!K:K,MATCH($C173,'Policy Characteristics'!$C:$C,0))),"",INDEX('Policy Characteristics'!K:K,MATCH($C173,'Policy Characteristics'!$C:$C,0)))</f>
        <v>electricity-sector-main.html#ban</v>
      </c>
      <c r="R173" s="427" t="str">
        <f>IF(ISBLANK(INDEX('Policy Characteristics'!L:L,MATCH($C173,'Policy Characteristics'!$C:$C,0))),"",INDEX('Policy Characteristics'!L:L,MATCH($C173,'Policy Characteristics'!$C:$C,0)))</f>
        <v>ban-new-capacity.html</v>
      </c>
    </row>
    <row r="174" spans="1:18" s="5" customFormat="1" x14ac:dyDescent="0.35">
      <c r="A174" s="427" t="str">
        <f>IF(ISBLANK(INDEX('Policy Characteristics'!A:A,MATCH($C174,'Policy Characteristics'!$C:$C,0))),"",INDEX('Policy Characteristics'!A:A,MATCH($C174,'Policy Characteristics'!$C:$C,0)))</f>
        <v>Electricity Supply</v>
      </c>
      <c r="B174" s="427" t="str">
        <f>IF(ISBLANK(INDEX('Policy Characteristics'!B:B,MATCH($C174,'Policy Characteristics'!$C:$C,0))),"",INDEX('Policy Characteristics'!B:B,MATCH($C174,'Policy Characteristics'!$C:$C,0)))</f>
        <v>Ban New Power Plants</v>
      </c>
      <c r="C174" s="431" t="str">
        <f t="shared" si="16"/>
        <v>Boolean Ban New Power Plants</v>
      </c>
      <c r="D174" s="9" t="s">
        <v>79</v>
      </c>
      <c r="E174" s="53"/>
      <c r="F174" s="9" t="s">
        <v>93</v>
      </c>
      <c r="G174" s="53"/>
      <c r="H174" s="56">
        <v>169</v>
      </c>
      <c r="I174" s="53" t="s">
        <v>45</v>
      </c>
      <c r="J174" s="429" t="str">
        <f>IF(ISBLANK(INDEX('Policy Characteristics'!D:D,MATCH($C174,'Policy Characteristics'!$C:$C,0))),"",INDEX('Policy Characteristics'!D:D,MATCH($C174,'Policy Characteristics'!$C:$C,0)))</f>
        <v>Ban New Power Plants</v>
      </c>
      <c r="K174" s="427" t="str">
        <f>IF(ISBLANK(INDEX('Policy Characteristics'!E:E,MATCH($C174,'Policy Characteristics'!$C:$C,0))),"",INDEX('Policy Characteristics'!E:E,MATCH($C174,'Policy Characteristics'!$C:$C,0)))</f>
        <v>elec ban new power plants</v>
      </c>
      <c r="L174" s="427">
        <f>IF(ISBLANK(INDEX('Policy Characteristics'!F:F,MATCH($C174,'Policy Characteristics'!$C:$C,0))),"",INDEX('Policy Characteristics'!F:F,MATCH($C174,'Policy Characteristics'!$C:$C,0)))</f>
        <v>0</v>
      </c>
      <c r="M174" s="427">
        <f>IF(ISBLANK(INDEX('Policy Characteristics'!G:G,MATCH($C174,'Policy Characteristics'!$C:$C,0))),"",INDEX('Policy Characteristics'!G:G,MATCH($C174,'Policy Characteristics'!$C:$C,0)))</f>
        <v>1</v>
      </c>
      <c r="N174" s="427">
        <f>IF(ISBLANK(INDEX('Policy Characteristics'!H:H,MATCH($C174,'Policy Characteristics'!$C:$C,0))),"",INDEX('Policy Characteristics'!H:H,MATCH($C174,'Policy Characteristics'!$C:$C,0)))</f>
        <v>1</v>
      </c>
      <c r="O174" s="427" t="str">
        <f>IF(ISBLANK(INDEX('Policy Characteristics'!I:I,MATCH($C174,'Policy Characteristics'!$C:$C,0))),"",INDEX('Policy Characteristics'!I:I,MATCH($C174,'Policy Characteristics'!$C:$C,0)))</f>
        <v>on/off</v>
      </c>
      <c r="P174" s="427" t="str">
        <f>IF(ISBLANK(INDEX('Policy Characteristics'!J:J,MATCH($C174,'Policy Characteristics'!$C:$C,0))),"",INDEX('Policy Characteristics'!J:J,MATCH($C174,'Policy Characteristics'!$C:$C,0)))</f>
        <v>**Description:** This policy prevents new capacity of the selected type(s) from being built or deployed.</v>
      </c>
      <c r="Q174" s="427" t="str">
        <f>IF(ISBLANK(INDEX('Policy Characteristics'!K:K,MATCH($C174,'Policy Characteristics'!$C:$C,0))),"",INDEX('Policy Characteristics'!K:K,MATCH($C174,'Policy Characteristics'!$C:$C,0)))</f>
        <v>electricity-sector-main.html#ban</v>
      </c>
      <c r="R174" s="427" t="str">
        <f>IF(ISBLANK(INDEX('Policy Characteristics'!L:L,MATCH($C174,'Policy Characteristics'!$C:$C,0))),"",INDEX('Policy Characteristics'!L:L,MATCH($C174,'Policy Characteristics'!$C:$C,0)))</f>
        <v>ban-new-capacity.html</v>
      </c>
    </row>
    <row r="175" spans="1:18" s="5" customFormat="1" x14ac:dyDescent="0.35">
      <c r="A175" s="427" t="str">
        <f>IF(ISBLANK(INDEX('Policy Characteristics'!A:A,MATCH($C175,'Policy Characteristics'!$C:$C,0))),"",INDEX('Policy Characteristics'!A:A,MATCH($C175,'Policy Characteristics'!$C:$C,0)))</f>
        <v>Electricity Supply</v>
      </c>
      <c r="B175" s="427" t="str">
        <f>IF(ISBLANK(INDEX('Policy Characteristics'!B:B,MATCH($C175,'Policy Characteristics'!$C:$C,0))),"",INDEX('Policy Characteristics'!B:B,MATCH($C175,'Policy Characteristics'!$C:$C,0)))</f>
        <v>Ban New Power Plants</v>
      </c>
      <c r="C175" s="431" t="str">
        <f t="shared" si="16"/>
        <v>Boolean Ban New Power Plants</v>
      </c>
      <c r="D175" s="9" t="s">
        <v>80</v>
      </c>
      <c r="E175" s="53"/>
      <c r="F175" s="9" t="s">
        <v>94</v>
      </c>
      <c r="G175" s="53"/>
      <c r="H175" s="54">
        <v>170</v>
      </c>
      <c r="I175" s="53" t="s">
        <v>45</v>
      </c>
      <c r="J175" s="429" t="str">
        <f>IF(ISBLANK(INDEX('Policy Characteristics'!D:D,MATCH($C175,'Policy Characteristics'!$C:$C,0))),"",INDEX('Policy Characteristics'!D:D,MATCH($C175,'Policy Characteristics'!$C:$C,0)))</f>
        <v>Ban New Power Plants</v>
      </c>
      <c r="K175" s="427" t="str">
        <f>IF(ISBLANK(INDEX('Policy Characteristics'!E:E,MATCH($C175,'Policy Characteristics'!$C:$C,0))),"",INDEX('Policy Characteristics'!E:E,MATCH($C175,'Policy Characteristics'!$C:$C,0)))</f>
        <v>elec ban new power plants</v>
      </c>
      <c r="L175" s="427">
        <f>IF(ISBLANK(INDEX('Policy Characteristics'!F:F,MATCH($C175,'Policy Characteristics'!$C:$C,0))),"",INDEX('Policy Characteristics'!F:F,MATCH($C175,'Policy Characteristics'!$C:$C,0)))</f>
        <v>0</v>
      </c>
      <c r="M175" s="427">
        <f>IF(ISBLANK(INDEX('Policy Characteristics'!G:G,MATCH($C175,'Policy Characteristics'!$C:$C,0))),"",INDEX('Policy Characteristics'!G:G,MATCH($C175,'Policy Characteristics'!$C:$C,0)))</f>
        <v>1</v>
      </c>
      <c r="N175" s="427">
        <f>IF(ISBLANK(INDEX('Policy Characteristics'!H:H,MATCH($C175,'Policy Characteristics'!$C:$C,0))),"",INDEX('Policy Characteristics'!H:H,MATCH($C175,'Policy Characteristics'!$C:$C,0)))</f>
        <v>1</v>
      </c>
      <c r="O175" s="427" t="str">
        <f>IF(ISBLANK(INDEX('Policy Characteristics'!I:I,MATCH($C175,'Policy Characteristics'!$C:$C,0))),"",INDEX('Policy Characteristics'!I:I,MATCH($C175,'Policy Characteristics'!$C:$C,0)))</f>
        <v>on/off</v>
      </c>
      <c r="P175" s="427" t="str">
        <f>IF(ISBLANK(INDEX('Policy Characteristics'!J:J,MATCH($C175,'Policy Characteristics'!$C:$C,0))),"",INDEX('Policy Characteristics'!J:J,MATCH($C175,'Policy Characteristics'!$C:$C,0)))</f>
        <v>**Description:** This policy prevents new capacity of the selected type(s) from being built or deployed.</v>
      </c>
      <c r="Q175" s="427" t="str">
        <f>IF(ISBLANK(INDEX('Policy Characteristics'!K:K,MATCH($C175,'Policy Characteristics'!$C:$C,0))),"",INDEX('Policy Characteristics'!K:K,MATCH($C175,'Policy Characteristics'!$C:$C,0)))</f>
        <v>electricity-sector-main.html#ban</v>
      </c>
      <c r="R175" s="427" t="str">
        <f>IF(ISBLANK(INDEX('Policy Characteristics'!L:L,MATCH($C175,'Policy Characteristics'!$C:$C,0))),"",INDEX('Policy Characteristics'!L:L,MATCH($C175,'Policy Characteristics'!$C:$C,0)))</f>
        <v>ban-new-capacity.html</v>
      </c>
    </row>
    <row r="176" spans="1:18" s="5" customFormat="1" x14ac:dyDescent="0.35">
      <c r="A176" s="427" t="str">
        <f>IF(ISBLANK(INDEX('Policy Characteristics'!A:A,MATCH($C176,'Policy Characteristics'!$C:$C,0))),"",INDEX('Policy Characteristics'!A:A,MATCH($C176,'Policy Characteristics'!$C:$C,0)))</f>
        <v>Electricity Supply</v>
      </c>
      <c r="B176" s="427" t="str">
        <f>IF(ISBLANK(INDEX('Policy Characteristics'!B:B,MATCH($C176,'Policy Characteristics'!$C:$C,0))),"",INDEX('Policy Characteristics'!B:B,MATCH($C176,'Policy Characteristics'!$C:$C,0)))</f>
        <v>Ban New Power Plants</v>
      </c>
      <c r="C176" s="431" t="str">
        <f t="shared" si="16"/>
        <v>Boolean Ban New Power Plants</v>
      </c>
      <c r="D176" s="9" t="s">
        <v>469</v>
      </c>
      <c r="E176" s="53"/>
      <c r="F176" s="9" t="s">
        <v>472</v>
      </c>
      <c r="G176" s="53"/>
      <c r="H176" s="54">
        <v>608</v>
      </c>
      <c r="I176" s="53" t="s">
        <v>46</v>
      </c>
      <c r="J176" s="429" t="str">
        <f>IF(ISBLANK(INDEX('Policy Characteristics'!D:D,MATCH($C176,'Policy Characteristics'!$C:$C,0))),"",INDEX('Policy Characteristics'!D:D,MATCH($C176,'Policy Characteristics'!$C:$C,0)))</f>
        <v>Ban New Power Plants</v>
      </c>
      <c r="K176" s="427" t="str">
        <f>IF(ISBLANK(INDEX('Policy Characteristics'!E:E,MATCH($C176,'Policy Characteristics'!$C:$C,0))),"",INDEX('Policy Characteristics'!E:E,MATCH($C176,'Policy Characteristics'!$C:$C,0)))</f>
        <v>elec ban new power plants</v>
      </c>
      <c r="L176" s="427">
        <f>IF(ISBLANK(INDEX('Policy Characteristics'!F:F,MATCH($C176,'Policy Characteristics'!$C:$C,0))),"",INDEX('Policy Characteristics'!F:F,MATCH($C176,'Policy Characteristics'!$C:$C,0)))</f>
        <v>0</v>
      </c>
      <c r="M176" s="427">
        <f>IF(ISBLANK(INDEX('Policy Characteristics'!G:G,MATCH($C176,'Policy Characteristics'!$C:$C,0))),"",INDEX('Policy Characteristics'!G:G,MATCH($C176,'Policy Characteristics'!$C:$C,0)))</f>
        <v>1</v>
      </c>
      <c r="N176" s="427">
        <f>IF(ISBLANK(INDEX('Policy Characteristics'!H:H,MATCH($C176,'Policy Characteristics'!$C:$C,0))),"",INDEX('Policy Characteristics'!H:H,MATCH($C176,'Policy Characteristics'!$C:$C,0)))</f>
        <v>1</v>
      </c>
      <c r="O176" s="427" t="str">
        <f>IF(ISBLANK(INDEX('Policy Characteristics'!I:I,MATCH($C176,'Policy Characteristics'!$C:$C,0))),"",INDEX('Policy Characteristics'!I:I,MATCH($C176,'Policy Characteristics'!$C:$C,0)))</f>
        <v>on/off</v>
      </c>
      <c r="P176" s="427" t="str">
        <f>IF(ISBLANK(INDEX('Policy Characteristics'!J:J,MATCH($C176,'Policy Characteristics'!$C:$C,0))),"",INDEX('Policy Characteristics'!J:J,MATCH($C176,'Policy Characteristics'!$C:$C,0)))</f>
        <v>**Description:** This policy prevents new capacity of the selected type(s) from being built or deployed.</v>
      </c>
      <c r="Q176" s="427" t="str">
        <f>IF(ISBLANK(INDEX('Policy Characteristics'!K:K,MATCH($C176,'Policy Characteristics'!$C:$C,0))),"",INDEX('Policy Characteristics'!K:K,MATCH($C176,'Policy Characteristics'!$C:$C,0)))</f>
        <v>electricity-sector-main.html#ban</v>
      </c>
      <c r="R176" s="427" t="str">
        <f>IF(ISBLANK(INDEX('Policy Characteristics'!L:L,MATCH($C176,'Policy Characteristics'!$C:$C,0))),"",INDEX('Policy Characteristics'!L:L,MATCH($C176,'Policy Characteristics'!$C:$C,0)))</f>
        <v>ban-new-capacity.html</v>
      </c>
    </row>
    <row r="177" spans="1:18" s="5" customFormat="1" x14ac:dyDescent="0.35">
      <c r="A177" s="427" t="str">
        <f>IF(ISBLANK(INDEX('Policy Characteristics'!A:A,MATCH($C177,'Policy Characteristics'!$C:$C,0))),"",INDEX('Policy Characteristics'!A:A,MATCH($C177,'Policy Characteristics'!$C:$C,0)))</f>
        <v>Electricity Supply</v>
      </c>
      <c r="B177" s="427" t="str">
        <f>IF(ISBLANK(INDEX('Policy Characteristics'!B:B,MATCH($C177,'Policy Characteristics'!$C:$C,0))),"",INDEX('Policy Characteristics'!B:B,MATCH($C177,'Policy Characteristics'!$C:$C,0)))</f>
        <v>Ban New Power Plants</v>
      </c>
      <c r="C177" s="431" t="str">
        <f t="shared" si="16"/>
        <v>Boolean Ban New Power Plants</v>
      </c>
      <c r="D177" s="9" t="s">
        <v>81</v>
      </c>
      <c r="E177" s="53"/>
      <c r="F177" s="9" t="s">
        <v>95</v>
      </c>
      <c r="G177" s="53"/>
      <c r="H177" s="54">
        <v>609</v>
      </c>
      <c r="I177" s="53" t="s">
        <v>46</v>
      </c>
      <c r="J177" s="429" t="str">
        <f>IF(ISBLANK(INDEX('Policy Characteristics'!D:D,MATCH($C177,'Policy Characteristics'!$C:$C,0))),"",INDEX('Policy Characteristics'!D:D,MATCH($C177,'Policy Characteristics'!$C:$C,0)))</f>
        <v>Ban New Power Plants</v>
      </c>
      <c r="K177" s="427" t="str">
        <f>IF(ISBLANK(INDEX('Policy Characteristics'!E:E,MATCH($C177,'Policy Characteristics'!$C:$C,0))),"",INDEX('Policy Characteristics'!E:E,MATCH($C177,'Policy Characteristics'!$C:$C,0)))</f>
        <v>elec ban new power plants</v>
      </c>
      <c r="L177" s="427">
        <f>IF(ISBLANK(INDEX('Policy Characteristics'!F:F,MATCH($C177,'Policy Characteristics'!$C:$C,0))),"",INDEX('Policy Characteristics'!F:F,MATCH($C177,'Policy Characteristics'!$C:$C,0)))</f>
        <v>0</v>
      </c>
      <c r="M177" s="427">
        <f>IF(ISBLANK(INDEX('Policy Characteristics'!G:G,MATCH($C177,'Policy Characteristics'!$C:$C,0))),"",INDEX('Policy Characteristics'!G:G,MATCH($C177,'Policy Characteristics'!$C:$C,0)))</f>
        <v>1</v>
      </c>
      <c r="N177" s="427">
        <f>IF(ISBLANK(INDEX('Policy Characteristics'!H:H,MATCH($C177,'Policy Characteristics'!$C:$C,0))),"",INDEX('Policy Characteristics'!H:H,MATCH($C177,'Policy Characteristics'!$C:$C,0)))</f>
        <v>1</v>
      </c>
      <c r="O177" s="427" t="str">
        <f>IF(ISBLANK(INDEX('Policy Characteristics'!I:I,MATCH($C177,'Policy Characteristics'!$C:$C,0))),"",INDEX('Policy Characteristics'!I:I,MATCH($C177,'Policy Characteristics'!$C:$C,0)))</f>
        <v>on/off</v>
      </c>
      <c r="P177" s="427" t="str">
        <f>IF(ISBLANK(INDEX('Policy Characteristics'!J:J,MATCH($C177,'Policy Characteristics'!$C:$C,0))),"",INDEX('Policy Characteristics'!J:J,MATCH($C177,'Policy Characteristics'!$C:$C,0)))</f>
        <v>**Description:** This policy prevents new capacity of the selected type(s) from being built or deployed.</v>
      </c>
      <c r="Q177" s="427" t="str">
        <f>IF(ISBLANK(INDEX('Policy Characteristics'!K:K,MATCH($C177,'Policy Characteristics'!$C:$C,0))),"",INDEX('Policy Characteristics'!K:K,MATCH($C177,'Policy Characteristics'!$C:$C,0)))</f>
        <v>electricity-sector-main.html#ban</v>
      </c>
      <c r="R177" s="427" t="str">
        <f>IF(ISBLANK(INDEX('Policy Characteristics'!L:L,MATCH($C177,'Policy Characteristics'!$C:$C,0))),"",INDEX('Policy Characteristics'!L:L,MATCH($C177,'Policy Characteristics'!$C:$C,0)))</f>
        <v>ban-new-capacity.html</v>
      </c>
    </row>
    <row r="178" spans="1:18" s="5" customFormat="1" x14ac:dyDescent="0.35">
      <c r="A178" s="427" t="str">
        <f>IF(ISBLANK(INDEX('Policy Characteristics'!A:A,MATCH($C178,'Policy Characteristics'!$C:$C,0))),"",INDEX('Policy Characteristics'!A:A,MATCH($C178,'Policy Characteristics'!$C:$C,0)))</f>
        <v>Electricity Supply</v>
      </c>
      <c r="B178" s="427" t="str">
        <f>IF(ISBLANK(INDEX('Policy Characteristics'!B:B,MATCH($C178,'Policy Characteristics'!$C:$C,0))),"",INDEX('Policy Characteristics'!B:B,MATCH($C178,'Policy Characteristics'!$C:$C,0)))</f>
        <v>Ban New Power Plants</v>
      </c>
      <c r="C178" s="431" t="str">
        <f t="shared" si="16"/>
        <v>Boolean Ban New Power Plants</v>
      </c>
      <c r="D178" s="9" t="s">
        <v>82</v>
      </c>
      <c r="E178" s="53"/>
      <c r="F178" s="9" t="s">
        <v>96</v>
      </c>
      <c r="G178" s="53"/>
      <c r="H178" s="54">
        <v>610</v>
      </c>
      <c r="I178" s="53" t="s">
        <v>46</v>
      </c>
      <c r="J178" s="429" t="str">
        <f>IF(ISBLANK(INDEX('Policy Characteristics'!D:D,MATCH($C178,'Policy Characteristics'!$C:$C,0))),"",INDEX('Policy Characteristics'!D:D,MATCH($C178,'Policy Characteristics'!$C:$C,0)))</f>
        <v>Ban New Power Plants</v>
      </c>
      <c r="K178" s="427" t="str">
        <f>IF(ISBLANK(INDEX('Policy Characteristics'!E:E,MATCH($C178,'Policy Characteristics'!$C:$C,0))),"",INDEX('Policy Characteristics'!E:E,MATCH($C178,'Policy Characteristics'!$C:$C,0)))</f>
        <v>elec ban new power plants</v>
      </c>
      <c r="L178" s="427">
        <f>IF(ISBLANK(INDEX('Policy Characteristics'!F:F,MATCH($C178,'Policy Characteristics'!$C:$C,0))),"",INDEX('Policy Characteristics'!F:F,MATCH($C178,'Policy Characteristics'!$C:$C,0)))</f>
        <v>0</v>
      </c>
      <c r="M178" s="427">
        <f>IF(ISBLANK(INDEX('Policy Characteristics'!G:G,MATCH($C178,'Policy Characteristics'!$C:$C,0))),"",INDEX('Policy Characteristics'!G:G,MATCH($C178,'Policy Characteristics'!$C:$C,0)))</f>
        <v>1</v>
      </c>
      <c r="N178" s="427">
        <f>IF(ISBLANK(INDEX('Policy Characteristics'!H:H,MATCH($C178,'Policy Characteristics'!$C:$C,0))),"",INDEX('Policy Characteristics'!H:H,MATCH($C178,'Policy Characteristics'!$C:$C,0)))</f>
        <v>1</v>
      </c>
      <c r="O178" s="427" t="str">
        <f>IF(ISBLANK(INDEX('Policy Characteristics'!I:I,MATCH($C178,'Policy Characteristics'!$C:$C,0))),"",INDEX('Policy Characteristics'!I:I,MATCH($C178,'Policy Characteristics'!$C:$C,0)))</f>
        <v>on/off</v>
      </c>
      <c r="P178" s="427" t="str">
        <f>IF(ISBLANK(INDEX('Policy Characteristics'!J:J,MATCH($C178,'Policy Characteristics'!$C:$C,0))),"",INDEX('Policy Characteristics'!J:J,MATCH($C178,'Policy Characteristics'!$C:$C,0)))</f>
        <v>**Description:** This policy prevents new capacity of the selected type(s) from being built or deployed.</v>
      </c>
      <c r="Q178" s="427" t="str">
        <f>IF(ISBLANK(INDEX('Policy Characteristics'!K:K,MATCH($C178,'Policy Characteristics'!$C:$C,0))),"",INDEX('Policy Characteristics'!K:K,MATCH($C178,'Policy Characteristics'!$C:$C,0)))</f>
        <v>electricity-sector-main.html#ban</v>
      </c>
      <c r="R178" s="427" t="str">
        <f>IF(ISBLANK(INDEX('Policy Characteristics'!L:L,MATCH($C178,'Policy Characteristics'!$C:$C,0))),"",INDEX('Policy Characteristics'!L:L,MATCH($C178,'Policy Characteristics'!$C:$C,0)))</f>
        <v>ban-new-capacity.html</v>
      </c>
    </row>
    <row r="179" spans="1:18" s="5" customFormat="1" x14ac:dyDescent="0.35">
      <c r="A179" s="427" t="str">
        <f>IF(ISBLANK(INDEX('Policy Characteristics'!A:A,MATCH($C179,'Policy Characteristics'!$C:$C,0))),"",INDEX('Policy Characteristics'!A:A,MATCH($C179,'Policy Characteristics'!$C:$C,0)))</f>
        <v>Electricity Supply</v>
      </c>
      <c r="B179" s="427" t="str">
        <f>IF(ISBLANK(INDEX('Policy Characteristics'!B:B,MATCH($C179,'Policy Characteristics'!$C:$C,0))),"",INDEX('Policy Characteristics'!B:B,MATCH($C179,'Policy Characteristics'!$C:$C,0)))</f>
        <v>Ban New Power Plants</v>
      </c>
      <c r="C179" s="431" t="str">
        <f t="shared" si="16"/>
        <v>Boolean Ban New Power Plants</v>
      </c>
      <c r="D179" s="9" t="s">
        <v>83</v>
      </c>
      <c r="E179" s="53"/>
      <c r="F179" s="9" t="s">
        <v>97</v>
      </c>
      <c r="G179" s="53"/>
      <c r="H179" s="54">
        <v>611</v>
      </c>
      <c r="I179" s="53" t="s">
        <v>46</v>
      </c>
      <c r="J179" s="429" t="str">
        <f>IF(ISBLANK(INDEX('Policy Characteristics'!D:D,MATCH($C179,'Policy Characteristics'!$C:$C,0))),"",INDEX('Policy Characteristics'!D:D,MATCH($C179,'Policy Characteristics'!$C:$C,0)))</f>
        <v>Ban New Power Plants</v>
      </c>
      <c r="K179" s="427" t="str">
        <f>IF(ISBLANK(INDEX('Policy Characteristics'!E:E,MATCH($C179,'Policy Characteristics'!$C:$C,0))),"",INDEX('Policy Characteristics'!E:E,MATCH($C179,'Policy Characteristics'!$C:$C,0)))</f>
        <v>elec ban new power plants</v>
      </c>
      <c r="L179" s="427">
        <f>IF(ISBLANK(INDEX('Policy Characteristics'!F:F,MATCH($C179,'Policy Characteristics'!$C:$C,0))),"",INDEX('Policy Characteristics'!F:F,MATCH($C179,'Policy Characteristics'!$C:$C,0)))</f>
        <v>0</v>
      </c>
      <c r="M179" s="427">
        <f>IF(ISBLANK(INDEX('Policy Characteristics'!G:G,MATCH($C179,'Policy Characteristics'!$C:$C,0))),"",INDEX('Policy Characteristics'!G:G,MATCH($C179,'Policy Characteristics'!$C:$C,0)))</f>
        <v>1</v>
      </c>
      <c r="N179" s="427">
        <f>IF(ISBLANK(INDEX('Policy Characteristics'!H:H,MATCH($C179,'Policy Characteristics'!$C:$C,0))),"",INDEX('Policy Characteristics'!H:H,MATCH($C179,'Policy Characteristics'!$C:$C,0)))</f>
        <v>1</v>
      </c>
      <c r="O179" s="427" t="str">
        <f>IF(ISBLANK(INDEX('Policy Characteristics'!I:I,MATCH($C179,'Policy Characteristics'!$C:$C,0))),"",INDEX('Policy Characteristics'!I:I,MATCH($C179,'Policy Characteristics'!$C:$C,0)))</f>
        <v>on/off</v>
      </c>
      <c r="P179" s="427" t="str">
        <f>IF(ISBLANK(INDEX('Policy Characteristics'!J:J,MATCH($C179,'Policy Characteristics'!$C:$C,0))),"",INDEX('Policy Characteristics'!J:J,MATCH($C179,'Policy Characteristics'!$C:$C,0)))</f>
        <v>**Description:** This policy prevents new capacity of the selected type(s) from being built or deployed.</v>
      </c>
      <c r="Q179" s="427" t="str">
        <f>IF(ISBLANK(INDEX('Policy Characteristics'!K:K,MATCH($C179,'Policy Characteristics'!$C:$C,0))),"",INDEX('Policy Characteristics'!K:K,MATCH($C179,'Policy Characteristics'!$C:$C,0)))</f>
        <v>electricity-sector-main.html#ban</v>
      </c>
      <c r="R179" s="427" t="str">
        <f>IF(ISBLANK(INDEX('Policy Characteristics'!L:L,MATCH($C179,'Policy Characteristics'!$C:$C,0))),"",INDEX('Policy Characteristics'!L:L,MATCH($C179,'Policy Characteristics'!$C:$C,0)))</f>
        <v>ban-new-capacity.html</v>
      </c>
    </row>
    <row r="180" spans="1:18" s="5" customFormat="1" x14ac:dyDescent="0.35">
      <c r="A180" s="427" t="str">
        <f>IF(ISBLANK(INDEX('Policy Characteristics'!A:A,MATCH($C180,'Policy Characteristics'!$C:$C,0))),"",INDEX('Policy Characteristics'!A:A,MATCH($C180,'Policy Characteristics'!$C:$C,0)))</f>
        <v>Electricity Supply</v>
      </c>
      <c r="B180" s="427" t="str">
        <f>IF(ISBLANK(INDEX('Policy Characteristics'!B:B,MATCH($C180,'Policy Characteristics'!$C:$C,0))),"",INDEX('Policy Characteristics'!B:B,MATCH($C180,'Policy Characteristics'!$C:$C,0)))</f>
        <v>Ban New Power Plants</v>
      </c>
      <c r="C180" s="431" t="str">
        <f t="shared" ref="C180:C187" si="17">C$172</f>
        <v>Boolean Ban New Power Plants</v>
      </c>
      <c r="D180" s="9" t="s">
        <v>2509</v>
      </c>
      <c r="E180" s="53"/>
      <c r="F180" s="9" t="s">
        <v>457</v>
      </c>
      <c r="G180" s="53"/>
      <c r="H180" s="54">
        <v>612</v>
      </c>
      <c r="I180" s="53" t="s">
        <v>46</v>
      </c>
      <c r="J180" s="429" t="str">
        <f>IF(ISBLANK(INDEX('Policy Characteristics'!D:D,MATCH($C180,'Policy Characteristics'!$C:$C,0))),"",INDEX('Policy Characteristics'!D:D,MATCH($C180,'Policy Characteristics'!$C:$C,0)))</f>
        <v>Ban New Power Plants</v>
      </c>
      <c r="K180" s="427" t="str">
        <f>IF(ISBLANK(INDEX('Policy Characteristics'!E:E,MATCH($C180,'Policy Characteristics'!$C:$C,0))),"",INDEX('Policy Characteristics'!E:E,MATCH($C180,'Policy Characteristics'!$C:$C,0)))</f>
        <v>elec ban new power plants</v>
      </c>
      <c r="L180" s="427">
        <f>IF(ISBLANK(INDEX('Policy Characteristics'!F:F,MATCH($C180,'Policy Characteristics'!$C:$C,0))),"",INDEX('Policy Characteristics'!F:F,MATCH($C180,'Policy Characteristics'!$C:$C,0)))</f>
        <v>0</v>
      </c>
      <c r="M180" s="427">
        <f>IF(ISBLANK(INDEX('Policy Characteristics'!G:G,MATCH($C180,'Policy Characteristics'!$C:$C,0))),"",INDEX('Policy Characteristics'!G:G,MATCH($C180,'Policy Characteristics'!$C:$C,0)))</f>
        <v>1</v>
      </c>
      <c r="N180" s="427">
        <f>IF(ISBLANK(INDEX('Policy Characteristics'!H:H,MATCH($C180,'Policy Characteristics'!$C:$C,0))),"",INDEX('Policy Characteristics'!H:H,MATCH($C180,'Policy Characteristics'!$C:$C,0)))</f>
        <v>1</v>
      </c>
      <c r="O180" s="427" t="str">
        <f>IF(ISBLANK(INDEX('Policy Characteristics'!I:I,MATCH($C180,'Policy Characteristics'!$C:$C,0))),"",INDEX('Policy Characteristics'!I:I,MATCH($C180,'Policy Characteristics'!$C:$C,0)))</f>
        <v>on/off</v>
      </c>
      <c r="P180" s="427" t="str">
        <f>IF(ISBLANK(INDEX('Policy Characteristics'!J:J,MATCH($C180,'Policy Characteristics'!$C:$C,0))),"",INDEX('Policy Characteristics'!J:J,MATCH($C180,'Policy Characteristics'!$C:$C,0)))</f>
        <v>**Description:** This policy prevents new capacity of the selected type(s) from being built or deployed.</v>
      </c>
      <c r="Q180" s="427" t="str">
        <f>IF(ISBLANK(INDEX('Policy Characteristics'!K:K,MATCH($C180,'Policy Characteristics'!$C:$C,0))),"",INDEX('Policy Characteristics'!K:K,MATCH($C180,'Policy Characteristics'!$C:$C,0)))</f>
        <v>electricity-sector-main.html#ban</v>
      </c>
      <c r="R180" s="427" t="str">
        <f>IF(ISBLANK(INDEX('Policy Characteristics'!L:L,MATCH($C180,'Policy Characteristics'!$C:$C,0))),"",INDEX('Policy Characteristics'!L:L,MATCH($C180,'Policy Characteristics'!$C:$C,0)))</f>
        <v>ban-new-capacity.html</v>
      </c>
    </row>
    <row r="181" spans="1:18" s="5" customFormat="1" x14ac:dyDescent="0.35">
      <c r="A181" s="427" t="str">
        <f>IF(ISBLANK(INDEX('Policy Characteristics'!A:A,MATCH($C181,'Policy Characteristics'!$C:$C,0))),"",INDEX('Policy Characteristics'!A:A,MATCH($C181,'Policy Characteristics'!$C:$C,0)))</f>
        <v>Electricity Supply</v>
      </c>
      <c r="B181" s="427" t="str">
        <f>IF(ISBLANK(INDEX('Policy Characteristics'!B:B,MATCH($C181,'Policy Characteristics'!$C:$C,0))),"",INDEX('Policy Characteristics'!B:B,MATCH($C181,'Policy Characteristics'!$C:$C,0)))</f>
        <v>Ban New Power Plants</v>
      </c>
      <c r="C181" s="431" t="str">
        <f t="shared" si="16"/>
        <v>Boolean Ban New Power Plants</v>
      </c>
      <c r="D181" s="9" t="s">
        <v>326</v>
      </c>
      <c r="E181" s="53"/>
      <c r="F181" s="9" t="s">
        <v>328</v>
      </c>
      <c r="G181" s="53"/>
      <c r="H181" s="54">
        <v>613</v>
      </c>
      <c r="I181" s="53" t="s">
        <v>46</v>
      </c>
      <c r="J181" s="429" t="str">
        <f>IF(ISBLANK(INDEX('Policy Characteristics'!D:D,MATCH($C181,'Policy Characteristics'!$C:$C,0))),"",INDEX('Policy Characteristics'!D:D,MATCH($C181,'Policy Characteristics'!$C:$C,0)))</f>
        <v>Ban New Power Plants</v>
      </c>
      <c r="K181" s="427" t="str">
        <f>IF(ISBLANK(INDEX('Policy Characteristics'!E:E,MATCH($C181,'Policy Characteristics'!$C:$C,0))),"",INDEX('Policy Characteristics'!E:E,MATCH($C181,'Policy Characteristics'!$C:$C,0)))</f>
        <v>elec ban new power plants</v>
      </c>
      <c r="L181" s="427">
        <f>IF(ISBLANK(INDEX('Policy Characteristics'!F:F,MATCH($C181,'Policy Characteristics'!$C:$C,0))),"",INDEX('Policy Characteristics'!F:F,MATCH($C181,'Policy Characteristics'!$C:$C,0)))</f>
        <v>0</v>
      </c>
      <c r="M181" s="427">
        <f>IF(ISBLANK(INDEX('Policy Characteristics'!G:G,MATCH($C181,'Policy Characteristics'!$C:$C,0))),"",INDEX('Policy Characteristics'!G:G,MATCH($C181,'Policy Characteristics'!$C:$C,0)))</f>
        <v>1</v>
      </c>
      <c r="N181" s="427">
        <f>IF(ISBLANK(INDEX('Policy Characteristics'!H:H,MATCH($C181,'Policy Characteristics'!$C:$C,0))),"",INDEX('Policy Characteristics'!H:H,MATCH($C181,'Policy Characteristics'!$C:$C,0)))</f>
        <v>1</v>
      </c>
      <c r="O181" s="427" t="str">
        <f>IF(ISBLANK(INDEX('Policy Characteristics'!I:I,MATCH($C181,'Policy Characteristics'!$C:$C,0))),"",INDEX('Policy Characteristics'!I:I,MATCH($C181,'Policy Characteristics'!$C:$C,0)))</f>
        <v>on/off</v>
      </c>
      <c r="P181" s="427" t="str">
        <f>IF(ISBLANK(INDEX('Policy Characteristics'!J:J,MATCH($C181,'Policy Characteristics'!$C:$C,0))),"",INDEX('Policy Characteristics'!J:J,MATCH($C181,'Policy Characteristics'!$C:$C,0)))</f>
        <v>**Description:** This policy prevents new capacity of the selected type(s) from being built or deployed.</v>
      </c>
      <c r="Q181" s="427" t="str">
        <f>IF(ISBLANK(INDEX('Policy Characteristics'!K:K,MATCH($C181,'Policy Characteristics'!$C:$C,0))),"",INDEX('Policy Characteristics'!K:K,MATCH($C181,'Policy Characteristics'!$C:$C,0)))</f>
        <v>electricity-sector-main.html#ban</v>
      </c>
      <c r="R181" s="427" t="str">
        <f>IF(ISBLANK(INDEX('Policy Characteristics'!L:L,MATCH($C181,'Policy Characteristics'!$C:$C,0))),"",INDEX('Policy Characteristics'!L:L,MATCH($C181,'Policy Characteristics'!$C:$C,0)))</f>
        <v>ban-new-capacity.html</v>
      </c>
    </row>
    <row r="182" spans="1:18" s="5" customFormat="1" x14ac:dyDescent="0.35">
      <c r="A182" s="427" t="str">
        <f>IF(ISBLANK(INDEX('Policy Characteristics'!A:A,MATCH($C182,'Policy Characteristics'!$C:$C,0))),"",INDEX('Policy Characteristics'!A:A,MATCH($C182,'Policy Characteristics'!$C:$C,0)))</f>
        <v>Electricity Supply</v>
      </c>
      <c r="B182" s="427" t="str">
        <f>IF(ISBLANK(INDEX('Policy Characteristics'!B:B,MATCH($C182,'Policy Characteristics'!$C:$C,0))),"",INDEX('Policy Characteristics'!B:B,MATCH($C182,'Policy Characteristics'!$C:$C,0)))</f>
        <v>Ban New Power Plants</v>
      </c>
      <c r="C182" s="431" t="str">
        <f t="shared" si="16"/>
        <v>Boolean Ban New Power Plants</v>
      </c>
      <c r="D182" s="9" t="s">
        <v>327</v>
      </c>
      <c r="E182" s="53"/>
      <c r="F182" s="9" t="s">
        <v>329</v>
      </c>
      <c r="G182" s="53"/>
      <c r="H182" s="54">
        <v>614</v>
      </c>
      <c r="I182" s="53" t="s">
        <v>46</v>
      </c>
      <c r="J182" s="429" t="str">
        <f>IF(ISBLANK(INDEX('Policy Characteristics'!D:D,MATCH($C182,'Policy Characteristics'!$C:$C,0))),"",INDEX('Policy Characteristics'!D:D,MATCH($C182,'Policy Characteristics'!$C:$C,0)))</f>
        <v>Ban New Power Plants</v>
      </c>
      <c r="K182" s="427" t="str">
        <f>IF(ISBLANK(INDEX('Policy Characteristics'!E:E,MATCH($C182,'Policy Characteristics'!$C:$C,0))),"",INDEX('Policy Characteristics'!E:E,MATCH($C182,'Policy Characteristics'!$C:$C,0)))</f>
        <v>elec ban new power plants</v>
      </c>
      <c r="L182" s="427">
        <f>IF(ISBLANK(INDEX('Policy Characteristics'!F:F,MATCH($C182,'Policy Characteristics'!$C:$C,0))),"",INDEX('Policy Characteristics'!F:F,MATCH($C182,'Policy Characteristics'!$C:$C,0)))</f>
        <v>0</v>
      </c>
      <c r="M182" s="427">
        <f>IF(ISBLANK(INDEX('Policy Characteristics'!G:G,MATCH($C182,'Policy Characteristics'!$C:$C,0))),"",INDEX('Policy Characteristics'!G:G,MATCH($C182,'Policy Characteristics'!$C:$C,0)))</f>
        <v>1</v>
      </c>
      <c r="N182" s="427">
        <f>IF(ISBLANK(INDEX('Policy Characteristics'!H:H,MATCH($C182,'Policy Characteristics'!$C:$C,0))),"",INDEX('Policy Characteristics'!H:H,MATCH($C182,'Policy Characteristics'!$C:$C,0)))</f>
        <v>1</v>
      </c>
      <c r="O182" s="427" t="str">
        <f>IF(ISBLANK(INDEX('Policy Characteristics'!I:I,MATCH($C182,'Policy Characteristics'!$C:$C,0))),"",INDEX('Policy Characteristics'!I:I,MATCH($C182,'Policy Characteristics'!$C:$C,0)))</f>
        <v>on/off</v>
      </c>
      <c r="P182" s="427" t="str">
        <f>IF(ISBLANK(INDEX('Policy Characteristics'!J:J,MATCH($C182,'Policy Characteristics'!$C:$C,0))),"",INDEX('Policy Characteristics'!J:J,MATCH($C182,'Policy Characteristics'!$C:$C,0)))</f>
        <v>**Description:** This policy prevents new capacity of the selected type(s) from being built or deployed.</v>
      </c>
      <c r="Q182" s="427" t="str">
        <f>IF(ISBLANK(INDEX('Policy Characteristics'!K:K,MATCH($C182,'Policy Characteristics'!$C:$C,0))),"",INDEX('Policy Characteristics'!K:K,MATCH($C182,'Policy Characteristics'!$C:$C,0)))</f>
        <v>electricity-sector-main.html#ban</v>
      </c>
      <c r="R182" s="427" t="str">
        <f>IF(ISBLANK(INDEX('Policy Characteristics'!L:L,MATCH($C182,'Policy Characteristics'!$C:$C,0))),"",INDEX('Policy Characteristics'!L:L,MATCH($C182,'Policy Characteristics'!$C:$C,0)))</f>
        <v>ban-new-capacity.html</v>
      </c>
    </row>
    <row r="183" spans="1:18" s="5" customFormat="1" x14ac:dyDescent="0.35">
      <c r="A183" s="427" t="str">
        <f>IF(ISBLANK(INDEX('Policy Characteristics'!A:A,MATCH($C183,'Policy Characteristics'!$C:$C,0))),"",INDEX('Policy Characteristics'!A:A,MATCH($C183,'Policy Characteristics'!$C:$C,0)))</f>
        <v>Electricity Supply</v>
      </c>
      <c r="B183" s="427" t="str">
        <f>IF(ISBLANK(INDEX('Policy Characteristics'!B:B,MATCH($C183,'Policy Characteristics'!$C:$C,0))),"",INDEX('Policy Characteristics'!B:B,MATCH($C183,'Policy Characteristics'!$C:$C,0)))</f>
        <v>Ban New Power Plants</v>
      </c>
      <c r="C183" s="431" t="str">
        <f t="shared" si="16"/>
        <v>Boolean Ban New Power Plants</v>
      </c>
      <c r="D183" s="9" t="s">
        <v>465</v>
      </c>
      <c r="E183" s="53"/>
      <c r="F183" s="9" t="s">
        <v>464</v>
      </c>
      <c r="G183" s="53"/>
      <c r="H183" s="54">
        <v>116</v>
      </c>
      <c r="I183" s="53" t="s">
        <v>45</v>
      </c>
      <c r="J183" s="429" t="str">
        <f>IF(ISBLANK(INDEX('Policy Characteristics'!D:D,MATCH($C183,'Policy Characteristics'!$C:$C,0))),"",INDEX('Policy Characteristics'!D:D,MATCH($C183,'Policy Characteristics'!$C:$C,0)))</f>
        <v>Ban New Power Plants</v>
      </c>
      <c r="K183" s="427" t="str">
        <f>IF(ISBLANK(INDEX('Policy Characteristics'!E:E,MATCH($C183,'Policy Characteristics'!$C:$C,0))),"",INDEX('Policy Characteristics'!E:E,MATCH($C183,'Policy Characteristics'!$C:$C,0)))</f>
        <v>elec ban new power plants</v>
      </c>
      <c r="L183" s="427">
        <f>IF(ISBLANK(INDEX('Policy Characteristics'!F:F,MATCH($C183,'Policy Characteristics'!$C:$C,0))),"",INDEX('Policy Characteristics'!F:F,MATCH($C183,'Policy Characteristics'!$C:$C,0)))</f>
        <v>0</v>
      </c>
      <c r="M183" s="427">
        <f>IF(ISBLANK(INDEX('Policy Characteristics'!G:G,MATCH($C183,'Policy Characteristics'!$C:$C,0))),"",INDEX('Policy Characteristics'!G:G,MATCH($C183,'Policy Characteristics'!$C:$C,0)))</f>
        <v>1</v>
      </c>
      <c r="N183" s="427">
        <f>IF(ISBLANK(INDEX('Policy Characteristics'!H:H,MATCH($C183,'Policy Characteristics'!$C:$C,0))),"",INDEX('Policy Characteristics'!H:H,MATCH($C183,'Policy Characteristics'!$C:$C,0)))</f>
        <v>1</v>
      </c>
      <c r="O183" s="427" t="str">
        <f>IF(ISBLANK(INDEX('Policy Characteristics'!I:I,MATCH($C183,'Policy Characteristics'!$C:$C,0))),"",INDEX('Policy Characteristics'!I:I,MATCH($C183,'Policy Characteristics'!$C:$C,0)))</f>
        <v>on/off</v>
      </c>
      <c r="P183" s="427" t="str">
        <f>IF(ISBLANK(INDEX('Policy Characteristics'!J:J,MATCH($C183,'Policy Characteristics'!$C:$C,0))),"",INDEX('Policy Characteristics'!J:J,MATCH($C183,'Policy Characteristics'!$C:$C,0)))</f>
        <v>**Description:** This policy prevents new capacity of the selected type(s) from being built or deployed.</v>
      </c>
      <c r="Q183" s="427" t="str">
        <f>IF(ISBLANK(INDEX('Policy Characteristics'!K:K,MATCH($C183,'Policy Characteristics'!$C:$C,0))),"",INDEX('Policy Characteristics'!K:K,MATCH($C183,'Policy Characteristics'!$C:$C,0)))</f>
        <v>electricity-sector-main.html#ban</v>
      </c>
      <c r="R183" s="427" t="str">
        <f>IF(ISBLANK(INDEX('Policy Characteristics'!L:L,MATCH($C183,'Policy Characteristics'!$C:$C,0))),"",INDEX('Policy Characteristics'!L:L,MATCH($C183,'Policy Characteristics'!$C:$C,0)))</f>
        <v>ban-new-capacity.html</v>
      </c>
    </row>
    <row r="184" spans="1:18" s="5" customFormat="1" x14ac:dyDescent="0.35">
      <c r="A184" s="427" t="str">
        <f>IF(ISBLANK(INDEX('Policy Characteristics'!A:A,MATCH($C184,'Policy Characteristics'!$C:$C,0))),"",INDEX('Policy Characteristics'!A:A,MATCH($C184,'Policy Characteristics'!$C:$C,0)))</f>
        <v>Electricity Supply</v>
      </c>
      <c r="B184" s="427" t="str">
        <f>IF(ISBLANK(INDEX('Policy Characteristics'!B:B,MATCH($C184,'Policy Characteristics'!$C:$C,0))),"",INDEX('Policy Characteristics'!B:B,MATCH($C184,'Policy Characteristics'!$C:$C,0)))</f>
        <v>Ban New Power Plants</v>
      </c>
      <c r="C184" s="431" t="str">
        <f t="shared" si="17"/>
        <v>Boolean Ban New Power Plants</v>
      </c>
      <c r="D184" s="9" t="s">
        <v>474</v>
      </c>
      <c r="E184" s="53"/>
      <c r="F184" s="9" t="s">
        <v>475</v>
      </c>
      <c r="G184" s="53"/>
      <c r="H184" s="54">
        <v>615</v>
      </c>
      <c r="I184" s="53" t="s">
        <v>46</v>
      </c>
      <c r="J184" s="429" t="str">
        <f>IF(ISBLANK(INDEX('Policy Characteristics'!D:D,MATCH($C184,'Policy Characteristics'!$C:$C,0))),"",INDEX('Policy Characteristics'!D:D,MATCH($C184,'Policy Characteristics'!$C:$C,0)))</f>
        <v>Ban New Power Plants</v>
      </c>
      <c r="K184" s="427" t="str">
        <f>IF(ISBLANK(INDEX('Policy Characteristics'!E:E,MATCH($C184,'Policy Characteristics'!$C:$C,0))),"",INDEX('Policy Characteristics'!E:E,MATCH($C184,'Policy Characteristics'!$C:$C,0)))</f>
        <v>elec ban new power plants</v>
      </c>
      <c r="L184" s="427">
        <f>IF(ISBLANK(INDEX('Policy Characteristics'!F:F,MATCH($C184,'Policy Characteristics'!$C:$C,0))),"",INDEX('Policy Characteristics'!F:F,MATCH($C184,'Policy Characteristics'!$C:$C,0)))</f>
        <v>0</v>
      </c>
      <c r="M184" s="427">
        <f>IF(ISBLANK(INDEX('Policy Characteristics'!G:G,MATCH($C184,'Policy Characteristics'!$C:$C,0))),"",INDEX('Policy Characteristics'!G:G,MATCH($C184,'Policy Characteristics'!$C:$C,0)))</f>
        <v>1</v>
      </c>
      <c r="N184" s="427">
        <f>IF(ISBLANK(INDEX('Policy Characteristics'!H:H,MATCH($C184,'Policy Characteristics'!$C:$C,0))),"",INDEX('Policy Characteristics'!H:H,MATCH($C184,'Policy Characteristics'!$C:$C,0)))</f>
        <v>1</v>
      </c>
      <c r="O184" s="427" t="str">
        <f>IF(ISBLANK(INDEX('Policy Characteristics'!I:I,MATCH($C184,'Policy Characteristics'!$C:$C,0))),"",INDEX('Policy Characteristics'!I:I,MATCH($C184,'Policy Characteristics'!$C:$C,0)))</f>
        <v>on/off</v>
      </c>
      <c r="P184" s="427" t="str">
        <f>IF(ISBLANK(INDEX('Policy Characteristics'!J:J,MATCH($C184,'Policy Characteristics'!$C:$C,0))),"",INDEX('Policy Characteristics'!J:J,MATCH($C184,'Policy Characteristics'!$C:$C,0)))</f>
        <v>**Description:** This policy prevents new capacity of the selected type(s) from being built or deployed.</v>
      </c>
      <c r="Q184" s="427" t="str">
        <f>IF(ISBLANK(INDEX('Policy Characteristics'!K:K,MATCH($C184,'Policy Characteristics'!$C:$C,0))),"",INDEX('Policy Characteristics'!K:K,MATCH($C184,'Policy Characteristics'!$C:$C,0)))</f>
        <v>electricity-sector-main.html#ban</v>
      </c>
      <c r="R184" s="427" t="str">
        <f>IF(ISBLANK(INDEX('Policy Characteristics'!L:L,MATCH($C184,'Policy Characteristics'!$C:$C,0))),"",INDEX('Policy Characteristics'!L:L,MATCH($C184,'Policy Characteristics'!$C:$C,0)))</f>
        <v>ban-new-capacity.html</v>
      </c>
    </row>
    <row r="185" spans="1:18" s="5" customFormat="1" x14ac:dyDescent="0.35">
      <c r="A185" s="427" t="str">
        <f>IF(ISBLANK(INDEX('Policy Characteristics'!A:A,MATCH($C185,'Policy Characteristics'!$C:$C,0))),"",INDEX('Policy Characteristics'!A:A,MATCH($C185,'Policy Characteristics'!$C:$C,0)))</f>
        <v>Electricity Supply</v>
      </c>
      <c r="B185" s="427" t="str">
        <f>IF(ISBLANK(INDEX('Policy Characteristics'!B:B,MATCH($C185,'Policy Characteristics'!$C:$C,0))),"",INDEX('Policy Characteristics'!B:B,MATCH($C185,'Policy Characteristics'!$C:$C,0)))</f>
        <v>Ban New Power Plants</v>
      </c>
      <c r="C185" s="431" t="str">
        <f t="shared" si="17"/>
        <v>Boolean Ban New Power Plants</v>
      </c>
      <c r="D185" s="9" t="s">
        <v>2882</v>
      </c>
      <c r="E185" s="53"/>
      <c r="F185" s="9" t="s">
        <v>2559</v>
      </c>
      <c r="G185" s="53"/>
      <c r="H185" s="54">
        <v>616</v>
      </c>
      <c r="I185" s="53" t="s">
        <v>46</v>
      </c>
      <c r="J185" s="429" t="str">
        <f>IF(ISBLANK(INDEX('Policy Characteristics'!D:D,MATCH($C185,'Policy Characteristics'!$C:$C,0))),"",INDEX('Policy Characteristics'!D:D,MATCH($C185,'Policy Characteristics'!$C:$C,0)))</f>
        <v>Ban New Power Plants</v>
      </c>
      <c r="K185" s="427" t="str">
        <f>IF(ISBLANK(INDEX('Policy Characteristics'!E:E,MATCH($C185,'Policy Characteristics'!$C:$C,0))),"",INDEX('Policy Characteristics'!E:E,MATCH($C185,'Policy Characteristics'!$C:$C,0)))</f>
        <v>elec ban new power plants</v>
      </c>
      <c r="L185" s="427">
        <f>IF(ISBLANK(INDEX('Policy Characteristics'!F:F,MATCH($C185,'Policy Characteristics'!$C:$C,0))),"",INDEX('Policy Characteristics'!F:F,MATCH($C185,'Policy Characteristics'!$C:$C,0)))</f>
        <v>0</v>
      </c>
      <c r="M185" s="427">
        <f>IF(ISBLANK(INDEX('Policy Characteristics'!G:G,MATCH($C185,'Policy Characteristics'!$C:$C,0))),"",INDEX('Policy Characteristics'!G:G,MATCH($C185,'Policy Characteristics'!$C:$C,0)))</f>
        <v>1</v>
      </c>
      <c r="N185" s="427">
        <f>IF(ISBLANK(INDEX('Policy Characteristics'!H:H,MATCH($C185,'Policy Characteristics'!$C:$C,0))),"",INDEX('Policy Characteristics'!H:H,MATCH($C185,'Policy Characteristics'!$C:$C,0)))</f>
        <v>1</v>
      </c>
      <c r="O185" s="427" t="str">
        <f>IF(ISBLANK(INDEX('Policy Characteristics'!I:I,MATCH($C185,'Policy Characteristics'!$C:$C,0))),"",INDEX('Policy Characteristics'!I:I,MATCH($C185,'Policy Characteristics'!$C:$C,0)))</f>
        <v>on/off</v>
      </c>
      <c r="P185" s="427" t="str">
        <f>IF(ISBLANK(INDEX('Policy Characteristics'!J:J,MATCH($C185,'Policy Characteristics'!$C:$C,0))),"",INDEX('Policy Characteristics'!J:J,MATCH($C185,'Policy Characteristics'!$C:$C,0)))</f>
        <v>**Description:** This policy prevents new capacity of the selected type(s) from being built or deployed.</v>
      </c>
      <c r="Q185" s="427" t="str">
        <f>IF(ISBLANK(INDEX('Policy Characteristics'!K:K,MATCH($C185,'Policy Characteristics'!$C:$C,0))),"",INDEX('Policy Characteristics'!K:K,MATCH($C185,'Policy Characteristics'!$C:$C,0)))</f>
        <v>electricity-sector-main.html#ban</v>
      </c>
      <c r="R185" s="427" t="str">
        <f>IF(ISBLANK(INDEX('Policy Characteristics'!L:L,MATCH($C185,'Policy Characteristics'!$C:$C,0))),"",INDEX('Policy Characteristics'!L:L,MATCH($C185,'Policy Characteristics'!$C:$C,0)))</f>
        <v>ban-new-capacity.html</v>
      </c>
    </row>
    <row r="186" spans="1:18" s="5" customFormat="1" x14ac:dyDescent="0.35">
      <c r="A186" s="427" t="str">
        <f>IF(ISBLANK(INDEX('Policy Characteristics'!A:A,MATCH($C186,'Policy Characteristics'!$C:$C,0))),"",INDEX('Policy Characteristics'!A:A,MATCH($C186,'Policy Characteristics'!$C:$C,0)))</f>
        <v>Electricity Supply</v>
      </c>
      <c r="B186" s="427" t="str">
        <f>IF(ISBLANK(INDEX('Policy Characteristics'!B:B,MATCH($C186,'Policy Characteristics'!$C:$C,0))),"",INDEX('Policy Characteristics'!B:B,MATCH($C186,'Policy Characteristics'!$C:$C,0)))</f>
        <v>Ban New Power Plants</v>
      </c>
      <c r="C186" s="431" t="str">
        <f t="shared" si="17"/>
        <v>Boolean Ban New Power Plants</v>
      </c>
      <c r="D186" s="9" t="s">
        <v>2883</v>
      </c>
      <c r="E186" s="53"/>
      <c r="F186" s="9" t="s">
        <v>2707</v>
      </c>
      <c r="G186" s="53"/>
      <c r="H186" s="54">
        <v>617</v>
      </c>
      <c r="I186" s="53" t="s">
        <v>46</v>
      </c>
      <c r="J186" s="429" t="str">
        <f>IF(ISBLANK(INDEX('Policy Characteristics'!D:D,MATCH($C186,'Policy Characteristics'!$C:$C,0))),"",INDEX('Policy Characteristics'!D:D,MATCH($C186,'Policy Characteristics'!$C:$C,0)))</f>
        <v>Ban New Power Plants</v>
      </c>
      <c r="K186" s="427" t="str">
        <f>IF(ISBLANK(INDEX('Policy Characteristics'!E:E,MATCH($C186,'Policy Characteristics'!$C:$C,0))),"",INDEX('Policy Characteristics'!E:E,MATCH($C186,'Policy Characteristics'!$C:$C,0)))</f>
        <v>elec ban new power plants</v>
      </c>
      <c r="L186" s="427">
        <f>IF(ISBLANK(INDEX('Policy Characteristics'!F:F,MATCH($C186,'Policy Characteristics'!$C:$C,0))),"",INDEX('Policy Characteristics'!F:F,MATCH($C186,'Policy Characteristics'!$C:$C,0)))</f>
        <v>0</v>
      </c>
      <c r="M186" s="427">
        <f>IF(ISBLANK(INDEX('Policy Characteristics'!G:G,MATCH($C186,'Policy Characteristics'!$C:$C,0))),"",INDEX('Policy Characteristics'!G:G,MATCH($C186,'Policy Characteristics'!$C:$C,0)))</f>
        <v>1</v>
      </c>
      <c r="N186" s="427">
        <f>IF(ISBLANK(INDEX('Policy Characteristics'!H:H,MATCH($C186,'Policy Characteristics'!$C:$C,0))),"",INDEX('Policy Characteristics'!H:H,MATCH($C186,'Policy Characteristics'!$C:$C,0)))</f>
        <v>1</v>
      </c>
      <c r="O186" s="427" t="str">
        <f>IF(ISBLANK(INDEX('Policy Characteristics'!I:I,MATCH($C186,'Policy Characteristics'!$C:$C,0))),"",INDEX('Policy Characteristics'!I:I,MATCH($C186,'Policy Characteristics'!$C:$C,0)))</f>
        <v>on/off</v>
      </c>
      <c r="P186" s="427" t="str">
        <f>IF(ISBLANK(INDEX('Policy Characteristics'!J:J,MATCH($C186,'Policy Characteristics'!$C:$C,0))),"",INDEX('Policy Characteristics'!J:J,MATCH($C186,'Policy Characteristics'!$C:$C,0)))</f>
        <v>**Description:** This policy prevents new capacity of the selected type(s) from being built or deployed.</v>
      </c>
      <c r="Q186" s="427" t="str">
        <f>IF(ISBLANK(INDEX('Policy Characteristics'!K:K,MATCH($C186,'Policy Characteristics'!$C:$C,0))),"",INDEX('Policy Characteristics'!K:K,MATCH($C186,'Policy Characteristics'!$C:$C,0)))</f>
        <v>electricity-sector-main.html#ban</v>
      </c>
      <c r="R186" s="427" t="str">
        <f>IF(ISBLANK(INDEX('Policy Characteristics'!L:L,MATCH($C186,'Policy Characteristics'!$C:$C,0))),"",INDEX('Policy Characteristics'!L:L,MATCH($C186,'Policy Characteristics'!$C:$C,0)))</f>
        <v>ban-new-capacity.html</v>
      </c>
    </row>
    <row r="187" spans="1:18" s="5" customFormat="1" x14ac:dyDescent="0.35">
      <c r="A187" s="427" t="str">
        <f>IF(ISBLANK(INDEX('Policy Characteristics'!A:A,MATCH($C187,'Policy Characteristics'!$C:$C,0))),"",INDEX('Policy Characteristics'!A:A,MATCH($C187,'Policy Characteristics'!$C:$C,0)))</f>
        <v>Electricity Supply</v>
      </c>
      <c r="B187" s="427" t="str">
        <f>IF(ISBLANK(INDEX('Policy Characteristics'!B:B,MATCH($C187,'Policy Characteristics'!$C:$C,0))),"",INDEX('Policy Characteristics'!B:B,MATCH($C187,'Policy Characteristics'!$C:$C,0)))</f>
        <v>Ban New Power Plants</v>
      </c>
      <c r="C187" s="433" t="str">
        <f t="shared" si="17"/>
        <v>Boolean Ban New Power Plants</v>
      </c>
      <c r="D187" s="9" t="s">
        <v>2884</v>
      </c>
      <c r="E187" s="53"/>
      <c r="F187" s="9" t="s">
        <v>2561</v>
      </c>
      <c r="G187" s="53"/>
      <c r="H187" s="54">
        <v>618</v>
      </c>
      <c r="I187" s="53" t="s">
        <v>46</v>
      </c>
      <c r="J187" s="429" t="str">
        <f>IF(ISBLANK(INDEX('Policy Characteristics'!D:D,MATCH($C187,'Policy Characteristics'!$C:$C,0))),"",INDEX('Policy Characteristics'!D:D,MATCH($C187,'Policy Characteristics'!$C:$C,0)))</f>
        <v>Ban New Power Plants</v>
      </c>
      <c r="K187" s="427" t="str">
        <f>IF(ISBLANK(INDEX('Policy Characteristics'!E:E,MATCH($C187,'Policy Characteristics'!$C:$C,0))),"",INDEX('Policy Characteristics'!E:E,MATCH($C187,'Policy Characteristics'!$C:$C,0)))</f>
        <v>elec ban new power plants</v>
      </c>
      <c r="L187" s="427">
        <f>IF(ISBLANK(INDEX('Policy Characteristics'!F:F,MATCH($C187,'Policy Characteristics'!$C:$C,0))),"",INDEX('Policy Characteristics'!F:F,MATCH($C187,'Policy Characteristics'!$C:$C,0)))</f>
        <v>0</v>
      </c>
      <c r="M187" s="427">
        <f>IF(ISBLANK(INDEX('Policy Characteristics'!G:G,MATCH($C187,'Policy Characteristics'!$C:$C,0))),"",INDEX('Policy Characteristics'!G:G,MATCH($C187,'Policy Characteristics'!$C:$C,0)))</f>
        <v>1</v>
      </c>
      <c r="N187" s="427">
        <f>IF(ISBLANK(INDEX('Policy Characteristics'!H:H,MATCH($C187,'Policy Characteristics'!$C:$C,0))),"",INDEX('Policy Characteristics'!H:H,MATCH($C187,'Policy Characteristics'!$C:$C,0)))</f>
        <v>1</v>
      </c>
      <c r="O187" s="427" t="str">
        <f>IF(ISBLANK(INDEX('Policy Characteristics'!I:I,MATCH($C187,'Policy Characteristics'!$C:$C,0))),"",INDEX('Policy Characteristics'!I:I,MATCH($C187,'Policy Characteristics'!$C:$C,0)))</f>
        <v>on/off</v>
      </c>
      <c r="P187" s="427" t="str">
        <f>IF(ISBLANK(INDEX('Policy Characteristics'!J:J,MATCH($C187,'Policy Characteristics'!$C:$C,0))),"",INDEX('Policy Characteristics'!J:J,MATCH($C187,'Policy Characteristics'!$C:$C,0)))</f>
        <v>**Description:** This policy prevents new capacity of the selected type(s) from being built or deployed.</v>
      </c>
      <c r="Q187" s="427" t="str">
        <f>IF(ISBLANK(INDEX('Policy Characteristics'!K:K,MATCH($C187,'Policy Characteristics'!$C:$C,0))),"",INDEX('Policy Characteristics'!K:K,MATCH($C187,'Policy Characteristics'!$C:$C,0)))</f>
        <v>electricity-sector-main.html#ban</v>
      </c>
      <c r="R187" s="427" t="str">
        <f>IF(ISBLANK(INDEX('Policy Characteristics'!L:L,MATCH($C187,'Policy Characteristics'!$C:$C,0))),"",INDEX('Policy Characteristics'!L:L,MATCH($C187,'Policy Characteristics'!$C:$C,0)))</f>
        <v>ban-new-capacity.html</v>
      </c>
    </row>
    <row r="188" spans="1:18" s="2" customFormat="1" x14ac:dyDescent="0.35">
      <c r="A188" s="427" t="str">
        <f>IF(ISBLANK(INDEX('Policy Characteristics'!A:A,MATCH($C188,'Policy Characteristics'!$C:$C,0))),"",INDEX('Policy Characteristics'!A:A,MATCH($C188,'Policy Characteristics'!$C:$C,0)))</f>
        <v>Electricity Supply</v>
      </c>
      <c r="B188" s="427" t="str">
        <f>IF(ISBLANK(INDEX('Policy Characteristics'!B:B,MATCH($C188,'Policy Characteristics'!$C:$C,0))),"",INDEX('Policy Characteristics'!B:B,MATCH($C188,'Policy Characteristics'!$C:$C,0)))</f>
        <v>Carbon Capture and Sequestration</v>
      </c>
      <c r="C188" s="430" t="s">
        <v>3208</v>
      </c>
      <c r="D188" s="53" t="s">
        <v>468</v>
      </c>
      <c r="E188" s="53"/>
      <c r="F188" s="53" t="s">
        <v>467</v>
      </c>
      <c r="G188" s="9"/>
      <c r="H188" s="56">
        <v>876</v>
      </c>
      <c r="I188" s="9" t="s">
        <v>45</v>
      </c>
      <c r="J188" s="429" t="str">
        <f>IF(ISBLANK(INDEX('Policy Characteristics'!D:D,MATCH($C188,'Policy Characteristics'!$C:$C,0))),"",INDEX('Policy Characteristics'!D:D,MATCH($C188,'Policy Characteristics'!$C:$C,0)))</f>
        <v>Electricity Sector CCS</v>
      </c>
      <c r="K188" s="427" t="str">
        <f>IF(ISBLANK(INDEX('Policy Characteristics'!E:E,MATCH($C188,'Policy Characteristics'!$C:$C,0))),"",INDEX('Policy Characteristics'!E:E,MATCH($C188,'Policy Characteristics'!$C:$C,0)))</f>
        <v>elec CCS</v>
      </c>
      <c r="L188" s="450">
        <f>IF(ISBLANK(INDEX('Policy Characteristics'!F:F,MATCH($C188,'Policy Characteristics'!$C:$C,0))),"",INDEX('Policy Characteristics'!F:F,MATCH($C188,'Policy Characteristics'!$C:$C,0)))</f>
        <v>0</v>
      </c>
      <c r="M188" s="450">
        <f>IF(ISBLANK(INDEX('Policy Characteristics'!G:G,MATCH($C188,'Policy Characteristics'!$C:$C,0))),"",INDEX('Policy Characteristics'!G:G,MATCH($C188,'Policy Characteristics'!$C:$C,0)))</f>
        <v>1</v>
      </c>
      <c r="N188" s="450">
        <f>IF(ISBLANK(INDEX('Policy Characteristics'!H:H,MATCH($C188,'Policy Characteristics'!$C:$C,0))),"",INDEX('Policy Characteristics'!H:H,MATCH($C188,'Policy Characteristics'!$C:$C,0)))</f>
        <v>0.01</v>
      </c>
      <c r="O188" s="427" t="str">
        <f>IF(ISBLANK(INDEX('Policy Characteristics'!I:I,MATCH($C188,'Policy Characteristics'!$C:$C,0))),"",INDEX('Policy Characteristics'!I:I,MATCH($C188,'Policy Characteristics'!$C:$C,0)))</f>
        <v>% of CO2 captured</v>
      </c>
      <c r="P188" s="427" t="str">
        <f>IF(ISBLANK(INDEX('Policy Characteristics'!J:J,MATCH($C188,'Policy Characteristics'!$C:$C,0))),"",INDEX('Policy Characteristics'!J:J,MATCH($C188,'Policy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8" s="427" t="str">
        <f>IF(ISBLANK(INDEX('Policy Characteristics'!K:K,MATCH($C188,'Policy Characteristics'!$C:$C,0))),"",INDEX('Policy Characteristics'!K:K,MATCH($C188,'Policy Characteristics'!$C:$C,0)))</f>
        <v>ccs.html#ccs</v>
      </c>
      <c r="R188" s="427" t="str">
        <f>IF(ISBLANK(INDEX('Policy Characteristics'!L:L,MATCH($C188,'Policy Characteristics'!$C:$C,0))),"",INDEX('Policy Characteristics'!L:L,MATCH($C188,'Policy Characteristics'!$C:$C,0)))</f>
        <v>carbon-capture-and-sequestration.html</v>
      </c>
    </row>
    <row r="189" spans="1:18" s="5" customFormat="1" x14ac:dyDescent="0.35">
      <c r="A189" s="427" t="str">
        <f>IF(ISBLANK(INDEX('Policy Characteristics'!A:A,MATCH($C189,'Policy Characteristics'!$C:$C,0))),"",INDEX('Policy Characteristics'!A:A,MATCH($C189,'Policy Characteristics'!$C:$C,0)))</f>
        <v>Electricity Supply</v>
      </c>
      <c r="B189" s="427" t="str">
        <f>IF(ISBLANK(INDEX('Policy Characteristics'!B:B,MATCH($C189,'Policy Characteristics'!$C:$C,0))),"",INDEX('Policy Characteristics'!B:B,MATCH($C189,'Policy Characteristics'!$C:$C,0)))</f>
        <v>Carbon Capture and Sequestration</v>
      </c>
      <c r="C189" s="431" t="str">
        <f t="shared" ref="C189:C203" si="18">C$188</f>
        <v>Electricity Sector Fraction of Potential Additional CCS Achieved</v>
      </c>
      <c r="D189" s="9" t="s">
        <v>324</v>
      </c>
      <c r="E189" s="53"/>
      <c r="F189" s="9" t="s">
        <v>325</v>
      </c>
      <c r="G189" s="53"/>
      <c r="H189" s="56">
        <v>877</v>
      </c>
      <c r="I189" s="9" t="s">
        <v>45</v>
      </c>
      <c r="J189" s="429" t="str">
        <f>IF(ISBLANK(INDEX('Policy Characteristics'!D:D,MATCH($C189,'Policy Characteristics'!$C:$C,0))),"",INDEX('Policy Characteristics'!D:D,MATCH($C189,'Policy Characteristics'!$C:$C,0)))</f>
        <v>Electricity Sector CCS</v>
      </c>
      <c r="K189" s="427" t="str">
        <f>IF(ISBLANK(INDEX('Policy Characteristics'!E:E,MATCH($C189,'Policy Characteristics'!$C:$C,0))),"",INDEX('Policy Characteristics'!E:E,MATCH($C189,'Policy Characteristics'!$C:$C,0)))</f>
        <v>elec CCS</v>
      </c>
      <c r="L189" s="450">
        <f>IF(ISBLANK(INDEX('Policy Characteristics'!F:F,MATCH($C189,'Policy Characteristics'!$C:$C,0))),"",INDEX('Policy Characteristics'!F:F,MATCH($C189,'Policy Characteristics'!$C:$C,0)))</f>
        <v>0</v>
      </c>
      <c r="M189" s="450">
        <f>IF(ISBLANK(INDEX('Policy Characteristics'!G:G,MATCH($C189,'Policy Characteristics'!$C:$C,0))),"",INDEX('Policy Characteristics'!G:G,MATCH($C189,'Policy Characteristics'!$C:$C,0)))</f>
        <v>1</v>
      </c>
      <c r="N189" s="450">
        <f>IF(ISBLANK(INDEX('Policy Characteristics'!H:H,MATCH($C189,'Policy Characteristics'!$C:$C,0))),"",INDEX('Policy Characteristics'!H:H,MATCH($C189,'Policy Characteristics'!$C:$C,0)))</f>
        <v>0.01</v>
      </c>
      <c r="O189" s="427" t="str">
        <f>IF(ISBLANK(INDEX('Policy Characteristics'!I:I,MATCH($C189,'Policy Characteristics'!$C:$C,0))),"",INDEX('Policy Characteristics'!I:I,MATCH($C189,'Policy Characteristics'!$C:$C,0)))</f>
        <v>% of CO2 captured</v>
      </c>
      <c r="P189" s="427" t="str">
        <f>IF(ISBLANK(INDEX('Policy Characteristics'!J:J,MATCH($C189,'Policy Characteristics'!$C:$C,0))),"",INDEX('Policy Characteristics'!J:J,MATCH($C189,'Policy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427" t="str">
        <f>IF(ISBLANK(INDEX('Policy Characteristics'!K:K,MATCH($C189,'Policy Characteristics'!$C:$C,0))),"",INDEX('Policy Characteristics'!K:K,MATCH($C189,'Policy Characteristics'!$C:$C,0)))</f>
        <v>ccs.html#ccs</v>
      </c>
      <c r="R189" s="427" t="str">
        <f>IF(ISBLANK(INDEX('Policy Characteristics'!L:L,MATCH($C189,'Policy Characteristics'!$C:$C,0))),"",INDEX('Policy Characteristics'!L:L,MATCH($C189,'Policy Characteristics'!$C:$C,0)))</f>
        <v>carbon-capture-and-sequestration.html</v>
      </c>
    </row>
    <row r="190" spans="1:18" s="5" customFormat="1" x14ac:dyDescent="0.35">
      <c r="A190" s="427" t="str">
        <f>IF(ISBLANK(INDEX('Policy Characteristics'!A:A,MATCH($C190,'Policy Characteristics'!$C:$C,0))),"",INDEX('Policy Characteristics'!A:A,MATCH($C190,'Policy Characteristics'!$C:$C,0)))</f>
        <v>Electricity Supply</v>
      </c>
      <c r="B190" s="427" t="str">
        <f>IF(ISBLANK(INDEX('Policy Characteristics'!B:B,MATCH($C190,'Policy Characteristics'!$C:$C,0))),"",INDEX('Policy Characteristics'!B:B,MATCH($C190,'Policy Characteristics'!$C:$C,0)))</f>
        <v>Carbon Capture and Sequestration</v>
      </c>
      <c r="C190" s="431" t="str">
        <f t="shared" si="18"/>
        <v>Electricity Sector Fraction of Potential Additional CCS Achieved</v>
      </c>
      <c r="D190" s="9" t="s">
        <v>79</v>
      </c>
      <c r="E190" s="53"/>
      <c r="F190" s="9" t="s">
        <v>93</v>
      </c>
      <c r="G190" s="53"/>
      <c r="H190" s="56">
        <v>878</v>
      </c>
      <c r="I190" s="53" t="s">
        <v>46</v>
      </c>
      <c r="J190" s="429" t="str">
        <f>IF(ISBLANK(INDEX('Policy Characteristics'!D:D,MATCH($C190,'Policy Characteristics'!$C:$C,0))),"",INDEX('Policy Characteristics'!D:D,MATCH($C190,'Policy Characteristics'!$C:$C,0)))</f>
        <v>Electricity Sector CCS</v>
      </c>
      <c r="K190" s="427" t="str">
        <f>IF(ISBLANK(INDEX('Policy Characteristics'!E:E,MATCH($C190,'Policy Characteristics'!$C:$C,0))),"",INDEX('Policy Characteristics'!E:E,MATCH($C190,'Policy Characteristics'!$C:$C,0)))</f>
        <v>elec CCS</v>
      </c>
      <c r="L190" s="450">
        <f>IF(ISBLANK(INDEX('Policy Characteristics'!F:F,MATCH($C190,'Policy Characteristics'!$C:$C,0))),"",INDEX('Policy Characteristics'!F:F,MATCH($C190,'Policy Characteristics'!$C:$C,0)))</f>
        <v>0</v>
      </c>
      <c r="M190" s="450">
        <f>IF(ISBLANK(INDEX('Policy Characteristics'!G:G,MATCH($C190,'Policy Characteristics'!$C:$C,0))),"",INDEX('Policy Characteristics'!G:G,MATCH($C190,'Policy Characteristics'!$C:$C,0)))</f>
        <v>1</v>
      </c>
      <c r="N190" s="450">
        <f>IF(ISBLANK(INDEX('Policy Characteristics'!H:H,MATCH($C190,'Policy Characteristics'!$C:$C,0))),"",INDEX('Policy Characteristics'!H:H,MATCH($C190,'Policy Characteristics'!$C:$C,0)))</f>
        <v>0.01</v>
      </c>
      <c r="O190" s="427" t="str">
        <f>IF(ISBLANK(INDEX('Policy Characteristics'!I:I,MATCH($C190,'Policy Characteristics'!$C:$C,0))),"",INDEX('Policy Characteristics'!I:I,MATCH($C190,'Policy Characteristics'!$C:$C,0)))</f>
        <v>% of CO2 captured</v>
      </c>
      <c r="P190" s="427" t="str">
        <f>IF(ISBLANK(INDEX('Policy Characteristics'!J:J,MATCH($C190,'Policy Characteristics'!$C:$C,0))),"",INDEX('Policy Characteristics'!J:J,MATCH($C190,'Policy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0" s="427" t="str">
        <f>IF(ISBLANK(INDEX('Policy Characteristics'!K:K,MATCH($C190,'Policy Characteristics'!$C:$C,0))),"",INDEX('Policy Characteristics'!K:K,MATCH($C190,'Policy Characteristics'!$C:$C,0)))</f>
        <v>ccs.html#ccs</v>
      </c>
      <c r="R190" s="427" t="str">
        <f>IF(ISBLANK(INDEX('Policy Characteristics'!L:L,MATCH($C190,'Policy Characteristics'!$C:$C,0))),"",INDEX('Policy Characteristics'!L:L,MATCH($C190,'Policy Characteristics'!$C:$C,0)))</f>
        <v>carbon-capture-and-sequestration.html</v>
      </c>
    </row>
    <row r="191" spans="1:18" s="5" customFormat="1" x14ac:dyDescent="0.35">
      <c r="A191" s="427" t="str">
        <f>IF(ISBLANK(INDEX('Policy Characteristics'!A:A,MATCH($C191,'Policy Characteristics'!$C:$C,0))),"",INDEX('Policy Characteristics'!A:A,MATCH($C191,'Policy Characteristics'!$C:$C,0)))</f>
        <v>Electricity Supply</v>
      </c>
      <c r="B191" s="427" t="str">
        <f>IF(ISBLANK(INDEX('Policy Characteristics'!B:B,MATCH($C191,'Policy Characteristics'!$C:$C,0))),"",INDEX('Policy Characteristics'!B:B,MATCH($C191,'Policy Characteristics'!$C:$C,0)))</f>
        <v>Carbon Capture and Sequestration</v>
      </c>
      <c r="C191" s="431" t="str">
        <f t="shared" si="18"/>
        <v>Electricity Sector Fraction of Potential Additional CCS Achieved</v>
      </c>
      <c r="D191" s="9" t="s">
        <v>80</v>
      </c>
      <c r="E191" s="53"/>
      <c r="F191" s="9" t="s">
        <v>94</v>
      </c>
      <c r="G191" s="53"/>
      <c r="H191" s="56">
        <v>879</v>
      </c>
      <c r="I191" s="53" t="s">
        <v>46</v>
      </c>
      <c r="J191" s="429" t="str">
        <f>IF(ISBLANK(INDEX('Policy Characteristics'!D:D,MATCH($C191,'Policy Characteristics'!$C:$C,0))),"",INDEX('Policy Characteristics'!D:D,MATCH($C191,'Policy Characteristics'!$C:$C,0)))</f>
        <v>Electricity Sector CCS</v>
      </c>
      <c r="K191" s="427" t="str">
        <f>IF(ISBLANK(INDEX('Policy Characteristics'!E:E,MATCH($C191,'Policy Characteristics'!$C:$C,0))),"",INDEX('Policy Characteristics'!E:E,MATCH($C191,'Policy Characteristics'!$C:$C,0)))</f>
        <v>elec CCS</v>
      </c>
      <c r="L191" s="450">
        <f>IF(ISBLANK(INDEX('Policy Characteristics'!F:F,MATCH($C191,'Policy Characteristics'!$C:$C,0))),"",INDEX('Policy Characteristics'!F:F,MATCH($C191,'Policy Characteristics'!$C:$C,0)))</f>
        <v>0</v>
      </c>
      <c r="M191" s="450">
        <f>IF(ISBLANK(INDEX('Policy Characteristics'!G:G,MATCH($C191,'Policy Characteristics'!$C:$C,0))),"",INDEX('Policy Characteristics'!G:G,MATCH($C191,'Policy Characteristics'!$C:$C,0)))</f>
        <v>1</v>
      </c>
      <c r="N191" s="450">
        <f>IF(ISBLANK(INDEX('Policy Characteristics'!H:H,MATCH($C191,'Policy Characteristics'!$C:$C,0))),"",INDEX('Policy Characteristics'!H:H,MATCH($C191,'Policy Characteristics'!$C:$C,0)))</f>
        <v>0.01</v>
      </c>
      <c r="O191" s="427" t="str">
        <f>IF(ISBLANK(INDEX('Policy Characteristics'!I:I,MATCH($C191,'Policy Characteristics'!$C:$C,0))),"",INDEX('Policy Characteristics'!I:I,MATCH($C191,'Policy Characteristics'!$C:$C,0)))</f>
        <v>% of CO2 captured</v>
      </c>
      <c r="P191" s="427" t="str">
        <f>IF(ISBLANK(INDEX('Policy Characteristics'!J:J,MATCH($C191,'Policy Characteristics'!$C:$C,0))),"",INDEX('Policy Characteristics'!J:J,MATCH($C191,'Policy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1" s="427" t="str">
        <f>IF(ISBLANK(INDEX('Policy Characteristics'!K:K,MATCH($C191,'Policy Characteristics'!$C:$C,0))),"",INDEX('Policy Characteristics'!K:K,MATCH($C191,'Policy Characteristics'!$C:$C,0)))</f>
        <v>ccs.html#ccs</v>
      </c>
      <c r="R191" s="427" t="str">
        <f>IF(ISBLANK(INDEX('Policy Characteristics'!L:L,MATCH($C191,'Policy Characteristics'!$C:$C,0))),"",INDEX('Policy Characteristics'!L:L,MATCH($C191,'Policy Characteristics'!$C:$C,0)))</f>
        <v>carbon-capture-and-sequestration.html</v>
      </c>
    </row>
    <row r="192" spans="1:18" s="5" customFormat="1" x14ac:dyDescent="0.35">
      <c r="A192" s="427" t="str">
        <f>IF(ISBLANK(INDEX('Policy Characteristics'!A:A,MATCH($C192,'Policy Characteristics'!$C:$C,0))),"",INDEX('Policy Characteristics'!A:A,MATCH($C192,'Policy Characteristics'!$C:$C,0)))</f>
        <v>Electricity Supply</v>
      </c>
      <c r="B192" s="427" t="str">
        <f>IF(ISBLANK(INDEX('Policy Characteristics'!B:B,MATCH($C192,'Policy Characteristics'!$C:$C,0))),"",INDEX('Policy Characteristics'!B:B,MATCH($C192,'Policy Characteristics'!$C:$C,0)))</f>
        <v>Carbon Capture and Sequestration</v>
      </c>
      <c r="C192" s="431" t="str">
        <f t="shared" si="18"/>
        <v>Electricity Sector Fraction of Potential Additional CCS Achieved</v>
      </c>
      <c r="D192" s="9" t="s">
        <v>469</v>
      </c>
      <c r="E192" s="53"/>
      <c r="F192" s="9" t="s">
        <v>472</v>
      </c>
      <c r="G192" s="53"/>
      <c r="H192" s="56">
        <v>880</v>
      </c>
      <c r="I192" s="53" t="s">
        <v>46</v>
      </c>
      <c r="J192" s="429" t="str">
        <f>IF(ISBLANK(INDEX('Policy Characteristics'!D:D,MATCH($C192,'Policy Characteristics'!$C:$C,0))),"",INDEX('Policy Characteristics'!D:D,MATCH($C192,'Policy Characteristics'!$C:$C,0)))</f>
        <v>Electricity Sector CCS</v>
      </c>
      <c r="K192" s="427" t="str">
        <f>IF(ISBLANK(INDEX('Policy Characteristics'!E:E,MATCH($C192,'Policy Characteristics'!$C:$C,0))),"",INDEX('Policy Characteristics'!E:E,MATCH($C192,'Policy Characteristics'!$C:$C,0)))</f>
        <v>elec CCS</v>
      </c>
      <c r="L192" s="450">
        <f>IF(ISBLANK(INDEX('Policy Characteristics'!F:F,MATCH($C192,'Policy Characteristics'!$C:$C,0))),"",INDEX('Policy Characteristics'!F:F,MATCH($C192,'Policy Characteristics'!$C:$C,0)))</f>
        <v>0</v>
      </c>
      <c r="M192" s="450">
        <f>IF(ISBLANK(INDEX('Policy Characteristics'!G:G,MATCH($C192,'Policy Characteristics'!$C:$C,0))),"",INDEX('Policy Characteristics'!G:G,MATCH($C192,'Policy Characteristics'!$C:$C,0)))</f>
        <v>1</v>
      </c>
      <c r="N192" s="450">
        <f>IF(ISBLANK(INDEX('Policy Characteristics'!H:H,MATCH($C192,'Policy Characteristics'!$C:$C,0))),"",INDEX('Policy Characteristics'!H:H,MATCH($C192,'Policy Characteristics'!$C:$C,0)))</f>
        <v>0.01</v>
      </c>
      <c r="O192" s="427" t="str">
        <f>IF(ISBLANK(INDEX('Policy Characteristics'!I:I,MATCH($C192,'Policy Characteristics'!$C:$C,0))),"",INDEX('Policy Characteristics'!I:I,MATCH($C192,'Policy Characteristics'!$C:$C,0)))</f>
        <v>% of CO2 captured</v>
      </c>
      <c r="P192" s="427" t="str">
        <f>IF(ISBLANK(INDEX('Policy Characteristics'!J:J,MATCH($C192,'Policy Characteristics'!$C:$C,0))),"",INDEX('Policy Characteristics'!J:J,MATCH($C192,'Policy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2" s="427" t="str">
        <f>IF(ISBLANK(INDEX('Policy Characteristics'!K:K,MATCH($C192,'Policy Characteristics'!$C:$C,0))),"",INDEX('Policy Characteristics'!K:K,MATCH($C192,'Policy Characteristics'!$C:$C,0)))</f>
        <v>ccs.html#ccs</v>
      </c>
      <c r="R192" s="427" t="str">
        <f>IF(ISBLANK(INDEX('Policy Characteristics'!L:L,MATCH($C192,'Policy Characteristics'!$C:$C,0))),"",INDEX('Policy Characteristics'!L:L,MATCH($C192,'Policy Characteristics'!$C:$C,0)))</f>
        <v>carbon-capture-and-sequestration.html</v>
      </c>
    </row>
    <row r="193" spans="1:18" s="5" customFormat="1" x14ac:dyDescent="0.35">
      <c r="A193" s="427" t="str">
        <f>IF(ISBLANK(INDEX('Policy Characteristics'!A:A,MATCH($C193,'Policy Characteristics'!$C:$C,0))),"",INDEX('Policy Characteristics'!A:A,MATCH($C193,'Policy Characteristics'!$C:$C,0)))</f>
        <v>Electricity Supply</v>
      </c>
      <c r="B193" s="427" t="str">
        <f>IF(ISBLANK(INDEX('Policy Characteristics'!B:B,MATCH($C193,'Policy Characteristics'!$C:$C,0))),"",INDEX('Policy Characteristics'!B:B,MATCH($C193,'Policy Characteristics'!$C:$C,0)))</f>
        <v>Carbon Capture and Sequestration</v>
      </c>
      <c r="C193" s="431" t="str">
        <f t="shared" si="18"/>
        <v>Electricity Sector Fraction of Potential Additional CCS Achieved</v>
      </c>
      <c r="D193" s="9" t="s">
        <v>81</v>
      </c>
      <c r="E193" s="53"/>
      <c r="F193" s="9" t="s">
        <v>95</v>
      </c>
      <c r="G193" s="53"/>
      <c r="H193" s="56">
        <v>881</v>
      </c>
      <c r="I193" s="53" t="s">
        <v>46</v>
      </c>
      <c r="J193" s="429" t="str">
        <f>IF(ISBLANK(INDEX('Policy Characteristics'!D:D,MATCH($C193,'Policy Characteristics'!$C:$C,0))),"",INDEX('Policy Characteristics'!D:D,MATCH($C193,'Policy Characteristics'!$C:$C,0)))</f>
        <v>Electricity Sector CCS</v>
      </c>
      <c r="K193" s="427" t="str">
        <f>IF(ISBLANK(INDEX('Policy Characteristics'!E:E,MATCH($C193,'Policy Characteristics'!$C:$C,0))),"",INDEX('Policy Characteristics'!E:E,MATCH($C193,'Policy Characteristics'!$C:$C,0)))</f>
        <v>elec CCS</v>
      </c>
      <c r="L193" s="450">
        <f>IF(ISBLANK(INDEX('Policy Characteristics'!F:F,MATCH($C193,'Policy Characteristics'!$C:$C,0))),"",INDEX('Policy Characteristics'!F:F,MATCH($C193,'Policy Characteristics'!$C:$C,0)))</f>
        <v>0</v>
      </c>
      <c r="M193" s="450">
        <f>IF(ISBLANK(INDEX('Policy Characteristics'!G:G,MATCH($C193,'Policy Characteristics'!$C:$C,0))),"",INDEX('Policy Characteristics'!G:G,MATCH($C193,'Policy Characteristics'!$C:$C,0)))</f>
        <v>1</v>
      </c>
      <c r="N193" s="450">
        <f>IF(ISBLANK(INDEX('Policy Characteristics'!H:H,MATCH($C193,'Policy Characteristics'!$C:$C,0))),"",INDEX('Policy Characteristics'!H:H,MATCH($C193,'Policy Characteristics'!$C:$C,0)))</f>
        <v>0.01</v>
      </c>
      <c r="O193" s="427" t="str">
        <f>IF(ISBLANK(INDEX('Policy Characteristics'!I:I,MATCH($C193,'Policy Characteristics'!$C:$C,0))),"",INDEX('Policy Characteristics'!I:I,MATCH($C193,'Policy Characteristics'!$C:$C,0)))</f>
        <v>% of CO2 captured</v>
      </c>
      <c r="P193" s="427" t="str">
        <f>IF(ISBLANK(INDEX('Policy Characteristics'!J:J,MATCH($C193,'Policy Characteristics'!$C:$C,0))),"",INDEX('Policy Characteristics'!J:J,MATCH($C193,'Policy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3" s="427" t="str">
        <f>IF(ISBLANK(INDEX('Policy Characteristics'!K:K,MATCH($C193,'Policy Characteristics'!$C:$C,0))),"",INDEX('Policy Characteristics'!K:K,MATCH($C193,'Policy Characteristics'!$C:$C,0)))</f>
        <v>ccs.html#ccs</v>
      </c>
      <c r="R193" s="427" t="str">
        <f>IF(ISBLANK(INDEX('Policy Characteristics'!L:L,MATCH($C193,'Policy Characteristics'!$C:$C,0))),"",INDEX('Policy Characteristics'!L:L,MATCH($C193,'Policy Characteristics'!$C:$C,0)))</f>
        <v>carbon-capture-and-sequestration.html</v>
      </c>
    </row>
    <row r="194" spans="1:18" s="5" customFormat="1" x14ac:dyDescent="0.35">
      <c r="A194" s="427" t="str">
        <f>IF(ISBLANK(INDEX('Policy Characteristics'!A:A,MATCH($C194,'Policy Characteristics'!$C:$C,0))),"",INDEX('Policy Characteristics'!A:A,MATCH($C194,'Policy Characteristics'!$C:$C,0)))</f>
        <v>Electricity Supply</v>
      </c>
      <c r="B194" s="427" t="str">
        <f>IF(ISBLANK(INDEX('Policy Characteristics'!B:B,MATCH($C194,'Policy Characteristics'!$C:$C,0))),"",INDEX('Policy Characteristics'!B:B,MATCH($C194,'Policy Characteristics'!$C:$C,0)))</f>
        <v>Carbon Capture and Sequestration</v>
      </c>
      <c r="C194" s="431" t="str">
        <f t="shared" si="18"/>
        <v>Electricity Sector Fraction of Potential Additional CCS Achieved</v>
      </c>
      <c r="D194" s="9" t="s">
        <v>82</v>
      </c>
      <c r="E194" s="53"/>
      <c r="F194" s="9" t="s">
        <v>96</v>
      </c>
      <c r="G194" s="53"/>
      <c r="H194" s="56">
        <v>882</v>
      </c>
      <c r="I194" s="53" t="s">
        <v>46</v>
      </c>
      <c r="J194" s="429" t="str">
        <f>IF(ISBLANK(INDEX('Policy Characteristics'!D:D,MATCH($C194,'Policy Characteristics'!$C:$C,0))),"",INDEX('Policy Characteristics'!D:D,MATCH($C194,'Policy Characteristics'!$C:$C,0)))</f>
        <v>Electricity Sector CCS</v>
      </c>
      <c r="K194" s="427" t="str">
        <f>IF(ISBLANK(INDEX('Policy Characteristics'!E:E,MATCH($C194,'Policy Characteristics'!$C:$C,0))),"",INDEX('Policy Characteristics'!E:E,MATCH($C194,'Policy Characteristics'!$C:$C,0)))</f>
        <v>elec CCS</v>
      </c>
      <c r="L194" s="450">
        <f>IF(ISBLANK(INDEX('Policy Characteristics'!F:F,MATCH($C194,'Policy Characteristics'!$C:$C,0))),"",INDEX('Policy Characteristics'!F:F,MATCH($C194,'Policy Characteristics'!$C:$C,0)))</f>
        <v>0</v>
      </c>
      <c r="M194" s="450">
        <f>IF(ISBLANK(INDEX('Policy Characteristics'!G:G,MATCH($C194,'Policy Characteristics'!$C:$C,0))),"",INDEX('Policy Characteristics'!G:G,MATCH($C194,'Policy Characteristics'!$C:$C,0)))</f>
        <v>1</v>
      </c>
      <c r="N194" s="450">
        <f>IF(ISBLANK(INDEX('Policy Characteristics'!H:H,MATCH($C194,'Policy Characteristics'!$C:$C,0))),"",INDEX('Policy Characteristics'!H:H,MATCH($C194,'Policy Characteristics'!$C:$C,0)))</f>
        <v>0.01</v>
      </c>
      <c r="O194" s="427" t="str">
        <f>IF(ISBLANK(INDEX('Policy Characteristics'!I:I,MATCH($C194,'Policy Characteristics'!$C:$C,0))),"",INDEX('Policy Characteristics'!I:I,MATCH($C194,'Policy Characteristics'!$C:$C,0)))</f>
        <v>% of CO2 captured</v>
      </c>
      <c r="P194" s="427" t="str">
        <f>IF(ISBLANK(INDEX('Policy Characteristics'!J:J,MATCH($C194,'Policy Characteristics'!$C:$C,0))),"",INDEX('Policy Characteristics'!J:J,MATCH($C194,'Policy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4" s="427" t="str">
        <f>IF(ISBLANK(INDEX('Policy Characteristics'!K:K,MATCH($C194,'Policy Characteristics'!$C:$C,0))),"",INDEX('Policy Characteristics'!K:K,MATCH($C194,'Policy Characteristics'!$C:$C,0)))</f>
        <v>ccs.html#ccs</v>
      </c>
      <c r="R194" s="427" t="str">
        <f>IF(ISBLANK(INDEX('Policy Characteristics'!L:L,MATCH($C194,'Policy Characteristics'!$C:$C,0))),"",INDEX('Policy Characteristics'!L:L,MATCH($C194,'Policy Characteristics'!$C:$C,0)))</f>
        <v>carbon-capture-and-sequestration.html</v>
      </c>
    </row>
    <row r="195" spans="1:18" s="5" customFormat="1" x14ac:dyDescent="0.35">
      <c r="A195" s="427" t="str">
        <f>IF(ISBLANK(INDEX('Policy Characteristics'!A:A,MATCH($C195,'Policy Characteristics'!$C:$C,0))),"",INDEX('Policy Characteristics'!A:A,MATCH($C195,'Policy Characteristics'!$C:$C,0)))</f>
        <v>Electricity Supply</v>
      </c>
      <c r="B195" s="427" t="str">
        <f>IF(ISBLANK(INDEX('Policy Characteristics'!B:B,MATCH($C195,'Policy Characteristics'!$C:$C,0))),"",INDEX('Policy Characteristics'!B:B,MATCH($C195,'Policy Characteristics'!$C:$C,0)))</f>
        <v>Carbon Capture and Sequestration</v>
      </c>
      <c r="C195" s="431" t="str">
        <f t="shared" si="18"/>
        <v>Electricity Sector Fraction of Potential Additional CCS Achieved</v>
      </c>
      <c r="D195" s="9" t="s">
        <v>83</v>
      </c>
      <c r="E195" s="53"/>
      <c r="F195" s="9" t="s">
        <v>97</v>
      </c>
      <c r="G195" s="53"/>
      <c r="H195" s="56">
        <v>883</v>
      </c>
      <c r="I195" s="9" t="s">
        <v>45</v>
      </c>
      <c r="J195" s="429" t="str">
        <f>IF(ISBLANK(INDEX('Policy Characteristics'!D:D,MATCH($C195,'Policy Characteristics'!$C:$C,0))),"",INDEX('Policy Characteristics'!D:D,MATCH($C195,'Policy Characteristics'!$C:$C,0)))</f>
        <v>Electricity Sector CCS</v>
      </c>
      <c r="K195" s="427" t="str">
        <f>IF(ISBLANK(INDEX('Policy Characteristics'!E:E,MATCH($C195,'Policy Characteristics'!$C:$C,0))),"",INDEX('Policy Characteristics'!E:E,MATCH($C195,'Policy Characteristics'!$C:$C,0)))</f>
        <v>elec CCS</v>
      </c>
      <c r="L195" s="450">
        <f>IF(ISBLANK(INDEX('Policy Characteristics'!F:F,MATCH($C195,'Policy Characteristics'!$C:$C,0))),"",INDEX('Policy Characteristics'!F:F,MATCH($C195,'Policy Characteristics'!$C:$C,0)))</f>
        <v>0</v>
      </c>
      <c r="M195" s="450">
        <f>IF(ISBLANK(INDEX('Policy Characteristics'!G:G,MATCH($C195,'Policy Characteristics'!$C:$C,0))),"",INDEX('Policy Characteristics'!G:G,MATCH($C195,'Policy Characteristics'!$C:$C,0)))</f>
        <v>1</v>
      </c>
      <c r="N195" s="450">
        <f>IF(ISBLANK(INDEX('Policy Characteristics'!H:H,MATCH($C195,'Policy Characteristics'!$C:$C,0))),"",INDEX('Policy Characteristics'!H:H,MATCH($C195,'Policy Characteristics'!$C:$C,0)))</f>
        <v>0.01</v>
      </c>
      <c r="O195" s="427" t="str">
        <f>IF(ISBLANK(INDEX('Policy Characteristics'!I:I,MATCH($C195,'Policy Characteristics'!$C:$C,0))),"",INDEX('Policy Characteristics'!I:I,MATCH($C195,'Policy Characteristics'!$C:$C,0)))</f>
        <v>% of CO2 captured</v>
      </c>
      <c r="P195" s="427" t="str">
        <f>IF(ISBLANK(INDEX('Policy Characteristics'!J:J,MATCH($C195,'Policy Characteristics'!$C:$C,0))),"",INDEX('Policy Characteristics'!J:J,MATCH($C195,'Policy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427" t="str">
        <f>IF(ISBLANK(INDEX('Policy Characteristics'!K:K,MATCH($C195,'Policy Characteristics'!$C:$C,0))),"",INDEX('Policy Characteristics'!K:K,MATCH($C195,'Policy Characteristics'!$C:$C,0)))</f>
        <v>ccs.html#ccs</v>
      </c>
      <c r="R195" s="427" t="str">
        <f>IF(ISBLANK(INDEX('Policy Characteristics'!L:L,MATCH($C195,'Policy Characteristics'!$C:$C,0))),"",INDEX('Policy Characteristics'!L:L,MATCH($C195,'Policy Characteristics'!$C:$C,0)))</f>
        <v>carbon-capture-and-sequestration.html</v>
      </c>
    </row>
    <row r="196" spans="1:18" s="5" customFormat="1" x14ac:dyDescent="0.35">
      <c r="A196" s="427" t="str">
        <f>IF(ISBLANK(INDEX('Policy Characteristics'!A:A,MATCH($C196,'Policy Characteristics'!$C:$C,0))),"",INDEX('Policy Characteristics'!A:A,MATCH($C196,'Policy Characteristics'!$C:$C,0)))</f>
        <v>Electricity Supply</v>
      </c>
      <c r="B196" s="427" t="str">
        <f>IF(ISBLANK(INDEX('Policy Characteristics'!B:B,MATCH($C196,'Policy Characteristics'!$C:$C,0))),"",INDEX('Policy Characteristics'!B:B,MATCH($C196,'Policy Characteristics'!$C:$C,0)))</f>
        <v>Carbon Capture and Sequestration</v>
      </c>
      <c r="C196" s="431" t="str">
        <f t="shared" si="18"/>
        <v>Electricity Sector Fraction of Potential Additional CCS Achieved</v>
      </c>
      <c r="D196" s="9" t="s">
        <v>2509</v>
      </c>
      <c r="E196" s="53"/>
      <c r="F196" s="9" t="s">
        <v>457</v>
      </c>
      <c r="G196" s="53"/>
      <c r="H196" s="56">
        <v>884</v>
      </c>
      <c r="I196" s="53" t="s">
        <v>46</v>
      </c>
      <c r="J196" s="429" t="str">
        <f>IF(ISBLANK(INDEX('Policy Characteristics'!D:D,MATCH($C196,'Policy Characteristics'!$C:$C,0))),"",INDEX('Policy Characteristics'!D:D,MATCH($C196,'Policy Characteristics'!$C:$C,0)))</f>
        <v>Electricity Sector CCS</v>
      </c>
      <c r="K196" s="427" t="str">
        <f>IF(ISBLANK(INDEX('Policy Characteristics'!E:E,MATCH($C196,'Policy Characteristics'!$C:$C,0))),"",INDEX('Policy Characteristics'!E:E,MATCH($C196,'Policy Characteristics'!$C:$C,0)))</f>
        <v>elec CCS</v>
      </c>
      <c r="L196" s="450">
        <f>IF(ISBLANK(INDEX('Policy Characteristics'!F:F,MATCH($C196,'Policy Characteristics'!$C:$C,0))),"",INDEX('Policy Characteristics'!F:F,MATCH($C196,'Policy Characteristics'!$C:$C,0)))</f>
        <v>0</v>
      </c>
      <c r="M196" s="450">
        <f>IF(ISBLANK(INDEX('Policy Characteristics'!G:G,MATCH($C196,'Policy Characteristics'!$C:$C,0))),"",INDEX('Policy Characteristics'!G:G,MATCH($C196,'Policy Characteristics'!$C:$C,0)))</f>
        <v>1</v>
      </c>
      <c r="N196" s="450">
        <f>IF(ISBLANK(INDEX('Policy Characteristics'!H:H,MATCH($C196,'Policy Characteristics'!$C:$C,0))),"",INDEX('Policy Characteristics'!H:H,MATCH($C196,'Policy Characteristics'!$C:$C,0)))</f>
        <v>0.01</v>
      </c>
      <c r="O196" s="427" t="str">
        <f>IF(ISBLANK(INDEX('Policy Characteristics'!I:I,MATCH($C196,'Policy Characteristics'!$C:$C,0))),"",INDEX('Policy Characteristics'!I:I,MATCH($C196,'Policy Characteristics'!$C:$C,0)))</f>
        <v>% of CO2 captured</v>
      </c>
      <c r="P196" s="427" t="str">
        <f>IF(ISBLANK(INDEX('Policy Characteristics'!J:J,MATCH($C196,'Policy Characteristics'!$C:$C,0))),"",INDEX('Policy Characteristics'!J:J,MATCH($C196,'Policy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6" s="427" t="str">
        <f>IF(ISBLANK(INDEX('Policy Characteristics'!K:K,MATCH($C196,'Policy Characteristics'!$C:$C,0))),"",INDEX('Policy Characteristics'!K:K,MATCH($C196,'Policy Characteristics'!$C:$C,0)))</f>
        <v>ccs.html#ccs</v>
      </c>
      <c r="R196" s="427" t="str">
        <f>IF(ISBLANK(INDEX('Policy Characteristics'!L:L,MATCH($C196,'Policy Characteristics'!$C:$C,0))),"",INDEX('Policy Characteristics'!L:L,MATCH($C196,'Policy Characteristics'!$C:$C,0)))</f>
        <v>carbon-capture-and-sequestration.html</v>
      </c>
    </row>
    <row r="197" spans="1:18" s="5" customFormat="1" x14ac:dyDescent="0.35">
      <c r="A197" s="427" t="str">
        <f>IF(ISBLANK(INDEX('Policy Characteristics'!A:A,MATCH($C197,'Policy Characteristics'!$C:$C,0))),"",INDEX('Policy Characteristics'!A:A,MATCH($C197,'Policy Characteristics'!$C:$C,0)))</f>
        <v>Electricity Supply</v>
      </c>
      <c r="B197" s="427" t="str">
        <f>IF(ISBLANK(INDEX('Policy Characteristics'!B:B,MATCH($C197,'Policy Characteristics'!$C:$C,0))),"",INDEX('Policy Characteristics'!B:B,MATCH($C197,'Policy Characteristics'!$C:$C,0)))</f>
        <v>Carbon Capture and Sequestration</v>
      </c>
      <c r="C197" s="431" t="str">
        <f t="shared" si="18"/>
        <v>Electricity Sector Fraction of Potential Additional CCS Achieved</v>
      </c>
      <c r="D197" s="9" t="s">
        <v>326</v>
      </c>
      <c r="E197" s="53"/>
      <c r="F197" s="9" t="s">
        <v>328</v>
      </c>
      <c r="G197" s="53"/>
      <c r="H197" s="56">
        <v>885</v>
      </c>
      <c r="I197" s="9" t="s">
        <v>45</v>
      </c>
      <c r="J197" s="429" t="str">
        <f>IF(ISBLANK(INDEX('Policy Characteristics'!D:D,MATCH($C197,'Policy Characteristics'!$C:$C,0))),"",INDEX('Policy Characteristics'!D:D,MATCH($C197,'Policy Characteristics'!$C:$C,0)))</f>
        <v>Electricity Sector CCS</v>
      </c>
      <c r="K197" s="427" t="str">
        <f>IF(ISBLANK(INDEX('Policy Characteristics'!E:E,MATCH($C197,'Policy Characteristics'!$C:$C,0))),"",INDEX('Policy Characteristics'!E:E,MATCH($C197,'Policy Characteristics'!$C:$C,0)))</f>
        <v>elec CCS</v>
      </c>
      <c r="L197" s="450">
        <f>IF(ISBLANK(INDEX('Policy Characteristics'!F:F,MATCH($C197,'Policy Characteristics'!$C:$C,0))),"",INDEX('Policy Characteristics'!F:F,MATCH($C197,'Policy Characteristics'!$C:$C,0)))</f>
        <v>0</v>
      </c>
      <c r="M197" s="450">
        <f>IF(ISBLANK(INDEX('Policy Characteristics'!G:G,MATCH($C197,'Policy Characteristics'!$C:$C,0))),"",INDEX('Policy Characteristics'!G:G,MATCH($C197,'Policy Characteristics'!$C:$C,0)))</f>
        <v>1</v>
      </c>
      <c r="N197" s="450">
        <f>IF(ISBLANK(INDEX('Policy Characteristics'!H:H,MATCH($C197,'Policy Characteristics'!$C:$C,0))),"",INDEX('Policy Characteristics'!H:H,MATCH($C197,'Policy Characteristics'!$C:$C,0)))</f>
        <v>0.01</v>
      </c>
      <c r="O197" s="427" t="str">
        <f>IF(ISBLANK(INDEX('Policy Characteristics'!I:I,MATCH($C197,'Policy Characteristics'!$C:$C,0))),"",INDEX('Policy Characteristics'!I:I,MATCH($C197,'Policy Characteristics'!$C:$C,0)))</f>
        <v>% of CO2 captured</v>
      </c>
      <c r="P197" s="427" t="str">
        <f>IF(ISBLANK(INDEX('Policy Characteristics'!J:J,MATCH($C197,'Policy Characteristics'!$C:$C,0))),"",INDEX('Policy Characteristics'!J:J,MATCH($C197,'Policy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427" t="str">
        <f>IF(ISBLANK(INDEX('Policy Characteristics'!K:K,MATCH($C197,'Policy Characteristics'!$C:$C,0))),"",INDEX('Policy Characteristics'!K:K,MATCH($C197,'Policy Characteristics'!$C:$C,0)))</f>
        <v>ccs.html#ccs</v>
      </c>
      <c r="R197" s="427" t="str">
        <f>IF(ISBLANK(INDEX('Policy Characteristics'!L:L,MATCH($C197,'Policy Characteristics'!$C:$C,0))),"",INDEX('Policy Characteristics'!L:L,MATCH($C197,'Policy Characteristics'!$C:$C,0)))</f>
        <v>carbon-capture-and-sequestration.html</v>
      </c>
    </row>
    <row r="198" spans="1:18" s="5" customFormat="1" x14ac:dyDescent="0.35">
      <c r="A198" s="427" t="str">
        <f>IF(ISBLANK(INDEX('Policy Characteristics'!A:A,MATCH($C198,'Policy Characteristics'!$C:$C,0))),"",INDEX('Policy Characteristics'!A:A,MATCH($C198,'Policy Characteristics'!$C:$C,0)))</f>
        <v>Electricity Supply</v>
      </c>
      <c r="B198" s="427" t="str">
        <f>IF(ISBLANK(INDEX('Policy Characteristics'!B:B,MATCH($C198,'Policy Characteristics'!$C:$C,0))),"",INDEX('Policy Characteristics'!B:B,MATCH($C198,'Policy Characteristics'!$C:$C,0)))</f>
        <v>Carbon Capture and Sequestration</v>
      </c>
      <c r="C198" s="431" t="str">
        <f t="shared" si="18"/>
        <v>Electricity Sector Fraction of Potential Additional CCS Achieved</v>
      </c>
      <c r="D198" s="9" t="s">
        <v>327</v>
      </c>
      <c r="E198" s="53"/>
      <c r="F198" s="9" t="s">
        <v>329</v>
      </c>
      <c r="G198" s="53"/>
      <c r="H198" s="56">
        <v>886</v>
      </c>
      <c r="I198" s="9" t="s">
        <v>45</v>
      </c>
      <c r="J198" s="429" t="str">
        <f>IF(ISBLANK(INDEX('Policy Characteristics'!D:D,MATCH($C198,'Policy Characteristics'!$C:$C,0))),"",INDEX('Policy Characteristics'!D:D,MATCH($C198,'Policy Characteristics'!$C:$C,0)))</f>
        <v>Electricity Sector CCS</v>
      </c>
      <c r="K198" s="427" t="str">
        <f>IF(ISBLANK(INDEX('Policy Characteristics'!E:E,MATCH($C198,'Policy Characteristics'!$C:$C,0))),"",INDEX('Policy Characteristics'!E:E,MATCH($C198,'Policy Characteristics'!$C:$C,0)))</f>
        <v>elec CCS</v>
      </c>
      <c r="L198" s="450">
        <f>IF(ISBLANK(INDEX('Policy Characteristics'!F:F,MATCH($C198,'Policy Characteristics'!$C:$C,0))),"",INDEX('Policy Characteristics'!F:F,MATCH($C198,'Policy Characteristics'!$C:$C,0)))</f>
        <v>0</v>
      </c>
      <c r="M198" s="450">
        <f>IF(ISBLANK(INDEX('Policy Characteristics'!G:G,MATCH($C198,'Policy Characteristics'!$C:$C,0))),"",INDEX('Policy Characteristics'!G:G,MATCH($C198,'Policy Characteristics'!$C:$C,0)))</f>
        <v>1</v>
      </c>
      <c r="N198" s="450">
        <f>IF(ISBLANK(INDEX('Policy Characteristics'!H:H,MATCH($C198,'Policy Characteristics'!$C:$C,0))),"",INDEX('Policy Characteristics'!H:H,MATCH($C198,'Policy Characteristics'!$C:$C,0)))</f>
        <v>0.01</v>
      </c>
      <c r="O198" s="427" t="str">
        <f>IF(ISBLANK(INDEX('Policy Characteristics'!I:I,MATCH($C198,'Policy Characteristics'!$C:$C,0))),"",INDEX('Policy Characteristics'!I:I,MATCH($C198,'Policy Characteristics'!$C:$C,0)))</f>
        <v>% of CO2 captured</v>
      </c>
      <c r="P198" s="427" t="str">
        <f>IF(ISBLANK(INDEX('Policy Characteristics'!J:J,MATCH($C198,'Policy Characteristics'!$C:$C,0))),"",INDEX('Policy Characteristics'!J:J,MATCH($C198,'Policy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427" t="str">
        <f>IF(ISBLANK(INDEX('Policy Characteristics'!K:K,MATCH($C198,'Policy Characteristics'!$C:$C,0))),"",INDEX('Policy Characteristics'!K:K,MATCH($C198,'Policy Characteristics'!$C:$C,0)))</f>
        <v>ccs.html#ccs</v>
      </c>
      <c r="R198" s="427" t="str">
        <f>IF(ISBLANK(INDEX('Policy Characteristics'!L:L,MATCH($C198,'Policy Characteristics'!$C:$C,0))),"",INDEX('Policy Characteristics'!L:L,MATCH($C198,'Policy Characteristics'!$C:$C,0)))</f>
        <v>carbon-capture-and-sequestration.html</v>
      </c>
    </row>
    <row r="199" spans="1:18" s="5" customFormat="1" x14ac:dyDescent="0.35">
      <c r="A199" s="427" t="str">
        <f>IF(ISBLANK(INDEX('Policy Characteristics'!A:A,MATCH($C199,'Policy Characteristics'!$C:$C,0))),"",INDEX('Policy Characteristics'!A:A,MATCH($C199,'Policy Characteristics'!$C:$C,0)))</f>
        <v>Electricity Supply</v>
      </c>
      <c r="B199" s="427" t="str">
        <f>IF(ISBLANK(INDEX('Policy Characteristics'!B:B,MATCH($C199,'Policy Characteristics'!$C:$C,0))),"",INDEX('Policy Characteristics'!B:B,MATCH($C199,'Policy Characteristics'!$C:$C,0)))</f>
        <v>Carbon Capture and Sequestration</v>
      </c>
      <c r="C199" s="431" t="str">
        <f t="shared" si="18"/>
        <v>Electricity Sector Fraction of Potential Additional CCS Achieved</v>
      </c>
      <c r="D199" s="9" t="s">
        <v>465</v>
      </c>
      <c r="E199" s="53"/>
      <c r="F199" s="9" t="s">
        <v>464</v>
      </c>
      <c r="G199" s="53"/>
      <c r="H199" s="56">
        <v>887</v>
      </c>
      <c r="I199" s="9" t="s">
        <v>45</v>
      </c>
      <c r="J199" s="429" t="str">
        <f>IF(ISBLANK(INDEX('Policy Characteristics'!D:D,MATCH($C199,'Policy Characteristics'!$C:$C,0))),"",INDEX('Policy Characteristics'!D:D,MATCH($C199,'Policy Characteristics'!$C:$C,0)))</f>
        <v>Electricity Sector CCS</v>
      </c>
      <c r="K199" s="427" t="str">
        <f>IF(ISBLANK(INDEX('Policy Characteristics'!E:E,MATCH($C199,'Policy Characteristics'!$C:$C,0))),"",INDEX('Policy Characteristics'!E:E,MATCH($C199,'Policy Characteristics'!$C:$C,0)))</f>
        <v>elec CCS</v>
      </c>
      <c r="L199" s="450">
        <f>IF(ISBLANK(INDEX('Policy Characteristics'!F:F,MATCH($C199,'Policy Characteristics'!$C:$C,0))),"",INDEX('Policy Characteristics'!F:F,MATCH($C199,'Policy Characteristics'!$C:$C,0)))</f>
        <v>0</v>
      </c>
      <c r="M199" s="450">
        <f>IF(ISBLANK(INDEX('Policy Characteristics'!G:G,MATCH($C199,'Policy Characteristics'!$C:$C,0))),"",INDEX('Policy Characteristics'!G:G,MATCH($C199,'Policy Characteristics'!$C:$C,0)))</f>
        <v>1</v>
      </c>
      <c r="N199" s="450">
        <f>IF(ISBLANK(INDEX('Policy Characteristics'!H:H,MATCH($C199,'Policy Characteristics'!$C:$C,0))),"",INDEX('Policy Characteristics'!H:H,MATCH($C199,'Policy Characteristics'!$C:$C,0)))</f>
        <v>0.01</v>
      </c>
      <c r="O199" s="427" t="str">
        <f>IF(ISBLANK(INDEX('Policy Characteristics'!I:I,MATCH($C199,'Policy Characteristics'!$C:$C,0))),"",INDEX('Policy Characteristics'!I:I,MATCH($C199,'Policy Characteristics'!$C:$C,0)))</f>
        <v>% of CO2 captured</v>
      </c>
      <c r="P199" s="427" t="str">
        <f>IF(ISBLANK(INDEX('Policy Characteristics'!J:J,MATCH($C199,'Policy Characteristics'!$C:$C,0))),"",INDEX('Policy Characteristics'!J:J,MATCH($C199,'Policy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427" t="str">
        <f>IF(ISBLANK(INDEX('Policy Characteristics'!K:K,MATCH($C199,'Policy Characteristics'!$C:$C,0))),"",INDEX('Policy Characteristics'!K:K,MATCH($C199,'Policy Characteristics'!$C:$C,0)))</f>
        <v>ccs.html#ccs</v>
      </c>
      <c r="R199" s="427" t="str">
        <f>IF(ISBLANK(INDEX('Policy Characteristics'!L:L,MATCH($C199,'Policy Characteristics'!$C:$C,0))),"",INDEX('Policy Characteristics'!L:L,MATCH($C199,'Policy Characteristics'!$C:$C,0)))</f>
        <v>carbon-capture-and-sequestration.html</v>
      </c>
    </row>
    <row r="200" spans="1:18" s="5" customFormat="1" x14ac:dyDescent="0.35">
      <c r="A200" s="427" t="str">
        <f>IF(ISBLANK(INDEX('Policy Characteristics'!A:A,MATCH($C200,'Policy Characteristics'!$C:$C,0))),"",INDEX('Policy Characteristics'!A:A,MATCH($C200,'Policy Characteristics'!$C:$C,0)))</f>
        <v>Electricity Supply</v>
      </c>
      <c r="B200" s="427" t="str">
        <f>IF(ISBLANK(INDEX('Policy Characteristics'!B:B,MATCH($C200,'Policy Characteristics'!$C:$C,0))),"",INDEX('Policy Characteristics'!B:B,MATCH($C200,'Policy Characteristics'!$C:$C,0)))</f>
        <v>Carbon Capture and Sequestration</v>
      </c>
      <c r="C200" s="431" t="str">
        <f t="shared" si="18"/>
        <v>Electricity Sector Fraction of Potential Additional CCS Achieved</v>
      </c>
      <c r="D200" s="9" t="s">
        <v>474</v>
      </c>
      <c r="E200" s="53"/>
      <c r="F200" s="9" t="s">
        <v>475</v>
      </c>
      <c r="G200" s="53"/>
      <c r="H200" s="56">
        <v>888</v>
      </c>
      <c r="I200" s="53" t="s">
        <v>46</v>
      </c>
      <c r="J200" s="429" t="str">
        <f>IF(ISBLANK(INDEX('Policy Characteristics'!D:D,MATCH($C200,'Policy Characteristics'!$C:$C,0))),"",INDEX('Policy Characteristics'!D:D,MATCH($C200,'Policy Characteristics'!$C:$C,0)))</f>
        <v>Electricity Sector CCS</v>
      </c>
      <c r="K200" s="427" t="str">
        <f>IF(ISBLANK(INDEX('Policy Characteristics'!E:E,MATCH($C200,'Policy Characteristics'!$C:$C,0))),"",INDEX('Policy Characteristics'!E:E,MATCH($C200,'Policy Characteristics'!$C:$C,0)))</f>
        <v>elec CCS</v>
      </c>
      <c r="L200" s="450">
        <f>IF(ISBLANK(INDEX('Policy Characteristics'!F:F,MATCH($C200,'Policy Characteristics'!$C:$C,0))),"",INDEX('Policy Characteristics'!F:F,MATCH($C200,'Policy Characteristics'!$C:$C,0)))</f>
        <v>0</v>
      </c>
      <c r="M200" s="450">
        <f>IF(ISBLANK(INDEX('Policy Characteristics'!G:G,MATCH($C200,'Policy Characteristics'!$C:$C,0))),"",INDEX('Policy Characteristics'!G:G,MATCH($C200,'Policy Characteristics'!$C:$C,0)))</f>
        <v>1</v>
      </c>
      <c r="N200" s="450">
        <f>IF(ISBLANK(INDEX('Policy Characteristics'!H:H,MATCH($C200,'Policy Characteristics'!$C:$C,0))),"",INDEX('Policy Characteristics'!H:H,MATCH($C200,'Policy Characteristics'!$C:$C,0)))</f>
        <v>0.01</v>
      </c>
      <c r="O200" s="427" t="str">
        <f>IF(ISBLANK(INDEX('Policy Characteristics'!I:I,MATCH($C200,'Policy Characteristics'!$C:$C,0))),"",INDEX('Policy Characteristics'!I:I,MATCH($C200,'Policy Characteristics'!$C:$C,0)))</f>
        <v>% of CO2 captured</v>
      </c>
      <c r="P200" s="427" t="str">
        <f>IF(ISBLANK(INDEX('Policy Characteristics'!J:J,MATCH($C200,'Policy Characteristics'!$C:$C,0))),"",INDEX('Policy Characteristics'!J:J,MATCH($C200,'Policy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0" s="427" t="str">
        <f>IF(ISBLANK(INDEX('Policy Characteristics'!K:K,MATCH($C200,'Policy Characteristics'!$C:$C,0))),"",INDEX('Policy Characteristics'!K:K,MATCH($C200,'Policy Characteristics'!$C:$C,0)))</f>
        <v>ccs.html#ccs</v>
      </c>
      <c r="R200" s="427" t="str">
        <f>IF(ISBLANK(INDEX('Policy Characteristics'!L:L,MATCH($C200,'Policy Characteristics'!$C:$C,0))),"",INDEX('Policy Characteristics'!L:L,MATCH($C200,'Policy Characteristics'!$C:$C,0)))</f>
        <v>carbon-capture-and-sequestration.html</v>
      </c>
    </row>
    <row r="201" spans="1:18" s="5" customFormat="1" x14ac:dyDescent="0.35">
      <c r="A201" s="427" t="str">
        <f>IF(ISBLANK(INDEX('Policy Characteristics'!A:A,MATCH($C201,'Policy Characteristics'!$C:$C,0))),"",INDEX('Policy Characteristics'!A:A,MATCH($C201,'Policy Characteristics'!$C:$C,0)))</f>
        <v>Electricity Supply</v>
      </c>
      <c r="B201" s="427" t="str">
        <f>IF(ISBLANK(INDEX('Policy Characteristics'!B:B,MATCH($C201,'Policy Characteristics'!$C:$C,0))),"",INDEX('Policy Characteristics'!B:B,MATCH($C201,'Policy Characteristics'!$C:$C,0)))</f>
        <v>Carbon Capture and Sequestration</v>
      </c>
      <c r="C201" s="431" t="str">
        <f t="shared" si="18"/>
        <v>Electricity Sector Fraction of Potential Additional CCS Achieved</v>
      </c>
      <c r="D201" s="9" t="s">
        <v>2882</v>
      </c>
      <c r="E201" s="53"/>
      <c r="F201" s="9" t="s">
        <v>2559</v>
      </c>
      <c r="G201" s="53"/>
      <c r="H201" s="56">
        <v>889</v>
      </c>
      <c r="I201" s="53" t="s">
        <v>46</v>
      </c>
      <c r="J201" s="429" t="str">
        <f>IF(ISBLANK(INDEX('Policy Characteristics'!D:D,MATCH($C201,'Policy Characteristics'!$C:$C,0))),"",INDEX('Policy Characteristics'!D:D,MATCH($C201,'Policy Characteristics'!$C:$C,0)))</f>
        <v>Electricity Sector CCS</v>
      </c>
      <c r="K201" s="427" t="str">
        <f>IF(ISBLANK(INDEX('Policy Characteristics'!E:E,MATCH($C201,'Policy Characteristics'!$C:$C,0))),"",INDEX('Policy Characteristics'!E:E,MATCH($C201,'Policy Characteristics'!$C:$C,0)))</f>
        <v>elec CCS</v>
      </c>
      <c r="L201" s="450">
        <f>IF(ISBLANK(INDEX('Policy Characteristics'!F:F,MATCH($C201,'Policy Characteristics'!$C:$C,0))),"",INDEX('Policy Characteristics'!F:F,MATCH($C201,'Policy Characteristics'!$C:$C,0)))</f>
        <v>0</v>
      </c>
      <c r="M201" s="450">
        <f>IF(ISBLANK(INDEX('Policy Characteristics'!G:G,MATCH($C201,'Policy Characteristics'!$C:$C,0))),"",INDEX('Policy Characteristics'!G:G,MATCH($C201,'Policy Characteristics'!$C:$C,0)))</f>
        <v>1</v>
      </c>
      <c r="N201" s="450">
        <f>IF(ISBLANK(INDEX('Policy Characteristics'!H:H,MATCH($C201,'Policy Characteristics'!$C:$C,0))),"",INDEX('Policy Characteristics'!H:H,MATCH($C201,'Policy Characteristics'!$C:$C,0)))</f>
        <v>0.01</v>
      </c>
      <c r="O201" s="427" t="str">
        <f>IF(ISBLANK(INDEX('Policy Characteristics'!I:I,MATCH($C201,'Policy Characteristics'!$C:$C,0))),"",INDEX('Policy Characteristics'!I:I,MATCH($C201,'Policy Characteristics'!$C:$C,0)))</f>
        <v>% of CO2 captured</v>
      </c>
      <c r="P201" s="427" t="str">
        <f>IF(ISBLANK(INDEX('Policy Characteristics'!J:J,MATCH($C201,'Policy Characteristics'!$C:$C,0))),"",INDEX('Policy Characteristics'!J:J,MATCH($C201,'Policy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1" s="427" t="str">
        <f>IF(ISBLANK(INDEX('Policy Characteristics'!K:K,MATCH($C201,'Policy Characteristics'!$C:$C,0))),"",INDEX('Policy Characteristics'!K:K,MATCH($C201,'Policy Characteristics'!$C:$C,0)))</f>
        <v>ccs.html#ccs</v>
      </c>
      <c r="R201" s="427" t="str">
        <f>IF(ISBLANK(INDEX('Policy Characteristics'!L:L,MATCH($C201,'Policy Characteristics'!$C:$C,0))),"",INDEX('Policy Characteristics'!L:L,MATCH($C201,'Policy Characteristics'!$C:$C,0)))</f>
        <v>carbon-capture-and-sequestration.html</v>
      </c>
    </row>
    <row r="202" spans="1:18" s="5" customFormat="1" x14ac:dyDescent="0.35">
      <c r="A202" s="427" t="str">
        <f>IF(ISBLANK(INDEX('Policy Characteristics'!A:A,MATCH($C202,'Policy Characteristics'!$C:$C,0))),"",INDEX('Policy Characteristics'!A:A,MATCH($C202,'Policy Characteristics'!$C:$C,0)))</f>
        <v>Electricity Supply</v>
      </c>
      <c r="B202" s="427" t="str">
        <f>IF(ISBLANK(INDEX('Policy Characteristics'!B:B,MATCH($C202,'Policy Characteristics'!$C:$C,0))),"",INDEX('Policy Characteristics'!B:B,MATCH($C202,'Policy Characteristics'!$C:$C,0)))</f>
        <v>Carbon Capture and Sequestration</v>
      </c>
      <c r="C202" s="431" t="str">
        <f t="shared" si="18"/>
        <v>Electricity Sector Fraction of Potential Additional CCS Achieved</v>
      </c>
      <c r="D202" s="9" t="s">
        <v>2883</v>
      </c>
      <c r="E202" s="53"/>
      <c r="F202" s="9" t="s">
        <v>2707</v>
      </c>
      <c r="G202" s="53"/>
      <c r="H202" s="56">
        <v>890</v>
      </c>
      <c r="I202" s="53" t="s">
        <v>46</v>
      </c>
      <c r="J202" s="429" t="str">
        <f>IF(ISBLANK(INDEX('Policy Characteristics'!D:D,MATCH($C202,'Policy Characteristics'!$C:$C,0))),"",INDEX('Policy Characteristics'!D:D,MATCH($C202,'Policy Characteristics'!$C:$C,0)))</f>
        <v>Electricity Sector CCS</v>
      </c>
      <c r="K202" s="427" t="str">
        <f>IF(ISBLANK(INDEX('Policy Characteristics'!E:E,MATCH($C202,'Policy Characteristics'!$C:$C,0))),"",INDEX('Policy Characteristics'!E:E,MATCH($C202,'Policy Characteristics'!$C:$C,0)))</f>
        <v>elec CCS</v>
      </c>
      <c r="L202" s="450">
        <f>IF(ISBLANK(INDEX('Policy Characteristics'!F:F,MATCH($C202,'Policy Characteristics'!$C:$C,0))),"",INDEX('Policy Characteristics'!F:F,MATCH($C202,'Policy Characteristics'!$C:$C,0)))</f>
        <v>0</v>
      </c>
      <c r="M202" s="450">
        <f>IF(ISBLANK(INDEX('Policy Characteristics'!G:G,MATCH($C202,'Policy Characteristics'!$C:$C,0))),"",INDEX('Policy Characteristics'!G:G,MATCH($C202,'Policy Characteristics'!$C:$C,0)))</f>
        <v>1</v>
      </c>
      <c r="N202" s="450">
        <f>IF(ISBLANK(INDEX('Policy Characteristics'!H:H,MATCH($C202,'Policy Characteristics'!$C:$C,0))),"",INDEX('Policy Characteristics'!H:H,MATCH($C202,'Policy Characteristics'!$C:$C,0)))</f>
        <v>0.01</v>
      </c>
      <c r="O202" s="427" t="str">
        <f>IF(ISBLANK(INDEX('Policy Characteristics'!I:I,MATCH($C202,'Policy Characteristics'!$C:$C,0))),"",INDEX('Policy Characteristics'!I:I,MATCH($C202,'Policy Characteristics'!$C:$C,0)))</f>
        <v>% of CO2 captured</v>
      </c>
      <c r="P202" s="427" t="str">
        <f>IF(ISBLANK(INDEX('Policy Characteristics'!J:J,MATCH($C202,'Policy Characteristics'!$C:$C,0))),"",INDEX('Policy Characteristics'!J:J,MATCH($C202,'Policy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2" s="427" t="str">
        <f>IF(ISBLANK(INDEX('Policy Characteristics'!K:K,MATCH($C202,'Policy Characteristics'!$C:$C,0))),"",INDEX('Policy Characteristics'!K:K,MATCH($C202,'Policy Characteristics'!$C:$C,0)))</f>
        <v>ccs.html#ccs</v>
      </c>
      <c r="R202" s="427" t="str">
        <f>IF(ISBLANK(INDEX('Policy Characteristics'!L:L,MATCH($C202,'Policy Characteristics'!$C:$C,0))),"",INDEX('Policy Characteristics'!L:L,MATCH($C202,'Policy Characteristics'!$C:$C,0)))</f>
        <v>carbon-capture-and-sequestration.html</v>
      </c>
    </row>
    <row r="203" spans="1:18" s="5" customFormat="1" x14ac:dyDescent="0.35">
      <c r="A203" s="427" t="str">
        <f>IF(ISBLANK(INDEX('Policy Characteristics'!A:A,MATCH($C203,'Policy Characteristics'!$C:$C,0))),"",INDEX('Policy Characteristics'!A:A,MATCH($C203,'Policy Characteristics'!$C:$C,0)))</f>
        <v>Electricity Supply</v>
      </c>
      <c r="B203" s="427" t="str">
        <f>IF(ISBLANK(INDEX('Policy Characteristics'!B:B,MATCH($C203,'Policy Characteristics'!$C:$C,0))),"",INDEX('Policy Characteristics'!B:B,MATCH($C203,'Policy Characteristics'!$C:$C,0)))</f>
        <v>Carbon Capture and Sequestration</v>
      </c>
      <c r="C203" s="433" t="str">
        <f t="shared" si="18"/>
        <v>Electricity Sector Fraction of Potential Additional CCS Achieved</v>
      </c>
      <c r="D203" s="9" t="s">
        <v>2884</v>
      </c>
      <c r="E203" s="53"/>
      <c r="F203" s="9" t="s">
        <v>2561</v>
      </c>
      <c r="G203" s="53"/>
      <c r="H203" s="56">
        <v>891</v>
      </c>
      <c r="I203" s="9" t="s">
        <v>45</v>
      </c>
      <c r="J203" s="429" t="str">
        <f>IF(ISBLANK(INDEX('Policy Characteristics'!D:D,MATCH($C203,'Policy Characteristics'!$C:$C,0))),"",INDEX('Policy Characteristics'!D:D,MATCH($C203,'Policy Characteristics'!$C:$C,0)))</f>
        <v>Electricity Sector CCS</v>
      </c>
      <c r="K203" s="427" t="str">
        <f>IF(ISBLANK(INDEX('Policy Characteristics'!E:E,MATCH($C203,'Policy Characteristics'!$C:$C,0))),"",INDEX('Policy Characteristics'!E:E,MATCH($C203,'Policy Characteristics'!$C:$C,0)))</f>
        <v>elec CCS</v>
      </c>
      <c r="L203" s="450">
        <f>IF(ISBLANK(INDEX('Policy Characteristics'!F:F,MATCH($C203,'Policy Characteristics'!$C:$C,0))),"",INDEX('Policy Characteristics'!F:F,MATCH($C203,'Policy Characteristics'!$C:$C,0)))</f>
        <v>0</v>
      </c>
      <c r="M203" s="450">
        <f>IF(ISBLANK(INDEX('Policy Characteristics'!G:G,MATCH($C203,'Policy Characteristics'!$C:$C,0))),"",INDEX('Policy Characteristics'!G:G,MATCH($C203,'Policy Characteristics'!$C:$C,0)))</f>
        <v>1</v>
      </c>
      <c r="N203" s="450">
        <f>IF(ISBLANK(INDEX('Policy Characteristics'!H:H,MATCH($C203,'Policy Characteristics'!$C:$C,0))),"",INDEX('Policy Characteristics'!H:H,MATCH($C203,'Policy Characteristics'!$C:$C,0)))</f>
        <v>0.01</v>
      </c>
      <c r="O203" s="427" t="str">
        <f>IF(ISBLANK(INDEX('Policy Characteristics'!I:I,MATCH($C203,'Policy Characteristics'!$C:$C,0))),"",INDEX('Policy Characteristics'!I:I,MATCH($C203,'Policy Characteristics'!$C:$C,0)))</f>
        <v>% of CO2 captured</v>
      </c>
      <c r="P203" s="427" t="str">
        <f>IF(ISBLANK(INDEX('Policy Characteristics'!J:J,MATCH($C203,'Policy Characteristics'!$C:$C,0))),"",INDEX('Policy Characteristics'!J:J,MATCH($C203,'Policy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427" t="str">
        <f>IF(ISBLANK(INDEX('Policy Characteristics'!K:K,MATCH($C203,'Policy Characteristics'!$C:$C,0))),"",INDEX('Policy Characteristics'!K:K,MATCH($C203,'Policy Characteristics'!$C:$C,0)))</f>
        <v>ccs.html#ccs</v>
      </c>
      <c r="R203" s="427" t="str">
        <f>IF(ISBLANK(INDEX('Policy Characteristics'!L:L,MATCH($C203,'Policy Characteristics'!$C:$C,0))),"",INDEX('Policy Characteristics'!L:L,MATCH($C203,'Policy Characteristics'!$C:$C,0)))</f>
        <v>carbon-capture-and-sequestration.html</v>
      </c>
    </row>
    <row r="204" spans="1:18" s="5" customFormat="1" x14ac:dyDescent="0.35">
      <c r="A204" s="427" t="str">
        <f>IF(ISBLANK(INDEX('Policy Characteristics'!A:A,MATCH($C204,'Policy Characteristics'!$C:$C,0))),"",INDEX('Policy Characteristics'!A:A,MATCH($C204,'Policy Characteristics'!$C:$C,0)))</f>
        <v>Electricity Supply</v>
      </c>
      <c r="B204" s="427" t="str">
        <f>IF(ISBLANK(INDEX('Policy Characteristics'!B:B,MATCH($C204,'Policy Characteristics'!$C:$C,0))),"",INDEX('Policy Characteristics'!B:B,MATCH($C204,'Policy Characteristics'!$C:$C,0)))</f>
        <v>Clean Electricity Standard</v>
      </c>
      <c r="C204" s="432" t="s">
        <v>2872</v>
      </c>
      <c r="D204" s="53"/>
      <c r="E204" s="53"/>
      <c r="F204" s="53"/>
      <c r="G204" s="53"/>
      <c r="H204" s="54">
        <v>508</v>
      </c>
      <c r="I204" s="53" t="s">
        <v>45</v>
      </c>
      <c r="J204" s="429" t="str">
        <f>IF(ISBLANK(INDEX('Policy Characteristics'!D:D,MATCH($C204,'Policy Characteristics'!$C:$C,0))),"",INDEX('Policy Characteristics'!D:D,MATCH($C204,'Policy Characteristics'!$C:$C,0)))</f>
        <v>Clean Electricity Standard</v>
      </c>
      <c r="K204" s="427" t="str">
        <f>IF(ISBLANK(INDEX('Policy Characteristics'!E:E,MATCH($C204,'Policy Characteristics'!$C:$C,0))),"",INDEX('Policy Characteristics'!E:E,MATCH($C204,'Policy Characteristics'!$C:$C,0)))</f>
        <v>elec renewable portfolio standards</v>
      </c>
      <c r="L204" s="450">
        <f>IF(ISBLANK(INDEX('Policy Characteristics'!F:F,MATCH($C204,'Policy Characteristics'!$C:$C,0))),"",INDEX('Policy Characteristics'!F:F,MATCH($C204,'Policy Characteristics'!$C:$C,0)))</f>
        <v>0</v>
      </c>
      <c r="M204" s="450">
        <f>IF(ISBLANK(INDEX('Policy Characteristics'!G:G,MATCH($C204,'Policy Characteristics'!$C:$C,0))),"",INDEX('Policy Characteristics'!G:G,MATCH($C204,'Policy Characteristics'!$C:$C,0)))</f>
        <v>1</v>
      </c>
      <c r="N204" s="450">
        <f>IF(ISBLANK(INDEX('Policy Characteristics'!H:H,MATCH($C204,'Policy Characteristics'!$C:$C,0))),"",INDEX('Policy Characteristics'!H:H,MATCH($C204,'Policy Characteristics'!$C:$C,0)))</f>
        <v>0.01</v>
      </c>
      <c r="O204" s="427" t="str">
        <f>IF(ISBLANK(INDEX('Policy Characteristics'!I:I,MATCH($C204,'Policy Characteristics'!$C:$C,0))),"",INDEX('Policy Characteristics'!I:I,MATCH($C204,'Policy Characteristics'!$C:$C,0)))</f>
        <v>% of electricity generation</v>
      </c>
      <c r="P204" s="427" t="str">
        <f>IF(ISBLANK(INDEX('Policy Characteristics'!J:J,MATCH($C204,'Policy Characteristics'!$C:$C,0))),"",INDEX('Policy Characteristics'!J:J,MATCH($C204,'Policy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EU Member state level, we take BAU renewable penetration from the POTEnCIA model published by the European Comission which reaches 94% by 2050 as a generation. In 2020, the value is 69%. To set a carbon-free electricity standard that starts ramping up in 2021, the Customize Implementation Schedule feature below allows users to customize the start year setting. Simply take the 69% value, divide by your chosen policy setting, and enter the resulting value in the "Implementation %" box for 2020.  // **Guidance for setting values:**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04" s="427" t="str">
        <f>IF(ISBLANK(INDEX('Policy Characteristics'!K:K,MATCH($C204,'Policy Characteristics'!$C:$C,0))),"",INDEX('Policy Characteristics'!K:K,MATCH($C204,'Policy Characteristics'!$C:$C,0)))</f>
        <v>electricity-sector-main.html#ces</v>
      </c>
      <c r="R204" s="427" t="str">
        <f>IF(ISBLANK(INDEX('Policy Characteristics'!L:L,MATCH($C204,'Policy Characteristics'!$C:$C,0))),"",INDEX('Policy Characteristics'!L:L,MATCH($C204,'Policy Characteristics'!$C:$C,0)))</f>
        <v>clean-energy-standard.html</v>
      </c>
    </row>
    <row r="205" spans="1:18" s="2" customFormat="1" x14ac:dyDescent="0.35">
      <c r="A205" s="427" t="str">
        <f>IF(ISBLANK(INDEX('Policy Characteristics'!A:A,MATCH($C205,'Policy Characteristics'!$C:$C,0))),"",INDEX('Policy Characteristics'!A:A,MATCH($C205,'Policy Characteristics'!$C:$C,0)))</f>
        <v>Electricity Supply</v>
      </c>
      <c r="B205" s="427" t="str">
        <f>IF(ISBLANK(INDEX('Policy Characteristics'!B:B,MATCH($C205,'Policy Characteristics'!$C:$C,0))),"",INDEX('Policy Characteristics'!B:B,MATCH($C205,'Policy Characteristics'!$C:$C,0)))</f>
        <v>Change Electricity Exports</v>
      </c>
      <c r="C205" s="430" t="s">
        <v>286</v>
      </c>
      <c r="D205" s="9"/>
      <c r="E205" s="9"/>
      <c r="F205" s="9"/>
      <c r="G205" s="9"/>
      <c r="H205" s="56">
        <v>148</v>
      </c>
      <c r="I205" s="53" t="s">
        <v>45</v>
      </c>
      <c r="J205" s="429" t="str">
        <f>IF(ISBLANK(INDEX('Policy Characteristics'!D:D,MATCH($C205,'Policy Characteristics'!$C:$C,0))),"",INDEX('Policy Characteristics'!D:D,MATCH($C205,'Policy Characteristics'!$C:$C,0)))</f>
        <v>Electricity Imports and Exports</v>
      </c>
      <c r="K205" s="427" t="str">
        <f>IF(ISBLANK(INDEX('Policy Characteristics'!E:E,MATCH($C205,'Policy Characteristics'!$C:$C,0))),"",INDEX('Policy Characteristics'!E:E,MATCH($C205,'Policy Characteristics'!$C:$C,0)))</f>
        <v>elec change exports</v>
      </c>
      <c r="L205" s="450">
        <f>IF(ISBLANK(INDEX('Policy Characteristics'!F:F,MATCH($C205,'Policy Characteristics'!$C:$C,0))),"",INDEX('Policy Characteristics'!F:F,MATCH($C205,'Policy Characteristics'!$C:$C,0)))</f>
        <v>-0.5</v>
      </c>
      <c r="M205" s="450">
        <f>IF(ISBLANK(INDEX('Policy Characteristics'!G:G,MATCH($C205,'Policy Characteristics'!$C:$C,0))),"",INDEX('Policy Characteristics'!G:G,MATCH($C205,'Policy Characteristics'!$C:$C,0)))</f>
        <v>1</v>
      </c>
      <c r="N205" s="450">
        <f>IF(ISBLANK(INDEX('Policy Characteristics'!H:H,MATCH($C205,'Policy Characteristics'!$C:$C,0))),"",INDEX('Policy Characteristics'!H:H,MATCH($C205,'Policy Characteristics'!$C:$C,0)))</f>
        <v>0.02</v>
      </c>
      <c r="O205" s="427" t="str">
        <f>IF(ISBLANK(INDEX('Policy Characteristics'!I:I,MATCH($C205,'Policy Characteristics'!$C:$C,0))),"",INDEX('Policy Characteristics'!I:I,MATCH($C205,'Policy Characteristics'!$C:$C,0)))</f>
        <v>% change in exports</v>
      </c>
      <c r="P205" s="427" t="str">
        <f>IF(ISBLANK(INDEX('Policy Characteristics'!J:J,MATCH($C205,'Policy Characteristics'!$C:$C,0))),"",INDEX('Policy Characteristics'!J:J,MATCH($C205,'Policy Characteristics'!$C:$C,0)))</f>
        <v>**Description:** This policy increases or decreases the amount of electricity exported from the European Union.  It does not cause the construction or removal of transmission lines linking these countries. // **Guidance for setting values:** From 2010-2014, electricity exports increased by 31%.</v>
      </c>
      <c r="Q205" s="427" t="str">
        <f>IF(ISBLANK(INDEX('Policy Characteristics'!K:K,MATCH($C205,'Policy Characteristics'!$C:$C,0))),"",INDEX('Policy Characteristics'!K:K,MATCH($C205,'Policy Characteristics'!$C:$C,0)))</f>
        <v>electricity-sector-main.html#elec-exports</v>
      </c>
      <c r="R205" s="427" t="str">
        <f>IF(ISBLANK(INDEX('Policy Characteristics'!L:L,MATCH($C205,'Policy Characteristics'!$C:$C,0))),"",INDEX('Policy Characteristics'!L:L,MATCH($C205,'Policy Characteristics'!$C:$C,0)))</f>
        <v>electricity-imports-exports.html</v>
      </c>
    </row>
    <row r="206" spans="1:18" s="2" customFormat="1" x14ac:dyDescent="0.35">
      <c r="A206" s="427" t="str">
        <f>IF(ISBLANK(INDEX('Policy Characteristics'!A:A,MATCH($C206,'Policy Characteristics'!$C:$C,0))),"",INDEX('Policy Characteristics'!A:A,MATCH($C206,'Policy Characteristics'!$C:$C,0)))</f>
        <v>Electricity Supply</v>
      </c>
      <c r="B206" s="427" t="str">
        <f>IF(ISBLANK(INDEX('Policy Characteristics'!B:B,MATCH($C206,'Policy Characteristics'!$C:$C,0))),"",INDEX('Policy Characteristics'!B:B,MATCH($C206,'Policy Characteristics'!$C:$C,0)))</f>
        <v>Change Electricity Imports</v>
      </c>
      <c r="C206" s="430" t="s">
        <v>285</v>
      </c>
      <c r="D206" s="53" t="s">
        <v>468</v>
      </c>
      <c r="E206" s="53"/>
      <c r="F206" s="53" t="s">
        <v>467</v>
      </c>
      <c r="G206" s="9"/>
      <c r="H206" s="56">
        <v>149</v>
      </c>
      <c r="I206" s="53" t="s">
        <v>45</v>
      </c>
      <c r="J206" s="429" t="str">
        <f>IF(ISBLANK(INDEX('Policy Characteristics'!D:D,MATCH($C206,'Policy Characteristics'!$C:$C,0))),"",INDEX('Policy Characteristics'!D:D,MATCH($C206,'Policy Characteristics'!$C:$C,0)))</f>
        <v>Electricity Imports and Exports</v>
      </c>
      <c r="K206" s="427" t="str">
        <f>IF(ISBLANK(INDEX('Policy Characteristics'!E:E,MATCH($C206,'Policy Characteristics'!$C:$C,0))),"",INDEX('Policy Characteristics'!E:E,MATCH($C206,'Policy Characteristics'!$C:$C,0)))</f>
        <v>elec change imports</v>
      </c>
      <c r="L206" s="450">
        <f>IF(ISBLANK(INDEX('Policy Characteristics'!F:F,MATCH($C206,'Policy Characteristics'!$C:$C,0))),"",INDEX('Policy Characteristics'!F:F,MATCH($C206,'Policy Characteristics'!$C:$C,0)))</f>
        <v>-0.5</v>
      </c>
      <c r="M206" s="450">
        <f>IF(ISBLANK(INDEX('Policy Characteristics'!G:G,MATCH($C206,'Policy Characteristics'!$C:$C,0))),"",INDEX('Policy Characteristics'!G:G,MATCH($C206,'Policy Characteristics'!$C:$C,0)))</f>
        <v>1</v>
      </c>
      <c r="N206" s="450">
        <f>IF(ISBLANK(INDEX('Policy Characteristics'!H:H,MATCH($C206,'Policy Characteristics'!$C:$C,0))),"",INDEX('Policy Characteristics'!H:H,MATCH($C206,'Policy Characteristics'!$C:$C,0)))</f>
        <v>0.02</v>
      </c>
      <c r="O206" s="427" t="str">
        <f>IF(ISBLANK(INDEX('Policy Characteristics'!I:I,MATCH($C206,'Policy Characteristics'!$C:$C,0))),"",INDEX('Policy Characteristics'!I:I,MATCH($C206,'Policy Characteristics'!$C:$C,0)))</f>
        <v>% change in imports</v>
      </c>
      <c r="P206" s="427" t="str">
        <f>IF(ISBLANK(INDEX('Policy Characteristics'!J:J,MATCH($C206,'Policy Characteristics'!$C:$C,0))),"",INDEX('Policy Characteristics'!J:J,MATCH($C206,'Policy Characteristics'!$C:$C,0)))</f>
        <v>**Description:** This policy increases or decreases the amount of electricity imported to the European Union.  It does not cause the construction or removal of transmission lines linking these countries. // **Guidance for setting values:** From 2010-2014, electricity imports grew by 30%.</v>
      </c>
      <c r="Q206" s="427" t="str">
        <f>IF(ISBLANK(INDEX('Policy Characteristics'!K:K,MATCH($C206,'Policy Characteristics'!$C:$C,0))),"",INDEX('Policy Characteristics'!K:K,MATCH($C206,'Policy Characteristics'!$C:$C,0)))</f>
        <v>electricity-sector-main.html#elec-imports</v>
      </c>
      <c r="R206" s="427" t="str">
        <f>IF(ISBLANK(INDEX('Policy Characteristics'!L:L,MATCH($C206,'Policy Characteristics'!$C:$C,0))),"",INDEX('Policy Characteristics'!L:L,MATCH($C206,'Policy Characteristics'!$C:$C,0)))</f>
        <v>electricity-imports-exports.html</v>
      </c>
    </row>
    <row r="207" spans="1:18" s="2" customFormat="1" x14ac:dyDescent="0.35">
      <c r="A207" s="427" t="str">
        <f>IF(ISBLANK(INDEX('Policy Characteristics'!A:A,MATCH($C207,'Policy Characteristics'!$C:$C,0))),"",INDEX('Policy Characteristics'!A:A,MATCH($C207,'Policy Characteristics'!$C:$C,0)))</f>
        <v>Electricity Supply</v>
      </c>
      <c r="B207" s="427" t="str">
        <f>IF(ISBLANK(INDEX('Policy Characteristics'!B:B,MATCH($C207,'Policy Characteristics'!$C:$C,0))),"",INDEX('Policy Characteristics'!B:B,MATCH($C207,'Policy Characteristics'!$C:$C,0)))</f>
        <v>Change Electricity Imports</v>
      </c>
      <c r="C207" s="431" t="str">
        <f t="shared" ref="C207:C221" si="19">C$206</f>
        <v>Percent Change in Electricity Imports</v>
      </c>
      <c r="D207" s="9" t="s">
        <v>324</v>
      </c>
      <c r="E207" s="53"/>
      <c r="F207" s="9" t="s">
        <v>325</v>
      </c>
      <c r="G207" s="9"/>
      <c r="H207" s="56">
        <v>526</v>
      </c>
      <c r="I207" s="53" t="s">
        <v>45</v>
      </c>
      <c r="J207" s="429" t="str">
        <f>IF(ISBLANK(INDEX('Policy Characteristics'!D:D,MATCH($C207,'Policy Characteristics'!$C:$C,0))),"",INDEX('Policy Characteristics'!D:D,MATCH($C207,'Policy Characteristics'!$C:$C,0)))</f>
        <v>Electricity Imports and Exports</v>
      </c>
      <c r="K207" s="427" t="str">
        <f>IF(ISBLANK(INDEX('Policy Characteristics'!E:E,MATCH($C207,'Policy Characteristics'!$C:$C,0))),"",INDEX('Policy Characteristics'!E:E,MATCH($C207,'Policy Characteristics'!$C:$C,0)))</f>
        <v>elec change imports</v>
      </c>
      <c r="L207" s="450">
        <f>IF(ISBLANK(INDEX('Policy Characteristics'!F:F,MATCH($C207,'Policy Characteristics'!$C:$C,0))),"",INDEX('Policy Characteristics'!F:F,MATCH($C207,'Policy Characteristics'!$C:$C,0)))</f>
        <v>-0.5</v>
      </c>
      <c r="M207" s="450">
        <f>IF(ISBLANK(INDEX('Policy Characteristics'!G:G,MATCH($C207,'Policy Characteristics'!$C:$C,0))),"",INDEX('Policy Characteristics'!G:G,MATCH($C207,'Policy Characteristics'!$C:$C,0)))</f>
        <v>1</v>
      </c>
      <c r="N207" s="450">
        <f>IF(ISBLANK(INDEX('Policy Characteristics'!H:H,MATCH($C207,'Policy Characteristics'!$C:$C,0))),"",INDEX('Policy Characteristics'!H:H,MATCH($C207,'Policy Characteristics'!$C:$C,0)))</f>
        <v>0.02</v>
      </c>
      <c r="O207" s="427" t="str">
        <f>IF(ISBLANK(INDEX('Policy Characteristics'!I:I,MATCH($C207,'Policy Characteristics'!$C:$C,0))),"",INDEX('Policy Characteristics'!I:I,MATCH($C207,'Policy Characteristics'!$C:$C,0)))</f>
        <v>% change in imports</v>
      </c>
      <c r="P207" s="427" t="str">
        <f>IF(ISBLANK(INDEX('Policy Characteristics'!J:J,MATCH($C207,'Policy Characteristics'!$C:$C,0))),"",INDEX('Policy Characteristics'!J:J,MATCH($C207,'Policy Characteristics'!$C:$C,0)))</f>
        <v>**Description:** This policy increases or decreases the amount of electricity imported to the European Union.  It does not cause the construction or removal of transmission lines linking these countries. // **Guidance for setting values:** From 2010-2014, electricity imports grew by 30%.</v>
      </c>
      <c r="Q207" s="427" t="str">
        <f>IF(ISBLANK(INDEX('Policy Characteristics'!K:K,MATCH($C207,'Policy Characteristics'!$C:$C,0))),"",INDEX('Policy Characteristics'!K:K,MATCH($C207,'Policy Characteristics'!$C:$C,0)))</f>
        <v>electricity-sector-main.html#elec-imports</v>
      </c>
      <c r="R207" s="427" t="str">
        <f>IF(ISBLANK(INDEX('Policy Characteristics'!L:L,MATCH($C207,'Policy Characteristics'!$C:$C,0))),"",INDEX('Policy Characteristics'!L:L,MATCH($C207,'Policy Characteristics'!$C:$C,0)))</f>
        <v>electricity-imports-exports.html</v>
      </c>
    </row>
    <row r="208" spans="1:18" s="2" customFormat="1" x14ac:dyDescent="0.35">
      <c r="A208" s="427" t="str">
        <f>IF(ISBLANK(INDEX('Policy Characteristics'!A:A,MATCH($C208,'Policy Characteristics'!$C:$C,0))),"",INDEX('Policy Characteristics'!A:A,MATCH($C208,'Policy Characteristics'!$C:$C,0)))</f>
        <v>Electricity Supply</v>
      </c>
      <c r="B208" s="427" t="str">
        <f>IF(ISBLANK(INDEX('Policy Characteristics'!B:B,MATCH($C208,'Policy Characteristics'!$C:$C,0))),"",INDEX('Policy Characteristics'!B:B,MATCH($C208,'Policy Characteristics'!$C:$C,0)))</f>
        <v>Change Electricity Imports</v>
      </c>
      <c r="C208" s="431" t="str">
        <f t="shared" si="19"/>
        <v>Percent Change in Electricity Imports</v>
      </c>
      <c r="D208" s="9" t="s">
        <v>79</v>
      </c>
      <c r="E208" s="53"/>
      <c r="F208" s="9" t="s">
        <v>93</v>
      </c>
      <c r="G208" s="9"/>
      <c r="H208" s="56">
        <v>527</v>
      </c>
      <c r="I208" s="53" t="s">
        <v>45</v>
      </c>
      <c r="J208" s="429" t="str">
        <f>IF(ISBLANK(INDEX('Policy Characteristics'!D:D,MATCH($C208,'Policy Characteristics'!$C:$C,0))),"",INDEX('Policy Characteristics'!D:D,MATCH($C208,'Policy Characteristics'!$C:$C,0)))</f>
        <v>Electricity Imports and Exports</v>
      </c>
      <c r="K208" s="427" t="str">
        <f>IF(ISBLANK(INDEX('Policy Characteristics'!E:E,MATCH($C208,'Policy Characteristics'!$C:$C,0))),"",INDEX('Policy Characteristics'!E:E,MATCH($C208,'Policy Characteristics'!$C:$C,0)))</f>
        <v>elec change imports</v>
      </c>
      <c r="L208" s="450">
        <f>IF(ISBLANK(INDEX('Policy Characteristics'!F:F,MATCH($C208,'Policy Characteristics'!$C:$C,0))),"",INDEX('Policy Characteristics'!F:F,MATCH($C208,'Policy Characteristics'!$C:$C,0)))</f>
        <v>-0.5</v>
      </c>
      <c r="M208" s="450">
        <f>IF(ISBLANK(INDEX('Policy Characteristics'!G:G,MATCH($C208,'Policy Characteristics'!$C:$C,0))),"",INDEX('Policy Characteristics'!G:G,MATCH($C208,'Policy Characteristics'!$C:$C,0)))</f>
        <v>1</v>
      </c>
      <c r="N208" s="450">
        <f>IF(ISBLANK(INDEX('Policy Characteristics'!H:H,MATCH($C208,'Policy Characteristics'!$C:$C,0))),"",INDEX('Policy Characteristics'!H:H,MATCH($C208,'Policy Characteristics'!$C:$C,0)))</f>
        <v>0.02</v>
      </c>
      <c r="O208" s="427" t="str">
        <f>IF(ISBLANK(INDEX('Policy Characteristics'!I:I,MATCH($C208,'Policy Characteristics'!$C:$C,0))),"",INDEX('Policy Characteristics'!I:I,MATCH($C208,'Policy Characteristics'!$C:$C,0)))</f>
        <v>% change in imports</v>
      </c>
      <c r="P208" s="427" t="str">
        <f>IF(ISBLANK(INDEX('Policy Characteristics'!J:J,MATCH($C208,'Policy Characteristics'!$C:$C,0))),"",INDEX('Policy Characteristics'!J:J,MATCH($C208,'Policy Characteristics'!$C:$C,0)))</f>
        <v>**Description:** This policy increases or decreases the amount of electricity imported to the European Union.  It does not cause the construction or removal of transmission lines linking these countries. // **Guidance for setting values:** From 2010-2014, electricity imports grew by 30%.</v>
      </c>
      <c r="Q208" s="427" t="str">
        <f>IF(ISBLANK(INDEX('Policy Characteristics'!K:K,MATCH($C208,'Policy Characteristics'!$C:$C,0))),"",INDEX('Policy Characteristics'!K:K,MATCH($C208,'Policy Characteristics'!$C:$C,0)))</f>
        <v>electricity-sector-main.html#elec-imports</v>
      </c>
      <c r="R208" s="427" t="str">
        <f>IF(ISBLANK(INDEX('Policy Characteristics'!L:L,MATCH($C208,'Policy Characteristics'!$C:$C,0))),"",INDEX('Policy Characteristics'!L:L,MATCH($C208,'Policy Characteristics'!$C:$C,0)))</f>
        <v>electricity-imports-exports.html</v>
      </c>
    </row>
    <row r="209" spans="1:18" s="2" customFormat="1" x14ac:dyDescent="0.35">
      <c r="A209" s="427" t="str">
        <f>IF(ISBLANK(INDEX('Policy Characteristics'!A:A,MATCH($C209,'Policy Characteristics'!$C:$C,0))),"",INDEX('Policy Characteristics'!A:A,MATCH($C209,'Policy Characteristics'!$C:$C,0)))</f>
        <v>Electricity Supply</v>
      </c>
      <c r="B209" s="427" t="str">
        <f>IF(ISBLANK(INDEX('Policy Characteristics'!B:B,MATCH($C209,'Policy Characteristics'!$C:$C,0))),"",INDEX('Policy Characteristics'!B:B,MATCH($C209,'Policy Characteristics'!$C:$C,0)))</f>
        <v>Change Electricity Imports</v>
      </c>
      <c r="C209" s="431" t="str">
        <f t="shared" si="19"/>
        <v>Percent Change in Electricity Imports</v>
      </c>
      <c r="D209" s="9" t="s">
        <v>80</v>
      </c>
      <c r="E209" s="53"/>
      <c r="F209" s="9" t="s">
        <v>94</v>
      </c>
      <c r="G209" s="9"/>
      <c r="H209" s="56">
        <v>528</v>
      </c>
      <c r="I209" s="53" t="s">
        <v>45</v>
      </c>
      <c r="J209" s="429" t="str">
        <f>IF(ISBLANK(INDEX('Policy Characteristics'!D:D,MATCH($C209,'Policy Characteristics'!$C:$C,0))),"",INDEX('Policy Characteristics'!D:D,MATCH($C209,'Policy Characteristics'!$C:$C,0)))</f>
        <v>Electricity Imports and Exports</v>
      </c>
      <c r="K209" s="427" t="str">
        <f>IF(ISBLANK(INDEX('Policy Characteristics'!E:E,MATCH($C209,'Policy Characteristics'!$C:$C,0))),"",INDEX('Policy Characteristics'!E:E,MATCH($C209,'Policy Characteristics'!$C:$C,0)))</f>
        <v>elec change imports</v>
      </c>
      <c r="L209" s="450">
        <f>IF(ISBLANK(INDEX('Policy Characteristics'!F:F,MATCH($C209,'Policy Characteristics'!$C:$C,0))),"",INDEX('Policy Characteristics'!F:F,MATCH($C209,'Policy Characteristics'!$C:$C,0)))</f>
        <v>-0.5</v>
      </c>
      <c r="M209" s="450">
        <f>IF(ISBLANK(INDEX('Policy Characteristics'!G:G,MATCH($C209,'Policy Characteristics'!$C:$C,0))),"",INDEX('Policy Characteristics'!G:G,MATCH($C209,'Policy Characteristics'!$C:$C,0)))</f>
        <v>1</v>
      </c>
      <c r="N209" s="450">
        <f>IF(ISBLANK(INDEX('Policy Characteristics'!H:H,MATCH($C209,'Policy Characteristics'!$C:$C,0))),"",INDEX('Policy Characteristics'!H:H,MATCH($C209,'Policy Characteristics'!$C:$C,0)))</f>
        <v>0.02</v>
      </c>
      <c r="O209" s="427" t="str">
        <f>IF(ISBLANK(INDEX('Policy Characteristics'!I:I,MATCH($C209,'Policy Characteristics'!$C:$C,0))),"",INDEX('Policy Characteristics'!I:I,MATCH($C209,'Policy Characteristics'!$C:$C,0)))</f>
        <v>% change in imports</v>
      </c>
      <c r="P209" s="427" t="str">
        <f>IF(ISBLANK(INDEX('Policy Characteristics'!J:J,MATCH($C209,'Policy Characteristics'!$C:$C,0))),"",INDEX('Policy Characteristics'!J:J,MATCH($C209,'Policy Characteristics'!$C:$C,0)))</f>
        <v>**Description:** This policy increases or decreases the amount of electricity imported to the European Union.  It does not cause the construction or removal of transmission lines linking these countries. // **Guidance for setting values:** From 2010-2014, electricity imports grew by 30%.</v>
      </c>
      <c r="Q209" s="427" t="str">
        <f>IF(ISBLANK(INDEX('Policy Characteristics'!K:K,MATCH($C209,'Policy Characteristics'!$C:$C,0))),"",INDEX('Policy Characteristics'!K:K,MATCH($C209,'Policy Characteristics'!$C:$C,0)))</f>
        <v>electricity-sector-main.html#elec-imports</v>
      </c>
      <c r="R209" s="427" t="str">
        <f>IF(ISBLANK(INDEX('Policy Characteristics'!L:L,MATCH($C209,'Policy Characteristics'!$C:$C,0))),"",INDEX('Policy Characteristics'!L:L,MATCH($C209,'Policy Characteristics'!$C:$C,0)))</f>
        <v>electricity-imports-exports.html</v>
      </c>
    </row>
    <row r="210" spans="1:18" s="2" customFormat="1" x14ac:dyDescent="0.35">
      <c r="A210" s="427" t="str">
        <f>IF(ISBLANK(INDEX('Policy Characteristics'!A:A,MATCH($C210,'Policy Characteristics'!$C:$C,0))),"",INDEX('Policy Characteristics'!A:A,MATCH($C210,'Policy Characteristics'!$C:$C,0)))</f>
        <v>Electricity Supply</v>
      </c>
      <c r="B210" s="427" t="str">
        <f>IF(ISBLANK(INDEX('Policy Characteristics'!B:B,MATCH($C210,'Policy Characteristics'!$C:$C,0))),"",INDEX('Policy Characteristics'!B:B,MATCH($C210,'Policy Characteristics'!$C:$C,0)))</f>
        <v>Change Electricity Imports</v>
      </c>
      <c r="C210" s="431" t="str">
        <f t="shared" si="19"/>
        <v>Percent Change in Electricity Imports</v>
      </c>
      <c r="D210" s="9" t="s">
        <v>469</v>
      </c>
      <c r="E210" s="53"/>
      <c r="F210" s="9" t="s">
        <v>472</v>
      </c>
      <c r="G210" s="9"/>
      <c r="H210" s="56">
        <v>529</v>
      </c>
      <c r="I210" s="53" t="s">
        <v>45</v>
      </c>
      <c r="J210" s="429" t="str">
        <f>IF(ISBLANK(INDEX('Policy Characteristics'!D:D,MATCH($C210,'Policy Characteristics'!$C:$C,0))),"",INDEX('Policy Characteristics'!D:D,MATCH($C210,'Policy Characteristics'!$C:$C,0)))</f>
        <v>Electricity Imports and Exports</v>
      </c>
      <c r="K210" s="427" t="str">
        <f>IF(ISBLANK(INDEX('Policy Characteristics'!E:E,MATCH($C210,'Policy Characteristics'!$C:$C,0))),"",INDEX('Policy Characteristics'!E:E,MATCH($C210,'Policy Characteristics'!$C:$C,0)))</f>
        <v>elec change imports</v>
      </c>
      <c r="L210" s="450">
        <f>IF(ISBLANK(INDEX('Policy Characteristics'!F:F,MATCH($C210,'Policy Characteristics'!$C:$C,0))),"",INDEX('Policy Characteristics'!F:F,MATCH($C210,'Policy Characteristics'!$C:$C,0)))</f>
        <v>-0.5</v>
      </c>
      <c r="M210" s="450">
        <f>IF(ISBLANK(INDEX('Policy Characteristics'!G:G,MATCH($C210,'Policy Characteristics'!$C:$C,0))),"",INDEX('Policy Characteristics'!G:G,MATCH($C210,'Policy Characteristics'!$C:$C,0)))</f>
        <v>1</v>
      </c>
      <c r="N210" s="450">
        <f>IF(ISBLANK(INDEX('Policy Characteristics'!H:H,MATCH($C210,'Policy Characteristics'!$C:$C,0))),"",INDEX('Policy Characteristics'!H:H,MATCH($C210,'Policy Characteristics'!$C:$C,0)))</f>
        <v>0.02</v>
      </c>
      <c r="O210" s="427" t="str">
        <f>IF(ISBLANK(INDEX('Policy Characteristics'!I:I,MATCH($C210,'Policy Characteristics'!$C:$C,0))),"",INDEX('Policy Characteristics'!I:I,MATCH($C210,'Policy Characteristics'!$C:$C,0)))</f>
        <v>% change in imports</v>
      </c>
      <c r="P210" s="427" t="str">
        <f>IF(ISBLANK(INDEX('Policy Characteristics'!J:J,MATCH($C210,'Policy Characteristics'!$C:$C,0))),"",INDEX('Policy Characteristics'!J:J,MATCH($C210,'Policy Characteristics'!$C:$C,0)))</f>
        <v>**Description:** This policy increases or decreases the amount of electricity imported to the European Union.  It does not cause the construction or removal of transmission lines linking these countries. // **Guidance for setting values:** From 2010-2014, electricity imports grew by 30%.</v>
      </c>
      <c r="Q210" s="427" t="str">
        <f>IF(ISBLANK(INDEX('Policy Characteristics'!K:K,MATCH($C210,'Policy Characteristics'!$C:$C,0))),"",INDEX('Policy Characteristics'!K:K,MATCH($C210,'Policy Characteristics'!$C:$C,0)))</f>
        <v>electricity-sector-main.html#elec-imports</v>
      </c>
      <c r="R210" s="427" t="str">
        <f>IF(ISBLANK(INDEX('Policy Characteristics'!L:L,MATCH($C210,'Policy Characteristics'!$C:$C,0))),"",INDEX('Policy Characteristics'!L:L,MATCH($C210,'Policy Characteristics'!$C:$C,0)))</f>
        <v>electricity-imports-exports.html</v>
      </c>
    </row>
    <row r="211" spans="1:18" s="2" customFormat="1" x14ac:dyDescent="0.35">
      <c r="A211" s="427" t="str">
        <f>IF(ISBLANK(INDEX('Policy Characteristics'!A:A,MATCH($C211,'Policy Characteristics'!$C:$C,0))),"",INDEX('Policy Characteristics'!A:A,MATCH($C211,'Policy Characteristics'!$C:$C,0)))</f>
        <v>Electricity Supply</v>
      </c>
      <c r="B211" s="427" t="str">
        <f>IF(ISBLANK(INDEX('Policy Characteristics'!B:B,MATCH($C211,'Policy Characteristics'!$C:$C,0))),"",INDEX('Policy Characteristics'!B:B,MATCH($C211,'Policy Characteristics'!$C:$C,0)))</f>
        <v>Change Electricity Imports</v>
      </c>
      <c r="C211" s="431" t="str">
        <f t="shared" si="19"/>
        <v>Percent Change in Electricity Imports</v>
      </c>
      <c r="D211" s="9" t="s">
        <v>81</v>
      </c>
      <c r="E211" s="53"/>
      <c r="F211" s="9" t="s">
        <v>95</v>
      </c>
      <c r="G211" s="9"/>
      <c r="H211" s="56">
        <v>530</v>
      </c>
      <c r="I211" s="53" t="s">
        <v>45</v>
      </c>
      <c r="J211" s="429" t="str">
        <f>IF(ISBLANK(INDEX('Policy Characteristics'!D:D,MATCH($C211,'Policy Characteristics'!$C:$C,0))),"",INDEX('Policy Characteristics'!D:D,MATCH($C211,'Policy Characteristics'!$C:$C,0)))</f>
        <v>Electricity Imports and Exports</v>
      </c>
      <c r="K211" s="427" t="str">
        <f>IF(ISBLANK(INDEX('Policy Characteristics'!E:E,MATCH($C211,'Policy Characteristics'!$C:$C,0))),"",INDEX('Policy Characteristics'!E:E,MATCH($C211,'Policy Characteristics'!$C:$C,0)))</f>
        <v>elec change imports</v>
      </c>
      <c r="L211" s="450">
        <f>IF(ISBLANK(INDEX('Policy Characteristics'!F:F,MATCH($C211,'Policy Characteristics'!$C:$C,0))),"",INDEX('Policy Characteristics'!F:F,MATCH($C211,'Policy Characteristics'!$C:$C,0)))</f>
        <v>-0.5</v>
      </c>
      <c r="M211" s="450">
        <f>IF(ISBLANK(INDEX('Policy Characteristics'!G:G,MATCH($C211,'Policy Characteristics'!$C:$C,0))),"",INDEX('Policy Characteristics'!G:G,MATCH($C211,'Policy Characteristics'!$C:$C,0)))</f>
        <v>1</v>
      </c>
      <c r="N211" s="450">
        <f>IF(ISBLANK(INDEX('Policy Characteristics'!H:H,MATCH($C211,'Policy Characteristics'!$C:$C,0))),"",INDEX('Policy Characteristics'!H:H,MATCH($C211,'Policy Characteristics'!$C:$C,0)))</f>
        <v>0.02</v>
      </c>
      <c r="O211" s="427" t="str">
        <f>IF(ISBLANK(INDEX('Policy Characteristics'!I:I,MATCH($C211,'Policy Characteristics'!$C:$C,0))),"",INDEX('Policy Characteristics'!I:I,MATCH($C211,'Policy Characteristics'!$C:$C,0)))</f>
        <v>% change in imports</v>
      </c>
      <c r="P211" s="427" t="str">
        <f>IF(ISBLANK(INDEX('Policy Characteristics'!J:J,MATCH($C211,'Policy Characteristics'!$C:$C,0))),"",INDEX('Policy Characteristics'!J:J,MATCH($C211,'Policy Characteristics'!$C:$C,0)))</f>
        <v>**Description:** This policy increases or decreases the amount of electricity imported to the European Union.  It does not cause the construction or removal of transmission lines linking these countries. // **Guidance for setting values:** From 2010-2014, electricity imports grew by 30%.</v>
      </c>
      <c r="Q211" s="427" t="str">
        <f>IF(ISBLANK(INDEX('Policy Characteristics'!K:K,MATCH($C211,'Policy Characteristics'!$C:$C,0))),"",INDEX('Policy Characteristics'!K:K,MATCH($C211,'Policy Characteristics'!$C:$C,0)))</f>
        <v>electricity-sector-main.html#elec-imports</v>
      </c>
      <c r="R211" s="427" t="str">
        <f>IF(ISBLANK(INDEX('Policy Characteristics'!L:L,MATCH($C211,'Policy Characteristics'!$C:$C,0))),"",INDEX('Policy Characteristics'!L:L,MATCH($C211,'Policy Characteristics'!$C:$C,0)))</f>
        <v>electricity-imports-exports.html</v>
      </c>
    </row>
    <row r="212" spans="1:18" s="2" customFormat="1" x14ac:dyDescent="0.35">
      <c r="A212" s="427" t="str">
        <f>IF(ISBLANK(INDEX('Policy Characteristics'!A:A,MATCH($C212,'Policy Characteristics'!$C:$C,0))),"",INDEX('Policy Characteristics'!A:A,MATCH($C212,'Policy Characteristics'!$C:$C,0)))</f>
        <v>Electricity Supply</v>
      </c>
      <c r="B212" s="427" t="str">
        <f>IF(ISBLANK(INDEX('Policy Characteristics'!B:B,MATCH($C212,'Policy Characteristics'!$C:$C,0))),"",INDEX('Policy Characteristics'!B:B,MATCH($C212,'Policy Characteristics'!$C:$C,0)))</f>
        <v>Change Electricity Imports</v>
      </c>
      <c r="C212" s="431" t="str">
        <f t="shared" si="19"/>
        <v>Percent Change in Electricity Imports</v>
      </c>
      <c r="D212" s="9" t="s">
        <v>82</v>
      </c>
      <c r="E212" s="53"/>
      <c r="F212" s="9" t="s">
        <v>96</v>
      </c>
      <c r="G212" s="9"/>
      <c r="H212" s="56">
        <v>531</v>
      </c>
      <c r="I212" s="53" t="s">
        <v>46</v>
      </c>
      <c r="J212" s="429" t="str">
        <f>IF(ISBLANK(INDEX('Policy Characteristics'!D:D,MATCH($C212,'Policy Characteristics'!$C:$C,0))),"",INDEX('Policy Characteristics'!D:D,MATCH($C212,'Policy Characteristics'!$C:$C,0)))</f>
        <v>Electricity Imports and Exports</v>
      </c>
      <c r="K212" s="427" t="str">
        <f>IF(ISBLANK(INDEX('Policy Characteristics'!E:E,MATCH($C212,'Policy Characteristics'!$C:$C,0))),"",INDEX('Policy Characteristics'!E:E,MATCH($C212,'Policy Characteristics'!$C:$C,0)))</f>
        <v>elec change imports</v>
      </c>
      <c r="L212" s="450">
        <f>IF(ISBLANK(INDEX('Policy Characteristics'!F:F,MATCH($C212,'Policy Characteristics'!$C:$C,0))),"",INDEX('Policy Characteristics'!F:F,MATCH($C212,'Policy Characteristics'!$C:$C,0)))</f>
        <v>-0.5</v>
      </c>
      <c r="M212" s="450">
        <f>IF(ISBLANK(INDEX('Policy Characteristics'!G:G,MATCH($C212,'Policy Characteristics'!$C:$C,0))),"",INDEX('Policy Characteristics'!G:G,MATCH($C212,'Policy Characteristics'!$C:$C,0)))</f>
        <v>1</v>
      </c>
      <c r="N212" s="450">
        <f>IF(ISBLANK(INDEX('Policy Characteristics'!H:H,MATCH($C212,'Policy Characteristics'!$C:$C,0))),"",INDEX('Policy Characteristics'!H:H,MATCH($C212,'Policy Characteristics'!$C:$C,0)))</f>
        <v>0.02</v>
      </c>
      <c r="O212" s="427" t="str">
        <f>IF(ISBLANK(INDEX('Policy Characteristics'!I:I,MATCH($C212,'Policy Characteristics'!$C:$C,0))),"",INDEX('Policy Characteristics'!I:I,MATCH($C212,'Policy Characteristics'!$C:$C,0)))</f>
        <v>% change in imports</v>
      </c>
      <c r="P212" s="427" t="str">
        <f>IF(ISBLANK(INDEX('Policy Characteristics'!J:J,MATCH($C212,'Policy Characteristics'!$C:$C,0))),"",INDEX('Policy Characteristics'!J:J,MATCH($C212,'Policy Characteristics'!$C:$C,0)))</f>
        <v>**Description:** This policy increases or decreases the amount of electricity imported to the European Union.  It does not cause the construction or removal of transmission lines linking these countries. // **Guidance for setting values:** From 2010-2014, electricity imports grew by 30%.</v>
      </c>
      <c r="Q212" s="427" t="str">
        <f>IF(ISBLANK(INDEX('Policy Characteristics'!K:K,MATCH($C212,'Policy Characteristics'!$C:$C,0))),"",INDEX('Policy Characteristics'!K:K,MATCH($C212,'Policy Characteristics'!$C:$C,0)))</f>
        <v>electricity-sector-main.html#elec-imports</v>
      </c>
      <c r="R212" s="427" t="str">
        <f>IF(ISBLANK(INDEX('Policy Characteristics'!L:L,MATCH($C212,'Policy Characteristics'!$C:$C,0))),"",INDEX('Policy Characteristics'!L:L,MATCH($C212,'Policy Characteristics'!$C:$C,0)))</f>
        <v>electricity-imports-exports.html</v>
      </c>
    </row>
    <row r="213" spans="1:18" s="2" customFormat="1" x14ac:dyDescent="0.35">
      <c r="A213" s="427" t="str">
        <f>IF(ISBLANK(INDEX('Policy Characteristics'!A:A,MATCH($C213,'Policy Characteristics'!$C:$C,0))),"",INDEX('Policy Characteristics'!A:A,MATCH($C213,'Policy Characteristics'!$C:$C,0)))</f>
        <v>Electricity Supply</v>
      </c>
      <c r="B213" s="427" t="str">
        <f>IF(ISBLANK(INDEX('Policy Characteristics'!B:B,MATCH($C213,'Policy Characteristics'!$C:$C,0))),"",INDEX('Policy Characteristics'!B:B,MATCH($C213,'Policy Characteristics'!$C:$C,0)))</f>
        <v>Change Electricity Imports</v>
      </c>
      <c r="C213" s="431" t="str">
        <f t="shared" si="19"/>
        <v>Percent Change in Electricity Imports</v>
      </c>
      <c r="D213" s="9" t="s">
        <v>83</v>
      </c>
      <c r="E213" s="53"/>
      <c r="F213" s="9" t="s">
        <v>97</v>
      </c>
      <c r="G213" s="9"/>
      <c r="H213" s="56">
        <v>532</v>
      </c>
      <c r="I213" s="53" t="s">
        <v>45</v>
      </c>
      <c r="J213" s="429" t="str">
        <f>IF(ISBLANK(INDEX('Policy Characteristics'!D:D,MATCH($C213,'Policy Characteristics'!$C:$C,0))),"",INDEX('Policy Characteristics'!D:D,MATCH($C213,'Policy Characteristics'!$C:$C,0)))</f>
        <v>Electricity Imports and Exports</v>
      </c>
      <c r="K213" s="427" t="str">
        <f>IF(ISBLANK(INDEX('Policy Characteristics'!E:E,MATCH($C213,'Policy Characteristics'!$C:$C,0))),"",INDEX('Policy Characteristics'!E:E,MATCH($C213,'Policy Characteristics'!$C:$C,0)))</f>
        <v>elec change imports</v>
      </c>
      <c r="L213" s="450">
        <f>IF(ISBLANK(INDEX('Policy Characteristics'!F:F,MATCH($C213,'Policy Characteristics'!$C:$C,0))),"",INDEX('Policy Characteristics'!F:F,MATCH($C213,'Policy Characteristics'!$C:$C,0)))</f>
        <v>-0.5</v>
      </c>
      <c r="M213" s="450">
        <f>IF(ISBLANK(INDEX('Policy Characteristics'!G:G,MATCH($C213,'Policy Characteristics'!$C:$C,0))),"",INDEX('Policy Characteristics'!G:G,MATCH($C213,'Policy Characteristics'!$C:$C,0)))</f>
        <v>1</v>
      </c>
      <c r="N213" s="450">
        <f>IF(ISBLANK(INDEX('Policy Characteristics'!H:H,MATCH($C213,'Policy Characteristics'!$C:$C,0))),"",INDEX('Policy Characteristics'!H:H,MATCH($C213,'Policy Characteristics'!$C:$C,0)))</f>
        <v>0.02</v>
      </c>
      <c r="O213" s="427" t="str">
        <f>IF(ISBLANK(INDEX('Policy Characteristics'!I:I,MATCH($C213,'Policy Characteristics'!$C:$C,0))),"",INDEX('Policy Characteristics'!I:I,MATCH($C213,'Policy Characteristics'!$C:$C,0)))</f>
        <v>% change in imports</v>
      </c>
      <c r="P213" s="427" t="str">
        <f>IF(ISBLANK(INDEX('Policy Characteristics'!J:J,MATCH($C213,'Policy Characteristics'!$C:$C,0))),"",INDEX('Policy Characteristics'!J:J,MATCH($C213,'Policy Characteristics'!$C:$C,0)))</f>
        <v>**Description:** This policy increases or decreases the amount of electricity imported to the European Union.  It does not cause the construction or removal of transmission lines linking these countries. // **Guidance for setting values:** From 2010-2014, electricity imports grew by 30%.</v>
      </c>
      <c r="Q213" s="427" t="str">
        <f>IF(ISBLANK(INDEX('Policy Characteristics'!K:K,MATCH($C213,'Policy Characteristics'!$C:$C,0))),"",INDEX('Policy Characteristics'!K:K,MATCH($C213,'Policy Characteristics'!$C:$C,0)))</f>
        <v>electricity-sector-main.html#elec-imports</v>
      </c>
      <c r="R213" s="427" t="str">
        <f>IF(ISBLANK(INDEX('Policy Characteristics'!L:L,MATCH($C213,'Policy Characteristics'!$C:$C,0))),"",INDEX('Policy Characteristics'!L:L,MATCH($C213,'Policy Characteristics'!$C:$C,0)))</f>
        <v>electricity-imports-exports.html</v>
      </c>
    </row>
    <row r="214" spans="1:18" s="2" customFormat="1" x14ac:dyDescent="0.35">
      <c r="A214" s="427" t="str">
        <f>IF(ISBLANK(INDEX('Policy Characteristics'!A:A,MATCH($C214,'Policy Characteristics'!$C:$C,0))),"",INDEX('Policy Characteristics'!A:A,MATCH($C214,'Policy Characteristics'!$C:$C,0)))</f>
        <v>Electricity Supply</v>
      </c>
      <c r="B214" s="427" t="str">
        <f>IF(ISBLANK(INDEX('Policy Characteristics'!B:B,MATCH($C214,'Policy Characteristics'!$C:$C,0))),"",INDEX('Policy Characteristics'!B:B,MATCH($C214,'Policy Characteristics'!$C:$C,0)))</f>
        <v>Change Electricity Imports</v>
      </c>
      <c r="C214" s="431" t="str">
        <f t="shared" si="19"/>
        <v>Percent Change in Electricity Imports</v>
      </c>
      <c r="D214" s="9" t="s">
        <v>2509</v>
      </c>
      <c r="E214" s="53"/>
      <c r="F214" s="9" t="s">
        <v>457</v>
      </c>
      <c r="G214" s="9"/>
      <c r="H214" s="56">
        <v>533</v>
      </c>
      <c r="I214" s="53" t="s">
        <v>46</v>
      </c>
      <c r="J214" s="429" t="str">
        <f>IF(ISBLANK(INDEX('Policy Characteristics'!D:D,MATCH($C214,'Policy Characteristics'!$C:$C,0))),"",INDEX('Policy Characteristics'!D:D,MATCH($C214,'Policy Characteristics'!$C:$C,0)))</f>
        <v>Electricity Imports and Exports</v>
      </c>
      <c r="K214" s="427" t="str">
        <f>IF(ISBLANK(INDEX('Policy Characteristics'!E:E,MATCH($C214,'Policy Characteristics'!$C:$C,0))),"",INDEX('Policy Characteristics'!E:E,MATCH($C214,'Policy Characteristics'!$C:$C,0)))</f>
        <v>elec change imports</v>
      </c>
      <c r="L214" s="450">
        <f>IF(ISBLANK(INDEX('Policy Characteristics'!F:F,MATCH($C214,'Policy Characteristics'!$C:$C,0))),"",INDEX('Policy Characteristics'!F:F,MATCH($C214,'Policy Characteristics'!$C:$C,0)))</f>
        <v>-0.5</v>
      </c>
      <c r="M214" s="450">
        <f>IF(ISBLANK(INDEX('Policy Characteristics'!G:G,MATCH($C214,'Policy Characteristics'!$C:$C,0))),"",INDEX('Policy Characteristics'!G:G,MATCH($C214,'Policy Characteristics'!$C:$C,0)))</f>
        <v>1</v>
      </c>
      <c r="N214" s="450">
        <f>IF(ISBLANK(INDEX('Policy Characteristics'!H:H,MATCH($C214,'Policy Characteristics'!$C:$C,0))),"",INDEX('Policy Characteristics'!H:H,MATCH($C214,'Policy Characteristics'!$C:$C,0)))</f>
        <v>0.02</v>
      </c>
      <c r="O214" s="427" t="str">
        <f>IF(ISBLANK(INDEX('Policy Characteristics'!I:I,MATCH($C214,'Policy Characteristics'!$C:$C,0))),"",INDEX('Policy Characteristics'!I:I,MATCH($C214,'Policy Characteristics'!$C:$C,0)))</f>
        <v>% change in imports</v>
      </c>
      <c r="P214" s="427" t="str">
        <f>IF(ISBLANK(INDEX('Policy Characteristics'!J:J,MATCH($C214,'Policy Characteristics'!$C:$C,0))),"",INDEX('Policy Characteristics'!J:J,MATCH($C214,'Policy Characteristics'!$C:$C,0)))</f>
        <v>**Description:** This policy increases or decreases the amount of electricity imported to the European Union.  It does not cause the construction or removal of transmission lines linking these countries. // **Guidance for setting values:** From 2010-2014, electricity imports grew by 30%.</v>
      </c>
      <c r="Q214" s="427" t="str">
        <f>IF(ISBLANK(INDEX('Policy Characteristics'!K:K,MATCH($C214,'Policy Characteristics'!$C:$C,0))),"",INDEX('Policy Characteristics'!K:K,MATCH($C214,'Policy Characteristics'!$C:$C,0)))</f>
        <v>electricity-sector-main.html#elec-imports</v>
      </c>
      <c r="R214" s="427" t="str">
        <f>IF(ISBLANK(INDEX('Policy Characteristics'!L:L,MATCH($C214,'Policy Characteristics'!$C:$C,0))),"",INDEX('Policy Characteristics'!L:L,MATCH($C214,'Policy Characteristics'!$C:$C,0)))</f>
        <v>electricity-imports-exports.html</v>
      </c>
    </row>
    <row r="215" spans="1:18" s="2" customFormat="1" x14ac:dyDescent="0.35">
      <c r="A215" s="427" t="str">
        <f>IF(ISBLANK(INDEX('Policy Characteristics'!A:A,MATCH($C215,'Policy Characteristics'!$C:$C,0))),"",INDEX('Policy Characteristics'!A:A,MATCH($C215,'Policy Characteristics'!$C:$C,0)))</f>
        <v>Electricity Supply</v>
      </c>
      <c r="B215" s="427" t="str">
        <f>IF(ISBLANK(INDEX('Policy Characteristics'!B:B,MATCH($C215,'Policy Characteristics'!$C:$C,0))),"",INDEX('Policy Characteristics'!B:B,MATCH($C215,'Policy Characteristics'!$C:$C,0)))</f>
        <v>Change Electricity Imports</v>
      </c>
      <c r="C215" s="431" t="str">
        <f t="shared" si="19"/>
        <v>Percent Change in Electricity Imports</v>
      </c>
      <c r="D215" s="9" t="s">
        <v>326</v>
      </c>
      <c r="E215" s="53"/>
      <c r="F215" s="9" t="s">
        <v>328</v>
      </c>
      <c r="G215" s="9"/>
      <c r="H215" s="56">
        <v>534</v>
      </c>
      <c r="I215" s="53" t="s">
        <v>45</v>
      </c>
      <c r="J215" s="429" t="str">
        <f>IF(ISBLANK(INDEX('Policy Characteristics'!D:D,MATCH($C215,'Policy Characteristics'!$C:$C,0))),"",INDEX('Policy Characteristics'!D:D,MATCH($C215,'Policy Characteristics'!$C:$C,0)))</f>
        <v>Electricity Imports and Exports</v>
      </c>
      <c r="K215" s="427" t="str">
        <f>IF(ISBLANK(INDEX('Policy Characteristics'!E:E,MATCH($C215,'Policy Characteristics'!$C:$C,0))),"",INDEX('Policy Characteristics'!E:E,MATCH($C215,'Policy Characteristics'!$C:$C,0)))</f>
        <v>elec change imports</v>
      </c>
      <c r="L215" s="450">
        <f>IF(ISBLANK(INDEX('Policy Characteristics'!F:F,MATCH($C215,'Policy Characteristics'!$C:$C,0))),"",INDEX('Policy Characteristics'!F:F,MATCH($C215,'Policy Characteristics'!$C:$C,0)))</f>
        <v>-0.5</v>
      </c>
      <c r="M215" s="450">
        <f>IF(ISBLANK(INDEX('Policy Characteristics'!G:G,MATCH($C215,'Policy Characteristics'!$C:$C,0))),"",INDEX('Policy Characteristics'!G:G,MATCH($C215,'Policy Characteristics'!$C:$C,0)))</f>
        <v>1</v>
      </c>
      <c r="N215" s="450">
        <f>IF(ISBLANK(INDEX('Policy Characteristics'!H:H,MATCH($C215,'Policy Characteristics'!$C:$C,0))),"",INDEX('Policy Characteristics'!H:H,MATCH($C215,'Policy Characteristics'!$C:$C,0)))</f>
        <v>0.02</v>
      </c>
      <c r="O215" s="427" t="str">
        <f>IF(ISBLANK(INDEX('Policy Characteristics'!I:I,MATCH($C215,'Policy Characteristics'!$C:$C,0))),"",INDEX('Policy Characteristics'!I:I,MATCH($C215,'Policy Characteristics'!$C:$C,0)))</f>
        <v>% change in imports</v>
      </c>
      <c r="P215" s="427" t="str">
        <f>IF(ISBLANK(INDEX('Policy Characteristics'!J:J,MATCH($C215,'Policy Characteristics'!$C:$C,0))),"",INDEX('Policy Characteristics'!J:J,MATCH($C215,'Policy Characteristics'!$C:$C,0)))</f>
        <v>**Description:** This policy increases or decreases the amount of electricity imported to the European Union.  It does not cause the construction or removal of transmission lines linking these countries. // **Guidance for setting values:** From 2010-2014, electricity imports grew by 30%.</v>
      </c>
      <c r="Q215" s="427" t="str">
        <f>IF(ISBLANK(INDEX('Policy Characteristics'!K:K,MATCH($C215,'Policy Characteristics'!$C:$C,0))),"",INDEX('Policy Characteristics'!K:K,MATCH($C215,'Policy Characteristics'!$C:$C,0)))</f>
        <v>electricity-sector-main.html#elec-imports</v>
      </c>
      <c r="R215" s="427" t="str">
        <f>IF(ISBLANK(INDEX('Policy Characteristics'!L:L,MATCH($C215,'Policy Characteristics'!$C:$C,0))),"",INDEX('Policy Characteristics'!L:L,MATCH($C215,'Policy Characteristics'!$C:$C,0)))</f>
        <v>electricity-imports-exports.html</v>
      </c>
    </row>
    <row r="216" spans="1:18" s="2" customFormat="1" x14ac:dyDescent="0.35">
      <c r="A216" s="427" t="str">
        <f>IF(ISBLANK(INDEX('Policy Characteristics'!A:A,MATCH($C216,'Policy Characteristics'!$C:$C,0))),"",INDEX('Policy Characteristics'!A:A,MATCH($C216,'Policy Characteristics'!$C:$C,0)))</f>
        <v>Electricity Supply</v>
      </c>
      <c r="B216" s="427" t="str">
        <f>IF(ISBLANK(INDEX('Policy Characteristics'!B:B,MATCH($C216,'Policy Characteristics'!$C:$C,0))),"",INDEX('Policy Characteristics'!B:B,MATCH($C216,'Policy Characteristics'!$C:$C,0)))</f>
        <v>Change Electricity Imports</v>
      </c>
      <c r="C216" s="431" t="str">
        <f t="shared" si="19"/>
        <v>Percent Change in Electricity Imports</v>
      </c>
      <c r="D216" s="9" t="s">
        <v>327</v>
      </c>
      <c r="E216" s="53"/>
      <c r="F216" s="9" t="s">
        <v>329</v>
      </c>
      <c r="G216" s="9"/>
      <c r="H216" s="56">
        <v>535</v>
      </c>
      <c r="I216" s="53" t="s">
        <v>46</v>
      </c>
      <c r="J216" s="429" t="str">
        <f>IF(ISBLANK(INDEX('Policy Characteristics'!D:D,MATCH($C216,'Policy Characteristics'!$C:$C,0))),"",INDEX('Policy Characteristics'!D:D,MATCH($C216,'Policy Characteristics'!$C:$C,0)))</f>
        <v>Electricity Imports and Exports</v>
      </c>
      <c r="K216" s="427" t="str">
        <f>IF(ISBLANK(INDEX('Policy Characteristics'!E:E,MATCH($C216,'Policy Characteristics'!$C:$C,0))),"",INDEX('Policy Characteristics'!E:E,MATCH($C216,'Policy Characteristics'!$C:$C,0)))</f>
        <v>elec change imports</v>
      </c>
      <c r="L216" s="450">
        <f>IF(ISBLANK(INDEX('Policy Characteristics'!F:F,MATCH($C216,'Policy Characteristics'!$C:$C,0))),"",INDEX('Policy Characteristics'!F:F,MATCH($C216,'Policy Characteristics'!$C:$C,0)))</f>
        <v>-0.5</v>
      </c>
      <c r="M216" s="450">
        <f>IF(ISBLANK(INDEX('Policy Characteristics'!G:G,MATCH($C216,'Policy Characteristics'!$C:$C,0))),"",INDEX('Policy Characteristics'!G:G,MATCH($C216,'Policy Characteristics'!$C:$C,0)))</f>
        <v>1</v>
      </c>
      <c r="N216" s="450">
        <f>IF(ISBLANK(INDEX('Policy Characteristics'!H:H,MATCH($C216,'Policy Characteristics'!$C:$C,0))),"",INDEX('Policy Characteristics'!H:H,MATCH($C216,'Policy Characteristics'!$C:$C,0)))</f>
        <v>0.02</v>
      </c>
      <c r="O216" s="427" t="str">
        <f>IF(ISBLANK(INDEX('Policy Characteristics'!I:I,MATCH($C216,'Policy Characteristics'!$C:$C,0))),"",INDEX('Policy Characteristics'!I:I,MATCH($C216,'Policy Characteristics'!$C:$C,0)))</f>
        <v>% change in imports</v>
      </c>
      <c r="P216" s="427" t="str">
        <f>IF(ISBLANK(INDEX('Policy Characteristics'!J:J,MATCH($C216,'Policy Characteristics'!$C:$C,0))),"",INDEX('Policy Characteristics'!J:J,MATCH($C216,'Policy Characteristics'!$C:$C,0)))</f>
        <v>**Description:** This policy increases or decreases the amount of electricity imported to the European Union.  It does not cause the construction or removal of transmission lines linking these countries. // **Guidance for setting values:** From 2010-2014, electricity imports grew by 30%.</v>
      </c>
      <c r="Q216" s="427" t="str">
        <f>IF(ISBLANK(INDEX('Policy Characteristics'!K:K,MATCH($C216,'Policy Characteristics'!$C:$C,0))),"",INDEX('Policy Characteristics'!K:K,MATCH($C216,'Policy Characteristics'!$C:$C,0)))</f>
        <v>electricity-sector-main.html#elec-imports</v>
      </c>
      <c r="R216" s="427" t="str">
        <f>IF(ISBLANK(INDEX('Policy Characteristics'!L:L,MATCH($C216,'Policy Characteristics'!$C:$C,0))),"",INDEX('Policy Characteristics'!L:L,MATCH($C216,'Policy Characteristics'!$C:$C,0)))</f>
        <v>electricity-imports-exports.html</v>
      </c>
    </row>
    <row r="217" spans="1:18" s="2" customFormat="1" x14ac:dyDescent="0.35">
      <c r="A217" s="427" t="str">
        <f>IF(ISBLANK(INDEX('Policy Characteristics'!A:A,MATCH($C217,'Policy Characteristics'!$C:$C,0))),"",INDEX('Policy Characteristics'!A:A,MATCH($C217,'Policy Characteristics'!$C:$C,0)))</f>
        <v>Electricity Supply</v>
      </c>
      <c r="B217" s="427" t="str">
        <f>IF(ISBLANK(INDEX('Policy Characteristics'!B:B,MATCH($C217,'Policy Characteristics'!$C:$C,0))),"",INDEX('Policy Characteristics'!B:B,MATCH($C217,'Policy Characteristics'!$C:$C,0)))</f>
        <v>Change Electricity Imports</v>
      </c>
      <c r="C217" s="431" t="str">
        <f t="shared" si="19"/>
        <v>Percent Change in Electricity Imports</v>
      </c>
      <c r="D217" s="9" t="s">
        <v>465</v>
      </c>
      <c r="E217" s="53"/>
      <c r="F217" s="9" t="s">
        <v>464</v>
      </c>
      <c r="G217" s="9"/>
      <c r="H217" s="56">
        <v>536</v>
      </c>
      <c r="I217" s="53" t="s">
        <v>46</v>
      </c>
      <c r="J217" s="429" t="str">
        <f>IF(ISBLANK(INDEX('Policy Characteristics'!D:D,MATCH($C217,'Policy Characteristics'!$C:$C,0))),"",INDEX('Policy Characteristics'!D:D,MATCH($C217,'Policy Characteristics'!$C:$C,0)))</f>
        <v>Electricity Imports and Exports</v>
      </c>
      <c r="K217" s="427" t="str">
        <f>IF(ISBLANK(INDEX('Policy Characteristics'!E:E,MATCH($C217,'Policy Characteristics'!$C:$C,0))),"",INDEX('Policy Characteristics'!E:E,MATCH($C217,'Policy Characteristics'!$C:$C,0)))</f>
        <v>elec change imports</v>
      </c>
      <c r="L217" s="450">
        <f>IF(ISBLANK(INDEX('Policy Characteristics'!F:F,MATCH($C217,'Policy Characteristics'!$C:$C,0))),"",INDEX('Policy Characteristics'!F:F,MATCH($C217,'Policy Characteristics'!$C:$C,0)))</f>
        <v>-0.5</v>
      </c>
      <c r="M217" s="450">
        <f>IF(ISBLANK(INDEX('Policy Characteristics'!G:G,MATCH($C217,'Policy Characteristics'!$C:$C,0))),"",INDEX('Policy Characteristics'!G:G,MATCH($C217,'Policy Characteristics'!$C:$C,0)))</f>
        <v>1</v>
      </c>
      <c r="N217" s="450">
        <f>IF(ISBLANK(INDEX('Policy Characteristics'!H:H,MATCH($C217,'Policy Characteristics'!$C:$C,0))),"",INDEX('Policy Characteristics'!H:H,MATCH($C217,'Policy Characteristics'!$C:$C,0)))</f>
        <v>0.02</v>
      </c>
      <c r="O217" s="427" t="str">
        <f>IF(ISBLANK(INDEX('Policy Characteristics'!I:I,MATCH($C217,'Policy Characteristics'!$C:$C,0))),"",INDEX('Policy Characteristics'!I:I,MATCH($C217,'Policy Characteristics'!$C:$C,0)))</f>
        <v>% change in imports</v>
      </c>
      <c r="P217" s="427" t="str">
        <f>IF(ISBLANK(INDEX('Policy Characteristics'!J:J,MATCH($C217,'Policy Characteristics'!$C:$C,0))),"",INDEX('Policy Characteristics'!J:J,MATCH($C217,'Policy Characteristics'!$C:$C,0)))</f>
        <v>**Description:** This policy increases or decreases the amount of electricity imported to the European Union.  It does not cause the construction or removal of transmission lines linking these countries. // **Guidance for setting values:** From 2010-2014, electricity imports grew by 30%.</v>
      </c>
      <c r="Q217" s="427" t="str">
        <f>IF(ISBLANK(INDEX('Policy Characteristics'!K:K,MATCH($C217,'Policy Characteristics'!$C:$C,0))),"",INDEX('Policy Characteristics'!K:K,MATCH($C217,'Policy Characteristics'!$C:$C,0)))</f>
        <v>electricity-sector-main.html#elec-imports</v>
      </c>
      <c r="R217" s="427" t="str">
        <f>IF(ISBLANK(INDEX('Policy Characteristics'!L:L,MATCH($C217,'Policy Characteristics'!$C:$C,0))),"",INDEX('Policy Characteristics'!L:L,MATCH($C217,'Policy Characteristics'!$C:$C,0)))</f>
        <v>electricity-imports-exports.html</v>
      </c>
    </row>
    <row r="218" spans="1:18" s="2" customFormat="1" x14ac:dyDescent="0.35">
      <c r="A218" s="427" t="str">
        <f>IF(ISBLANK(INDEX('Policy Characteristics'!A:A,MATCH($C218,'Policy Characteristics'!$C:$C,0))),"",INDEX('Policy Characteristics'!A:A,MATCH($C218,'Policy Characteristics'!$C:$C,0)))</f>
        <v>Electricity Supply</v>
      </c>
      <c r="B218" s="427" t="str">
        <f>IF(ISBLANK(INDEX('Policy Characteristics'!B:B,MATCH($C218,'Policy Characteristics'!$C:$C,0))),"",INDEX('Policy Characteristics'!B:B,MATCH($C218,'Policy Characteristics'!$C:$C,0)))</f>
        <v>Change Electricity Imports</v>
      </c>
      <c r="C218" s="431" t="str">
        <f t="shared" si="19"/>
        <v>Percent Change in Electricity Imports</v>
      </c>
      <c r="D218" s="9" t="s">
        <v>474</v>
      </c>
      <c r="E218" s="53"/>
      <c r="F218" s="9" t="s">
        <v>475</v>
      </c>
      <c r="G218" s="9"/>
      <c r="H218" s="56">
        <v>537</v>
      </c>
      <c r="I218" s="53" t="s">
        <v>46</v>
      </c>
      <c r="J218" s="429" t="str">
        <f>IF(ISBLANK(INDEX('Policy Characteristics'!D:D,MATCH($C218,'Policy Characteristics'!$C:$C,0))),"",INDEX('Policy Characteristics'!D:D,MATCH($C218,'Policy Characteristics'!$C:$C,0)))</f>
        <v>Electricity Imports and Exports</v>
      </c>
      <c r="K218" s="427" t="str">
        <f>IF(ISBLANK(INDEX('Policy Characteristics'!E:E,MATCH($C218,'Policy Characteristics'!$C:$C,0))),"",INDEX('Policy Characteristics'!E:E,MATCH($C218,'Policy Characteristics'!$C:$C,0)))</f>
        <v>elec change imports</v>
      </c>
      <c r="L218" s="450">
        <f>IF(ISBLANK(INDEX('Policy Characteristics'!F:F,MATCH($C218,'Policy Characteristics'!$C:$C,0))),"",INDEX('Policy Characteristics'!F:F,MATCH($C218,'Policy Characteristics'!$C:$C,0)))</f>
        <v>-0.5</v>
      </c>
      <c r="M218" s="450">
        <f>IF(ISBLANK(INDEX('Policy Characteristics'!G:G,MATCH($C218,'Policy Characteristics'!$C:$C,0))),"",INDEX('Policy Characteristics'!G:G,MATCH($C218,'Policy Characteristics'!$C:$C,0)))</f>
        <v>1</v>
      </c>
      <c r="N218" s="450">
        <f>IF(ISBLANK(INDEX('Policy Characteristics'!H:H,MATCH($C218,'Policy Characteristics'!$C:$C,0))),"",INDEX('Policy Characteristics'!H:H,MATCH($C218,'Policy Characteristics'!$C:$C,0)))</f>
        <v>0.02</v>
      </c>
      <c r="O218" s="427" t="str">
        <f>IF(ISBLANK(INDEX('Policy Characteristics'!I:I,MATCH($C218,'Policy Characteristics'!$C:$C,0))),"",INDEX('Policy Characteristics'!I:I,MATCH($C218,'Policy Characteristics'!$C:$C,0)))</f>
        <v>% change in imports</v>
      </c>
      <c r="P218" s="427" t="str">
        <f>IF(ISBLANK(INDEX('Policy Characteristics'!J:J,MATCH($C218,'Policy Characteristics'!$C:$C,0))),"",INDEX('Policy Characteristics'!J:J,MATCH($C218,'Policy Characteristics'!$C:$C,0)))</f>
        <v>**Description:** This policy increases or decreases the amount of electricity imported to the European Union.  It does not cause the construction or removal of transmission lines linking these countries. // **Guidance for setting values:** From 2010-2014, electricity imports grew by 30%.</v>
      </c>
      <c r="Q218" s="427" t="str">
        <f>IF(ISBLANK(INDEX('Policy Characteristics'!K:K,MATCH($C218,'Policy Characteristics'!$C:$C,0))),"",INDEX('Policy Characteristics'!K:K,MATCH($C218,'Policy Characteristics'!$C:$C,0)))</f>
        <v>electricity-sector-main.html#elec-imports</v>
      </c>
      <c r="R218" s="427" t="str">
        <f>IF(ISBLANK(INDEX('Policy Characteristics'!L:L,MATCH($C218,'Policy Characteristics'!$C:$C,0))),"",INDEX('Policy Characteristics'!L:L,MATCH($C218,'Policy Characteristics'!$C:$C,0)))</f>
        <v>electricity-imports-exports.html</v>
      </c>
    </row>
    <row r="219" spans="1:18" s="2" customFormat="1" x14ac:dyDescent="0.35">
      <c r="A219" s="427" t="str">
        <f>IF(ISBLANK(INDEX('Policy Characteristics'!A:A,MATCH($C219,'Policy Characteristics'!$C:$C,0))),"",INDEX('Policy Characteristics'!A:A,MATCH($C219,'Policy Characteristics'!$C:$C,0)))</f>
        <v>Electricity Supply</v>
      </c>
      <c r="B219" s="427" t="str">
        <f>IF(ISBLANK(INDEX('Policy Characteristics'!B:B,MATCH($C219,'Policy Characteristics'!$C:$C,0))),"",INDEX('Policy Characteristics'!B:B,MATCH($C219,'Policy Characteristics'!$C:$C,0)))</f>
        <v>Change Electricity Imports</v>
      </c>
      <c r="C219" s="431" t="str">
        <f t="shared" si="19"/>
        <v>Percent Change in Electricity Imports</v>
      </c>
      <c r="D219" s="9" t="s">
        <v>2882</v>
      </c>
      <c r="E219" s="53"/>
      <c r="F219" s="9" t="s">
        <v>2559</v>
      </c>
      <c r="G219" s="9"/>
      <c r="H219" s="56">
        <v>538</v>
      </c>
      <c r="I219" s="53" t="s">
        <v>46</v>
      </c>
      <c r="J219" s="429" t="str">
        <f>IF(ISBLANK(INDEX('Policy Characteristics'!D:D,MATCH($C219,'Policy Characteristics'!$C:$C,0))),"",INDEX('Policy Characteristics'!D:D,MATCH($C219,'Policy Characteristics'!$C:$C,0)))</f>
        <v>Electricity Imports and Exports</v>
      </c>
      <c r="K219" s="427" t="str">
        <f>IF(ISBLANK(INDEX('Policy Characteristics'!E:E,MATCH($C219,'Policy Characteristics'!$C:$C,0))),"",INDEX('Policy Characteristics'!E:E,MATCH($C219,'Policy Characteristics'!$C:$C,0)))</f>
        <v>elec change imports</v>
      </c>
      <c r="L219" s="450">
        <f>IF(ISBLANK(INDEX('Policy Characteristics'!F:F,MATCH($C219,'Policy Characteristics'!$C:$C,0))),"",INDEX('Policy Characteristics'!F:F,MATCH($C219,'Policy Characteristics'!$C:$C,0)))</f>
        <v>-0.5</v>
      </c>
      <c r="M219" s="450">
        <f>IF(ISBLANK(INDEX('Policy Characteristics'!G:G,MATCH($C219,'Policy Characteristics'!$C:$C,0))),"",INDEX('Policy Characteristics'!G:G,MATCH($C219,'Policy Characteristics'!$C:$C,0)))</f>
        <v>1</v>
      </c>
      <c r="N219" s="450">
        <f>IF(ISBLANK(INDEX('Policy Characteristics'!H:H,MATCH($C219,'Policy Characteristics'!$C:$C,0))),"",INDEX('Policy Characteristics'!H:H,MATCH($C219,'Policy Characteristics'!$C:$C,0)))</f>
        <v>0.02</v>
      </c>
      <c r="O219" s="427" t="str">
        <f>IF(ISBLANK(INDEX('Policy Characteristics'!I:I,MATCH($C219,'Policy Characteristics'!$C:$C,0))),"",INDEX('Policy Characteristics'!I:I,MATCH($C219,'Policy Characteristics'!$C:$C,0)))</f>
        <v>% change in imports</v>
      </c>
      <c r="P219" s="427" t="str">
        <f>IF(ISBLANK(INDEX('Policy Characteristics'!J:J,MATCH($C219,'Policy Characteristics'!$C:$C,0))),"",INDEX('Policy Characteristics'!J:J,MATCH($C219,'Policy Characteristics'!$C:$C,0)))</f>
        <v>**Description:** This policy increases or decreases the amount of electricity imported to the European Union.  It does not cause the construction or removal of transmission lines linking these countries. // **Guidance for setting values:** From 2010-2014, electricity imports grew by 30%.</v>
      </c>
      <c r="Q219" s="427" t="str">
        <f>IF(ISBLANK(INDEX('Policy Characteristics'!K:K,MATCH($C219,'Policy Characteristics'!$C:$C,0))),"",INDEX('Policy Characteristics'!K:K,MATCH($C219,'Policy Characteristics'!$C:$C,0)))</f>
        <v>electricity-sector-main.html#elec-imports</v>
      </c>
      <c r="R219" s="427" t="str">
        <f>IF(ISBLANK(INDEX('Policy Characteristics'!L:L,MATCH($C219,'Policy Characteristics'!$C:$C,0))),"",INDEX('Policy Characteristics'!L:L,MATCH($C219,'Policy Characteristics'!$C:$C,0)))</f>
        <v>electricity-imports-exports.html</v>
      </c>
    </row>
    <row r="220" spans="1:18" s="2" customFormat="1" x14ac:dyDescent="0.35">
      <c r="A220" s="427" t="str">
        <f>IF(ISBLANK(INDEX('Policy Characteristics'!A:A,MATCH($C220,'Policy Characteristics'!$C:$C,0))),"",INDEX('Policy Characteristics'!A:A,MATCH($C220,'Policy Characteristics'!$C:$C,0)))</f>
        <v>Electricity Supply</v>
      </c>
      <c r="B220" s="427" t="str">
        <f>IF(ISBLANK(INDEX('Policy Characteristics'!B:B,MATCH($C220,'Policy Characteristics'!$C:$C,0))),"",INDEX('Policy Characteristics'!B:B,MATCH($C220,'Policy Characteristics'!$C:$C,0)))</f>
        <v>Change Electricity Imports</v>
      </c>
      <c r="C220" s="431" t="str">
        <f t="shared" si="19"/>
        <v>Percent Change in Electricity Imports</v>
      </c>
      <c r="D220" s="9" t="s">
        <v>2883</v>
      </c>
      <c r="E220" s="53"/>
      <c r="F220" s="9" t="s">
        <v>2707</v>
      </c>
      <c r="G220" s="9"/>
      <c r="H220" s="56">
        <v>539</v>
      </c>
      <c r="I220" s="53" t="s">
        <v>46</v>
      </c>
      <c r="J220" s="429" t="str">
        <f>IF(ISBLANK(INDEX('Policy Characteristics'!D:D,MATCH($C220,'Policy Characteristics'!$C:$C,0))),"",INDEX('Policy Characteristics'!D:D,MATCH($C220,'Policy Characteristics'!$C:$C,0)))</f>
        <v>Electricity Imports and Exports</v>
      </c>
      <c r="K220" s="427" t="str">
        <f>IF(ISBLANK(INDEX('Policy Characteristics'!E:E,MATCH($C220,'Policy Characteristics'!$C:$C,0))),"",INDEX('Policy Characteristics'!E:E,MATCH($C220,'Policy Characteristics'!$C:$C,0)))</f>
        <v>elec change imports</v>
      </c>
      <c r="L220" s="450">
        <f>IF(ISBLANK(INDEX('Policy Characteristics'!F:F,MATCH($C220,'Policy Characteristics'!$C:$C,0))),"",INDEX('Policy Characteristics'!F:F,MATCH($C220,'Policy Characteristics'!$C:$C,0)))</f>
        <v>-0.5</v>
      </c>
      <c r="M220" s="450">
        <f>IF(ISBLANK(INDEX('Policy Characteristics'!G:G,MATCH($C220,'Policy Characteristics'!$C:$C,0))),"",INDEX('Policy Characteristics'!G:G,MATCH($C220,'Policy Characteristics'!$C:$C,0)))</f>
        <v>1</v>
      </c>
      <c r="N220" s="450">
        <f>IF(ISBLANK(INDEX('Policy Characteristics'!H:H,MATCH($C220,'Policy Characteristics'!$C:$C,0))),"",INDEX('Policy Characteristics'!H:H,MATCH($C220,'Policy Characteristics'!$C:$C,0)))</f>
        <v>0.02</v>
      </c>
      <c r="O220" s="427" t="str">
        <f>IF(ISBLANK(INDEX('Policy Characteristics'!I:I,MATCH($C220,'Policy Characteristics'!$C:$C,0))),"",INDEX('Policy Characteristics'!I:I,MATCH($C220,'Policy Characteristics'!$C:$C,0)))</f>
        <v>% change in imports</v>
      </c>
      <c r="P220" s="427" t="str">
        <f>IF(ISBLANK(INDEX('Policy Characteristics'!J:J,MATCH($C220,'Policy Characteristics'!$C:$C,0))),"",INDEX('Policy Characteristics'!J:J,MATCH($C220,'Policy Characteristics'!$C:$C,0)))</f>
        <v>**Description:** This policy increases or decreases the amount of electricity imported to the European Union.  It does not cause the construction or removal of transmission lines linking these countries. // **Guidance for setting values:** From 2010-2014, electricity imports grew by 30%.</v>
      </c>
      <c r="Q220" s="427" t="str">
        <f>IF(ISBLANK(INDEX('Policy Characteristics'!K:K,MATCH($C220,'Policy Characteristics'!$C:$C,0))),"",INDEX('Policy Characteristics'!K:K,MATCH($C220,'Policy Characteristics'!$C:$C,0)))</f>
        <v>electricity-sector-main.html#elec-imports</v>
      </c>
      <c r="R220" s="427" t="str">
        <f>IF(ISBLANK(INDEX('Policy Characteristics'!L:L,MATCH($C220,'Policy Characteristics'!$C:$C,0))),"",INDEX('Policy Characteristics'!L:L,MATCH($C220,'Policy Characteristics'!$C:$C,0)))</f>
        <v>electricity-imports-exports.html</v>
      </c>
    </row>
    <row r="221" spans="1:18" s="2" customFormat="1" x14ac:dyDescent="0.35">
      <c r="A221" s="427" t="str">
        <f>IF(ISBLANK(INDEX('Policy Characteristics'!A:A,MATCH($C221,'Policy Characteristics'!$C:$C,0))),"",INDEX('Policy Characteristics'!A:A,MATCH($C221,'Policy Characteristics'!$C:$C,0)))</f>
        <v>Electricity Supply</v>
      </c>
      <c r="B221" s="427" t="str">
        <f>IF(ISBLANK(INDEX('Policy Characteristics'!B:B,MATCH($C221,'Policy Characteristics'!$C:$C,0))),"",INDEX('Policy Characteristics'!B:B,MATCH($C221,'Policy Characteristics'!$C:$C,0)))</f>
        <v>Change Electricity Imports</v>
      </c>
      <c r="C221" s="431" t="str">
        <f t="shared" si="19"/>
        <v>Percent Change in Electricity Imports</v>
      </c>
      <c r="D221" s="9" t="s">
        <v>2884</v>
      </c>
      <c r="E221" s="53"/>
      <c r="F221" s="9" t="s">
        <v>2561</v>
      </c>
      <c r="G221" s="9"/>
      <c r="H221" s="56">
        <v>540</v>
      </c>
      <c r="I221" s="53" t="s">
        <v>46</v>
      </c>
      <c r="J221" s="429" t="str">
        <f>IF(ISBLANK(INDEX('Policy Characteristics'!D:D,MATCH($C221,'Policy Characteristics'!$C:$C,0))),"",INDEX('Policy Characteristics'!D:D,MATCH($C221,'Policy Characteristics'!$C:$C,0)))</f>
        <v>Electricity Imports and Exports</v>
      </c>
      <c r="K221" s="427" t="str">
        <f>IF(ISBLANK(INDEX('Policy Characteristics'!E:E,MATCH($C221,'Policy Characteristics'!$C:$C,0))),"",INDEX('Policy Characteristics'!E:E,MATCH($C221,'Policy Characteristics'!$C:$C,0)))</f>
        <v>elec change imports</v>
      </c>
      <c r="L221" s="450">
        <f>IF(ISBLANK(INDEX('Policy Characteristics'!F:F,MATCH($C221,'Policy Characteristics'!$C:$C,0))),"",INDEX('Policy Characteristics'!F:F,MATCH($C221,'Policy Characteristics'!$C:$C,0)))</f>
        <v>-0.5</v>
      </c>
      <c r="M221" s="450">
        <f>IF(ISBLANK(INDEX('Policy Characteristics'!G:G,MATCH($C221,'Policy Characteristics'!$C:$C,0))),"",INDEX('Policy Characteristics'!G:G,MATCH($C221,'Policy Characteristics'!$C:$C,0)))</f>
        <v>1</v>
      </c>
      <c r="N221" s="450">
        <f>IF(ISBLANK(INDEX('Policy Characteristics'!H:H,MATCH($C221,'Policy Characteristics'!$C:$C,0))),"",INDEX('Policy Characteristics'!H:H,MATCH($C221,'Policy Characteristics'!$C:$C,0)))</f>
        <v>0.02</v>
      </c>
      <c r="O221" s="427" t="str">
        <f>IF(ISBLANK(INDEX('Policy Characteristics'!I:I,MATCH($C221,'Policy Characteristics'!$C:$C,0))),"",INDEX('Policy Characteristics'!I:I,MATCH($C221,'Policy Characteristics'!$C:$C,0)))</f>
        <v>% change in imports</v>
      </c>
      <c r="P221" s="427" t="str">
        <f>IF(ISBLANK(INDEX('Policy Characteristics'!J:J,MATCH($C221,'Policy Characteristics'!$C:$C,0))),"",INDEX('Policy Characteristics'!J:J,MATCH($C221,'Policy Characteristics'!$C:$C,0)))</f>
        <v>**Description:** This policy increases or decreases the amount of electricity imported to the European Union.  It does not cause the construction or removal of transmission lines linking these countries. // **Guidance for setting values:** From 2010-2014, electricity imports grew by 30%.</v>
      </c>
      <c r="Q221" s="427" t="str">
        <f>IF(ISBLANK(INDEX('Policy Characteristics'!K:K,MATCH($C221,'Policy Characteristics'!$C:$C,0))),"",INDEX('Policy Characteristics'!K:K,MATCH($C221,'Policy Characteristics'!$C:$C,0)))</f>
        <v>electricity-sector-main.html#elec-imports</v>
      </c>
      <c r="R221" s="427" t="str">
        <f>IF(ISBLANK(INDEX('Policy Characteristics'!L:L,MATCH($C221,'Policy Characteristics'!$C:$C,0))),"",INDEX('Policy Characteristics'!L:L,MATCH($C221,'Policy Characteristics'!$C:$C,0)))</f>
        <v>electricity-imports-exports.html</v>
      </c>
    </row>
    <row r="222" spans="1:18" x14ac:dyDescent="0.35">
      <c r="A222" s="427" t="str">
        <f>IF(ISBLANK(INDEX('Policy Characteristics'!A:A,MATCH($C222,'Policy Characteristics'!$C:$C,0))),"",INDEX('Policy Characteristics'!A:A,MATCH($C222,'Policy Characteristics'!$C:$C,0)))</f>
        <v>Electricity Supply</v>
      </c>
      <c r="B222" s="427" t="str">
        <f>IF(ISBLANK(INDEX('Policy Characteristics'!B:B,MATCH($C222,'Policy Characteristics'!$C:$C,0))),"",INDEX('Policy Characteristics'!B:B,MATCH($C222,'Policy Characteristics'!$C:$C,0)))</f>
        <v>Non BAU Guaranteed Dispatch</v>
      </c>
      <c r="C222" s="432" t="s">
        <v>319</v>
      </c>
      <c r="D222" s="53"/>
      <c r="E222" s="53"/>
      <c r="F222" s="53"/>
      <c r="G222" s="53"/>
      <c r="H222" s="54">
        <v>619</v>
      </c>
      <c r="I222" s="53" t="s">
        <v>46</v>
      </c>
      <c r="J222" s="429" t="str">
        <f>IF(ISBLANK(INDEX('Policy Characteristics'!D:D,MATCH($C222,'Policy Characteristics'!$C:$C,0))),"",INDEX('Policy Characteristics'!D:D,MATCH($C222,'Policy Characteristics'!$C:$C,0)))</f>
        <v>Non BAU Guaranteed Dispatch</v>
      </c>
      <c r="K222" s="427" t="str">
        <f>IF(ISBLANK(INDEX('Policy Characteristics'!E:E,MATCH($C222,'Policy Characteristics'!$C:$C,0))),"",INDEX('Policy Characteristics'!E:E,MATCH($C222,'Policy Characteristics'!$C:$C,0)))</f>
        <v>elec non BAU guaranteed dispatch</v>
      </c>
      <c r="L222" s="427">
        <f>IF(ISBLANK(INDEX('Policy Characteristics'!F:F,MATCH($C222,'Policy Characteristics'!$C:$C,0))),"",INDEX('Policy Characteristics'!F:F,MATCH($C222,'Policy Characteristics'!$C:$C,0)))</f>
        <v>0</v>
      </c>
      <c r="M222" s="427">
        <f>IF(ISBLANK(INDEX('Policy Characteristics'!G:G,MATCH($C222,'Policy Characteristics'!$C:$C,0))),"",INDEX('Policy Characteristics'!G:G,MATCH($C222,'Policy Characteristics'!$C:$C,0)))</f>
        <v>1</v>
      </c>
      <c r="N222" s="427">
        <f>IF(ISBLANK(INDEX('Policy Characteristics'!H:H,MATCH($C222,'Policy Characteristics'!$C:$C,0))),"",INDEX('Policy Characteristics'!H:H,MATCH($C222,'Policy Characteristics'!$C:$C,0)))</f>
        <v>1</v>
      </c>
      <c r="O222" s="427" t="str">
        <f>IF(ISBLANK(INDEX('Policy Characteristics'!I:I,MATCH($C222,'Policy Characteristics'!$C:$C,0))),"",INDEX('Policy Characteristics'!I:I,MATCH($C222,'Policy Characteristics'!$C:$C,0)))</f>
        <v>on/off</v>
      </c>
      <c r="P222" s="427" t="str">
        <f>IF(ISBLANK(INDEX('Policy Characteristics'!J:J,MATCH($C222,'Policy Characteristics'!$C:$C,0))),"",INDEX('Policy Characteristics'!J:J,MATCH($C222,'Policy Characteristics'!$C:$C,0)))</f>
        <v/>
      </c>
      <c r="Q222" s="427" t="str">
        <f>IF(ISBLANK(INDEX('Policy Characteristics'!K:K,MATCH($C222,'Policy Characteristics'!$C:$C,0))),"",INDEX('Policy Characteristics'!K:K,MATCH($C222,'Policy Characteristics'!$C:$C,0)))</f>
        <v/>
      </c>
      <c r="R222" s="427" t="str">
        <f>IF(ISBLANK(INDEX('Policy Characteristics'!L:L,MATCH($C222,'Policy Characteristics'!$C:$C,0))),"",INDEX('Policy Characteristics'!L:L,MATCH($C222,'Policy Characteristics'!$C:$C,0)))</f>
        <v/>
      </c>
    </row>
    <row r="223" spans="1:18" x14ac:dyDescent="0.35">
      <c r="A223" s="427" t="str">
        <f>IF(ISBLANK(INDEX('Policy Characteristics'!A:A,MATCH($C223,'Policy Characteristics'!$C:$C,0))),"",INDEX('Policy Characteristics'!A:A,MATCH($C223,'Policy Characteristics'!$C:$C,0)))</f>
        <v>Electricity Supply</v>
      </c>
      <c r="B223" s="427" t="str">
        <f>IF(ISBLANK(INDEX('Policy Characteristics'!B:B,MATCH($C223,'Policy Characteristics'!$C:$C,0))),"",INDEX('Policy Characteristics'!B:B,MATCH($C223,'Policy Characteristics'!$C:$C,0)))</f>
        <v>Demand Response</v>
      </c>
      <c r="C223" s="432" t="s">
        <v>29</v>
      </c>
      <c r="D223" s="53"/>
      <c r="E223" s="53"/>
      <c r="F223" s="53"/>
      <c r="G223" s="53"/>
      <c r="H223" s="54">
        <v>30</v>
      </c>
      <c r="I223" s="53" t="s">
        <v>45</v>
      </c>
      <c r="J223" s="429" t="str">
        <f>IF(ISBLANK(INDEX('Policy Characteristics'!D:D,MATCH($C223,'Policy Characteristics'!$C:$C,0))),"",INDEX('Policy Characteristics'!D:D,MATCH($C223,'Policy Characteristics'!$C:$C,0)))</f>
        <v>Demand Response</v>
      </c>
      <c r="K223" s="427" t="str">
        <f>IF(ISBLANK(INDEX('Policy Characteristics'!E:E,MATCH($C223,'Policy Characteristics'!$C:$C,0))),"",INDEX('Policy Characteristics'!E:E,MATCH($C223,'Policy Characteristics'!$C:$C,0)))</f>
        <v>elec demand response</v>
      </c>
      <c r="L223" s="450">
        <f>IF(ISBLANK(INDEX('Policy Characteristics'!F:F,MATCH($C223,'Policy Characteristics'!$C:$C,0))),"",INDEX('Policy Characteristics'!F:F,MATCH($C223,'Policy Characteristics'!$C:$C,0)))</f>
        <v>0</v>
      </c>
      <c r="M223" s="450">
        <f>IF(ISBLANK(INDEX('Policy Characteristics'!G:G,MATCH($C223,'Policy Characteristics'!$C:$C,0))),"",INDEX('Policy Characteristics'!G:G,MATCH($C223,'Policy Characteristics'!$C:$C,0)))</f>
        <v>1</v>
      </c>
      <c r="N223" s="450">
        <f>IF(ISBLANK(INDEX('Policy Characteristics'!H:H,MATCH($C223,'Policy Characteristics'!$C:$C,0))),"",INDEX('Policy Characteristics'!H:H,MATCH($C223,'Policy Characteristics'!$C:$C,0)))</f>
        <v>0.01</v>
      </c>
      <c r="O223" s="427" t="str">
        <f>IF(ISBLANK(INDEX('Policy Characteristics'!I:I,MATCH($C223,'Policy Characteristics'!$C:$C,0))),"",INDEX('Policy Characteristics'!I:I,MATCH($C223,'Policy Characteristics'!$C:$C,0)))</f>
        <v>% of potential achieved</v>
      </c>
      <c r="P223" s="427" t="str">
        <f>IF(ISBLANK(INDEX('Policy Characteristics'!J:J,MATCH($C223,'Policy Characteristics'!$C:$C,0))),"",INDEX('Policy Characteristics'!J:J,MATCH($C223,'Policy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267 GW of demand response capacity in 2050 (on top of a BAU quantity of 31 GW).</v>
      </c>
      <c r="Q223" s="427" t="str">
        <f>IF(ISBLANK(INDEX('Policy Characteristics'!K:K,MATCH($C223,'Policy Characteristics'!$C:$C,0))),"",INDEX('Policy Characteristics'!K:K,MATCH($C223,'Policy Characteristics'!$C:$C,0)))</f>
        <v>electricity-sector-main.html#dr</v>
      </c>
      <c r="R223" s="427" t="str">
        <f>IF(ISBLANK(INDEX('Policy Characteristics'!L:L,MATCH($C223,'Policy Characteristics'!$C:$C,0))),"",INDEX('Policy Characteristics'!L:L,MATCH($C223,'Policy Characteristics'!$C:$C,0)))</f>
        <v>demand-response.html</v>
      </c>
    </row>
    <row r="224" spans="1:18" x14ac:dyDescent="0.35">
      <c r="A224" s="427" t="str">
        <f>IF(ISBLANK(INDEX('Policy Characteristics'!A:A,MATCH($C224,'Policy Characteristics'!$C:$C,0))),"",INDEX('Policy Characteristics'!A:A,MATCH($C224,'Policy Characteristics'!$C:$C,0)))</f>
        <v>Electricity Supply</v>
      </c>
      <c r="B224" s="427" t="str">
        <f>IF(ISBLANK(INDEX('Policy Characteristics'!B:B,MATCH($C224,'Policy Characteristics'!$C:$C,0))),"",INDEX('Policy Characteristics'!B:B,MATCH($C224,'Policy Characteristics'!$C:$C,0)))</f>
        <v>Early Retirement of Power Plants</v>
      </c>
      <c r="C224" s="432" t="s">
        <v>133</v>
      </c>
      <c r="D224" s="53" t="s">
        <v>468</v>
      </c>
      <c r="E224" s="53"/>
      <c r="F224" s="53" t="s">
        <v>467</v>
      </c>
      <c r="G224" s="53"/>
      <c r="H224" s="54">
        <v>31</v>
      </c>
      <c r="I224" s="53" t="s">
        <v>45</v>
      </c>
      <c r="J224" s="429" t="str">
        <f>IF(ISBLANK(INDEX('Policy Characteristics'!D:D,MATCH($C224,'Policy Characteristics'!$C:$C,0))),"",INDEX('Policy Characteristics'!D:D,MATCH($C224,'Policy Characteristics'!$C:$C,0)))</f>
        <v>Early Retirement of Power Plants</v>
      </c>
      <c r="K224" s="427" t="str">
        <f>IF(ISBLANK(INDEX('Policy Characteristics'!E:E,MATCH($C224,'Policy Characteristics'!$C:$C,0))),"",INDEX('Policy Characteristics'!E:E,MATCH($C224,'Policy Characteristics'!$C:$C,0)))</f>
        <v>elec early retirement</v>
      </c>
      <c r="L224" s="427">
        <f>IF(ISBLANK(INDEX('Policy Characteristics'!F:F,MATCH($C224,'Policy Characteristics'!$C:$C,0))),"",INDEX('Policy Characteristics'!F:F,MATCH($C224,'Policy Characteristics'!$C:$C,0)))</f>
        <v>0</v>
      </c>
      <c r="M224" s="427">
        <f>IF(ISBLANK(INDEX('Policy Characteristics'!G:G,MATCH($C224,'Policy Characteristics'!$C:$C,0))),"",INDEX('Policy Characteristics'!G:G,MATCH($C224,'Policy Characteristics'!$C:$C,0)))</f>
        <v>25000</v>
      </c>
      <c r="N224" s="427">
        <f>IF(ISBLANK(INDEX('Policy Characteristics'!H:H,MATCH($C224,'Policy Characteristics'!$C:$C,0))),"",INDEX('Policy Characteristics'!H:H,MATCH($C224,'Policy Characteristics'!$C:$C,0)))</f>
        <v>500</v>
      </c>
      <c r="O224" s="427" t="str">
        <f>IF(ISBLANK(INDEX('Policy Characteristics'!I:I,MATCH($C224,'Policy Characteristics'!$C:$C,0))),"",INDEX('Policy Characteristics'!I:I,MATCH($C224,'Policy Characteristics'!$C:$C,0)))</f>
        <v>MW/year</v>
      </c>
      <c r="P224" s="427" t="str">
        <f>IF(ISBLANK(INDEX('Policy Characteristics'!J:J,MATCH($C224,'Policy Characteristics'!$C:$C,0))),"",INDEX('Policy Characteristics'!J:J,MATCH($C224,'Policy Characteristics'!$C:$C,0)))</f>
        <v>**Description:** This policy causes the specified quantity of otherwise non-retiring capacity of the selected type(s) to be retired each year. // **Guidance for setting values:** // **Hard Coal:** If the EU retires all coal-fired plants by 2050, an additional 37.9 GW beyond the reference (BAU) scenario, this is roughly 1,265 MW/year. // **Natural Gas Non-Peaker:** The EU has about 233 GW of gas nonpeaker plants, which is expected to decrease somewhat by about 9 GW by 2050. // **Nuclear:** The EU has about 123.8 GW of nuclear reactors, about 61.3 GW of which are projected to retire by 2050 in the BAU case.  To retire half of the remainder by 2050 would require about 1040 MW/year of accelerated retirements. // **Natural Gas Peaker:** The EU has about 7 GW of natural gas peaker plants, of which 100% is projected to retire by 2050. // **Lignite:** The EU has about 53.9 GW of lignite power plants, 44.2 GW of which are projected to retire by 2050 in the BAU case.</v>
      </c>
      <c r="Q224" s="427" t="str">
        <f>IF(ISBLANK(INDEX('Policy Characteristics'!K:K,MATCH($C224,'Policy Characteristics'!$C:$C,0))),"",INDEX('Policy Characteristics'!K:K,MATCH($C224,'Policy Characteristics'!$C:$C,0)))</f>
        <v>electricity-sector-main.html#early-ret</v>
      </c>
      <c r="R224" s="427" t="str">
        <f>IF(ISBLANK(INDEX('Policy Characteristics'!L:L,MATCH($C224,'Policy Characteristics'!$C:$C,0))),"",INDEX('Policy Characteristics'!L:L,MATCH($C224,'Policy Characteristics'!$C:$C,0)))</f>
        <v>early-retirement-of-power-plants.html</v>
      </c>
    </row>
    <row r="225" spans="1:18" x14ac:dyDescent="0.35">
      <c r="A225" s="427" t="str">
        <f>IF(ISBLANK(INDEX('Policy Characteristics'!A:A,MATCH($C225,'Policy Characteristics'!$C:$C,0))),"",INDEX('Policy Characteristics'!A:A,MATCH($C225,'Policy Characteristics'!$C:$C,0)))</f>
        <v>Electricity Supply</v>
      </c>
      <c r="B225" s="427" t="str">
        <f>IF(ISBLANK(INDEX('Policy Characteristics'!B:B,MATCH($C225,'Policy Characteristics'!$C:$C,0))),"",INDEX('Policy Characteristics'!B:B,MATCH($C225,'Policy Characteristics'!$C:$C,0)))</f>
        <v>Early Retirement of Power Plants</v>
      </c>
      <c r="C225" s="431" t="str">
        <f t="shared" ref="C225:C239" si="20">C$224</f>
        <v>Annual Additional Capacity Retired due to Early Retirement Policy</v>
      </c>
      <c r="D225" s="9" t="s">
        <v>324</v>
      </c>
      <c r="E225" s="53"/>
      <c r="F225" s="9" t="s">
        <v>325</v>
      </c>
      <c r="G225" s="53"/>
      <c r="H225" s="54">
        <v>620</v>
      </c>
      <c r="I225" s="53" t="s">
        <v>45</v>
      </c>
      <c r="J225" s="429" t="str">
        <f>IF(ISBLANK(INDEX('Policy Characteristics'!D:D,MATCH($C225,'Policy Characteristics'!$C:$C,0))),"",INDEX('Policy Characteristics'!D:D,MATCH($C225,'Policy Characteristics'!$C:$C,0)))</f>
        <v>Early Retirement of Power Plants</v>
      </c>
      <c r="K225" s="427" t="str">
        <f>IF(ISBLANK(INDEX('Policy Characteristics'!E:E,MATCH($C225,'Policy Characteristics'!$C:$C,0))),"",INDEX('Policy Characteristics'!E:E,MATCH($C225,'Policy Characteristics'!$C:$C,0)))</f>
        <v>elec early retirement</v>
      </c>
      <c r="L225" s="427">
        <f>IF(ISBLANK(INDEX('Policy Characteristics'!F:F,MATCH($C225,'Policy Characteristics'!$C:$C,0))),"",INDEX('Policy Characteristics'!F:F,MATCH($C225,'Policy Characteristics'!$C:$C,0)))</f>
        <v>0</v>
      </c>
      <c r="M225" s="427">
        <f>IF(ISBLANK(INDEX('Policy Characteristics'!G:G,MATCH($C225,'Policy Characteristics'!$C:$C,0))),"",INDEX('Policy Characteristics'!G:G,MATCH($C225,'Policy Characteristics'!$C:$C,0)))</f>
        <v>25000</v>
      </c>
      <c r="N225" s="427">
        <f>IF(ISBLANK(INDEX('Policy Characteristics'!H:H,MATCH($C225,'Policy Characteristics'!$C:$C,0))),"",INDEX('Policy Characteristics'!H:H,MATCH($C225,'Policy Characteristics'!$C:$C,0)))</f>
        <v>500</v>
      </c>
      <c r="O225" s="427" t="str">
        <f>IF(ISBLANK(INDEX('Policy Characteristics'!I:I,MATCH($C225,'Policy Characteristics'!$C:$C,0))),"",INDEX('Policy Characteristics'!I:I,MATCH($C225,'Policy Characteristics'!$C:$C,0)))</f>
        <v>MW/year</v>
      </c>
      <c r="P225" s="427" t="str">
        <f>IF(ISBLANK(INDEX('Policy Characteristics'!J:J,MATCH($C225,'Policy Characteristics'!$C:$C,0))),"",INDEX('Policy Characteristics'!J:J,MATCH($C225,'Policy Characteristics'!$C:$C,0)))</f>
        <v>**Description:** This policy causes the specified quantity of otherwise non-retiring capacity of the selected type(s) to be retired each year. // **Guidance for setting values:** // **Hard Coal:** If the EU retires all coal-fired plants by 2050, an additional 37.9 GW beyond the reference (BAU) scenario, this is roughly 1,265 MW/year. // **Natural Gas Non-Peaker:** The EU has about 233 GW of gas nonpeaker plants, which is expected to decrease somewhat by about 9 GW by 2050. // **Nuclear:** The EU has about 123.8 GW of nuclear reactors, about 61.3 GW of which are projected to retire by 2050 in the BAU case.  To retire half of the remainder by 2050 would require about 1040 MW/year of accelerated retirements. // **Natural Gas Peaker:** The EU has about 7 GW of natural gas peaker plants, of which 100% is projected to retire by 2050. // **Lignite:** The EU has about 53.9 GW of lignite power plants, 44.2 GW of which are projected to retire by 2050 in the BAU case.</v>
      </c>
      <c r="Q225" s="427" t="str">
        <f>IF(ISBLANK(INDEX('Policy Characteristics'!K:K,MATCH($C225,'Policy Characteristics'!$C:$C,0))),"",INDEX('Policy Characteristics'!K:K,MATCH($C225,'Policy Characteristics'!$C:$C,0)))</f>
        <v>electricity-sector-main.html#early-ret</v>
      </c>
      <c r="R225" s="427" t="str">
        <f>IF(ISBLANK(INDEX('Policy Characteristics'!L:L,MATCH($C225,'Policy Characteristics'!$C:$C,0))),"",INDEX('Policy Characteristics'!L:L,MATCH($C225,'Policy Characteristics'!$C:$C,0)))</f>
        <v>early-retirement-of-power-plants.html</v>
      </c>
    </row>
    <row r="226" spans="1:18" x14ac:dyDescent="0.35">
      <c r="A226" s="427" t="str">
        <f>IF(ISBLANK(INDEX('Policy Characteristics'!A:A,MATCH($C226,'Policy Characteristics'!$C:$C,0))),"",INDEX('Policy Characteristics'!A:A,MATCH($C226,'Policy Characteristics'!$C:$C,0)))</f>
        <v>Electricity Supply</v>
      </c>
      <c r="B226" s="427" t="str">
        <f>IF(ISBLANK(INDEX('Policy Characteristics'!B:B,MATCH($C226,'Policy Characteristics'!$C:$C,0))),"",INDEX('Policy Characteristics'!B:B,MATCH($C226,'Policy Characteristics'!$C:$C,0)))</f>
        <v>Early Retirement of Power Plants</v>
      </c>
      <c r="C226" s="431" t="str">
        <f t="shared" si="20"/>
        <v>Annual Additional Capacity Retired due to Early Retirement Policy</v>
      </c>
      <c r="D226" s="9" t="s">
        <v>79</v>
      </c>
      <c r="E226" s="53"/>
      <c r="F226" s="9" t="s">
        <v>93</v>
      </c>
      <c r="G226" s="53"/>
      <c r="H226" s="54">
        <v>32</v>
      </c>
      <c r="I226" s="53" t="s">
        <v>45</v>
      </c>
      <c r="J226" s="429" t="str">
        <f>IF(ISBLANK(INDEX('Policy Characteristics'!D:D,MATCH($C226,'Policy Characteristics'!$C:$C,0))),"",INDEX('Policy Characteristics'!D:D,MATCH($C226,'Policy Characteristics'!$C:$C,0)))</f>
        <v>Early Retirement of Power Plants</v>
      </c>
      <c r="K226" s="427" t="str">
        <f>IF(ISBLANK(INDEX('Policy Characteristics'!E:E,MATCH($C226,'Policy Characteristics'!$C:$C,0))),"",INDEX('Policy Characteristics'!E:E,MATCH($C226,'Policy Characteristics'!$C:$C,0)))</f>
        <v>elec early retirement</v>
      </c>
      <c r="L226" s="427">
        <f>IF(ISBLANK(INDEX('Policy Characteristics'!F:F,MATCH($C226,'Policy Characteristics'!$C:$C,0))),"",INDEX('Policy Characteristics'!F:F,MATCH($C226,'Policy Characteristics'!$C:$C,0)))</f>
        <v>0</v>
      </c>
      <c r="M226" s="427">
        <f>IF(ISBLANK(INDEX('Policy Characteristics'!G:G,MATCH($C226,'Policy Characteristics'!$C:$C,0))),"",INDEX('Policy Characteristics'!G:G,MATCH($C226,'Policy Characteristics'!$C:$C,0)))</f>
        <v>25000</v>
      </c>
      <c r="N226" s="427">
        <f>IF(ISBLANK(INDEX('Policy Characteristics'!H:H,MATCH($C226,'Policy Characteristics'!$C:$C,0))),"",INDEX('Policy Characteristics'!H:H,MATCH($C226,'Policy Characteristics'!$C:$C,0)))</f>
        <v>500</v>
      </c>
      <c r="O226" s="427" t="str">
        <f>IF(ISBLANK(INDEX('Policy Characteristics'!I:I,MATCH($C226,'Policy Characteristics'!$C:$C,0))),"",INDEX('Policy Characteristics'!I:I,MATCH($C226,'Policy Characteristics'!$C:$C,0)))</f>
        <v>MW/year</v>
      </c>
      <c r="P226" s="427" t="str">
        <f>IF(ISBLANK(INDEX('Policy Characteristics'!J:J,MATCH($C226,'Policy Characteristics'!$C:$C,0))),"",INDEX('Policy Characteristics'!J:J,MATCH($C226,'Policy Characteristics'!$C:$C,0)))</f>
        <v>**Description:** This policy causes the specified quantity of otherwise non-retiring capacity of the selected type(s) to be retired each year. // **Guidance for setting values:** // **Hard Coal:** If the EU retires all coal-fired plants by 2050, an additional 37.9 GW beyond the reference (BAU) scenario, this is roughly 1,265 MW/year. // **Natural Gas Non-Peaker:** The EU has about 233 GW of gas nonpeaker plants, which is expected to decrease somewhat by about 9 GW by 2050. // **Nuclear:** The EU has about 123.8 GW of nuclear reactors, about 61.3 GW of which are projected to retire by 2050 in the BAU case.  To retire half of the remainder by 2050 would require about 1040 MW/year of accelerated retirements. // **Natural Gas Peaker:** The EU has about 7 GW of natural gas peaker plants, of which 100% is projected to retire by 2050. // **Lignite:** The EU has about 53.9 GW of lignite power plants, 44.2 GW of which are projected to retire by 2050 in the BAU case.</v>
      </c>
      <c r="Q226" s="427" t="str">
        <f>IF(ISBLANK(INDEX('Policy Characteristics'!K:K,MATCH($C226,'Policy Characteristics'!$C:$C,0))),"",INDEX('Policy Characteristics'!K:K,MATCH($C226,'Policy Characteristics'!$C:$C,0)))</f>
        <v>electricity-sector-main.html#early-ret</v>
      </c>
      <c r="R226" s="427" t="str">
        <f>IF(ISBLANK(INDEX('Policy Characteristics'!L:L,MATCH($C226,'Policy Characteristics'!$C:$C,0))),"",INDEX('Policy Characteristics'!L:L,MATCH($C226,'Policy Characteristics'!$C:$C,0)))</f>
        <v>early-retirement-of-power-plants.html</v>
      </c>
    </row>
    <row r="227" spans="1:18" x14ac:dyDescent="0.35">
      <c r="A227" s="427" t="str">
        <f>IF(ISBLANK(INDEX('Policy Characteristics'!A:A,MATCH($C227,'Policy Characteristics'!$C:$C,0))),"",INDEX('Policy Characteristics'!A:A,MATCH($C227,'Policy Characteristics'!$C:$C,0)))</f>
        <v>Electricity Supply</v>
      </c>
      <c r="B227" s="427" t="str">
        <f>IF(ISBLANK(INDEX('Policy Characteristics'!B:B,MATCH($C227,'Policy Characteristics'!$C:$C,0))),"",INDEX('Policy Characteristics'!B:B,MATCH($C227,'Policy Characteristics'!$C:$C,0)))</f>
        <v>Early Retirement of Power Plants</v>
      </c>
      <c r="C227" s="431" t="str">
        <f t="shared" si="20"/>
        <v>Annual Additional Capacity Retired due to Early Retirement Policy</v>
      </c>
      <c r="D227" s="9" t="s">
        <v>80</v>
      </c>
      <c r="E227" s="53"/>
      <c r="F227" s="9" t="s">
        <v>94</v>
      </c>
      <c r="G227" s="53"/>
      <c r="H227" s="54">
        <v>621</v>
      </c>
      <c r="I227" s="53" t="s">
        <v>46</v>
      </c>
      <c r="J227" s="429" t="str">
        <f>IF(ISBLANK(INDEX('Policy Characteristics'!D:D,MATCH($C227,'Policy Characteristics'!$C:$C,0))),"",INDEX('Policy Characteristics'!D:D,MATCH($C227,'Policy Characteristics'!$C:$C,0)))</f>
        <v>Early Retirement of Power Plants</v>
      </c>
      <c r="K227" s="427" t="str">
        <f>IF(ISBLANK(INDEX('Policy Characteristics'!E:E,MATCH($C227,'Policy Characteristics'!$C:$C,0))),"",INDEX('Policy Characteristics'!E:E,MATCH($C227,'Policy Characteristics'!$C:$C,0)))</f>
        <v>elec early retirement</v>
      </c>
      <c r="L227" s="427">
        <f>IF(ISBLANK(INDEX('Policy Characteristics'!F:F,MATCH($C227,'Policy Characteristics'!$C:$C,0))),"",INDEX('Policy Characteristics'!F:F,MATCH($C227,'Policy Characteristics'!$C:$C,0)))</f>
        <v>0</v>
      </c>
      <c r="M227" s="427">
        <f>IF(ISBLANK(INDEX('Policy Characteristics'!G:G,MATCH($C227,'Policy Characteristics'!$C:$C,0))),"",INDEX('Policy Characteristics'!G:G,MATCH($C227,'Policy Characteristics'!$C:$C,0)))</f>
        <v>25000</v>
      </c>
      <c r="N227" s="427">
        <f>IF(ISBLANK(INDEX('Policy Characteristics'!H:H,MATCH($C227,'Policy Characteristics'!$C:$C,0))),"",INDEX('Policy Characteristics'!H:H,MATCH($C227,'Policy Characteristics'!$C:$C,0)))</f>
        <v>500</v>
      </c>
      <c r="O227" s="427" t="str">
        <f>IF(ISBLANK(INDEX('Policy Characteristics'!I:I,MATCH($C227,'Policy Characteristics'!$C:$C,0))),"",INDEX('Policy Characteristics'!I:I,MATCH($C227,'Policy Characteristics'!$C:$C,0)))</f>
        <v>MW/year</v>
      </c>
      <c r="P227" s="427" t="str">
        <f>IF(ISBLANK(INDEX('Policy Characteristics'!J:J,MATCH($C227,'Policy Characteristics'!$C:$C,0))),"",INDEX('Policy Characteristics'!J:J,MATCH($C227,'Policy Characteristics'!$C:$C,0)))</f>
        <v>**Description:** This policy causes the specified quantity of otherwise non-retiring capacity of the selected type(s) to be retired each year. // **Guidance for setting values:** // **Hard Coal:** If the EU retires all coal-fired plants by 2050, an additional 37.9 GW beyond the reference (BAU) scenario, this is roughly 1,265 MW/year. // **Natural Gas Non-Peaker:** The EU has about 233 GW of gas nonpeaker plants, which is expected to decrease somewhat by about 9 GW by 2050. // **Nuclear:** The EU has about 123.8 GW of nuclear reactors, about 61.3 GW of which are projected to retire by 2050 in the BAU case.  To retire half of the remainder by 2050 would require about 1040 MW/year of accelerated retirements. // **Natural Gas Peaker:** The EU has about 7 GW of natural gas peaker plants, of which 100% is projected to retire by 2050. // **Lignite:** The EU has about 53.9 GW of lignite power plants, 44.2 GW of which are projected to retire by 2050 in the BAU case.</v>
      </c>
      <c r="Q227" s="427" t="str">
        <f>IF(ISBLANK(INDEX('Policy Characteristics'!K:K,MATCH($C227,'Policy Characteristics'!$C:$C,0))),"",INDEX('Policy Characteristics'!K:K,MATCH($C227,'Policy Characteristics'!$C:$C,0)))</f>
        <v>electricity-sector-main.html#early-ret</v>
      </c>
      <c r="R227" s="427" t="str">
        <f>IF(ISBLANK(INDEX('Policy Characteristics'!L:L,MATCH($C227,'Policy Characteristics'!$C:$C,0))),"",INDEX('Policy Characteristics'!L:L,MATCH($C227,'Policy Characteristics'!$C:$C,0)))</f>
        <v>early-retirement-of-power-plants.html</v>
      </c>
    </row>
    <row r="228" spans="1:18" x14ac:dyDescent="0.35">
      <c r="A228" s="427" t="str">
        <f>IF(ISBLANK(INDEX('Policy Characteristics'!A:A,MATCH($C228,'Policy Characteristics'!$C:$C,0))),"",INDEX('Policy Characteristics'!A:A,MATCH($C228,'Policy Characteristics'!$C:$C,0)))</f>
        <v>Electricity Supply</v>
      </c>
      <c r="B228" s="427" t="str">
        <f>IF(ISBLANK(INDEX('Policy Characteristics'!B:B,MATCH($C228,'Policy Characteristics'!$C:$C,0))),"",INDEX('Policy Characteristics'!B:B,MATCH($C228,'Policy Characteristics'!$C:$C,0)))</f>
        <v>Early Retirement of Power Plants</v>
      </c>
      <c r="C228" s="431" t="str">
        <f t="shared" si="20"/>
        <v>Annual Additional Capacity Retired due to Early Retirement Policy</v>
      </c>
      <c r="D228" s="9" t="s">
        <v>469</v>
      </c>
      <c r="E228" s="53"/>
      <c r="F228" s="9" t="s">
        <v>472</v>
      </c>
      <c r="G228" s="53"/>
      <c r="H228" s="54">
        <v>622</v>
      </c>
      <c r="I228" s="53" t="s">
        <v>46</v>
      </c>
      <c r="J228" s="429" t="str">
        <f>IF(ISBLANK(INDEX('Policy Characteristics'!D:D,MATCH($C228,'Policy Characteristics'!$C:$C,0))),"",INDEX('Policy Characteristics'!D:D,MATCH($C228,'Policy Characteristics'!$C:$C,0)))</f>
        <v>Early Retirement of Power Plants</v>
      </c>
      <c r="K228" s="427" t="str">
        <f>IF(ISBLANK(INDEX('Policy Characteristics'!E:E,MATCH($C228,'Policy Characteristics'!$C:$C,0))),"",INDEX('Policy Characteristics'!E:E,MATCH($C228,'Policy Characteristics'!$C:$C,0)))</f>
        <v>elec early retirement</v>
      </c>
      <c r="L228" s="427">
        <f>IF(ISBLANK(INDEX('Policy Characteristics'!F:F,MATCH($C228,'Policy Characteristics'!$C:$C,0))),"",INDEX('Policy Characteristics'!F:F,MATCH($C228,'Policy Characteristics'!$C:$C,0)))</f>
        <v>0</v>
      </c>
      <c r="M228" s="427">
        <f>IF(ISBLANK(INDEX('Policy Characteristics'!G:G,MATCH($C228,'Policy Characteristics'!$C:$C,0))),"",INDEX('Policy Characteristics'!G:G,MATCH($C228,'Policy Characteristics'!$C:$C,0)))</f>
        <v>25000</v>
      </c>
      <c r="N228" s="427">
        <f>IF(ISBLANK(INDEX('Policy Characteristics'!H:H,MATCH($C228,'Policy Characteristics'!$C:$C,0))),"",INDEX('Policy Characteristics'!H:H,MATCH($C228,'Policy Characteristics'!$C:$C,0)))</f>
        <v>500</v>
      </c>
      <c r="O228" s="427" t="str">
        <f>IF(ISBLANK(INDEX('Policy Characteristics'!I:I,MATCH($C228,'Policy Characteristics'!$C:$C,0))),"",INDEX('Policy Characteristics'!I:I,MATCH($C228,'Policy Characteristics'!$C:$C,0)))</f>
        <v>MW/year</v>
      </c>
      <c r="P228" s="427" t="str">
        <f>IF(ISBLANK(INDEX('Policy Characteristics'!J:J,MATCH($C228,'Policy Characteristics'!$C:$C,0))),"",INDEX('Policy Characteristics'!J:J,MATCH($C228,'Policy Characteristics'!$C:$C,0)))</f>
        <v>**Description:** This policy causes the specified quantity of otherwise non-retiring capacity of the selected type(s) to be retired each year. // **Guidance for setting values:** // **Hard Coal:** If the EU retires all coal-fired plants by 2050, an additional 37.9 GW beyond the reference (BAU) scenario, this is roughly 1,265 MW/year. // **Natural Gas Non-Peaker:** The EU has about 233 GW of gas nonpeaker plants, which is expected to decrease somewhat by about 9 GW by 2050. // **Nuclear:** The EU has about 123.8 GW of nuclear reactors, about 61.3 GW of which are projected to retire by 2050 in the BAU case.  To retire half of the remainder by 2050 would require about 1040 MW/year of accelerated retirements. // **Natural Gas Peaker:** The EU has about 7 GW of natural gas peaker plants, of which 100% is projected to retire by 2050. // **Lignite:** The EU has about 53.9 GW of lignite power plants, 44.2 GW of which are projected to retire by 2050 in the BAU case.</v>
      </c>
      <c r="Q228" s="427" t="str">
        <f>IF(ISBLANK(INDEX('Policy Characteristics'!K:K,MATCH($C228,'Policy Characteristics'!$C:$C,0))),"",INDEX('Policy Characteristics'!K:K,MATCH($C228,'Policy Characteristics'!$C:$C,0)))</f>
        <v>electricity-sector-main.html#early-ret</v>
      </c>
      <c r="R228" s="427" t="str">
        <f>IF(ISBLANK(INDEX('Policy Characteristics'!L:L,MATCH($C228,'Policy Characteristics'!$C:$C,0))),"",INDEX('Policy Characteristics'!L:L,MATCH($C228,'Policy Characteristics'!$C:$C,0)))</f>
        <v>early-retirement-of-power-plants.html</v>
      </c>
    </row>
    <row r="229" spans="1:18" x14ac:dyDescent="0.35">
      <c r="A229" s="427" t="str">
        <f>IF(ISBLANK(INDEX('Policy Characteristics'!A:A,MATCH($C229,'Policy Characteristics'!$C:$C,0))),"",INDEX('Policy Characteristics'!A:A,MATCH($C229,'Policy Characteristics'!$C:$C,0)))</f>
        <v>Electricity Supply</v>
      </c>
      <c r="B229" s="427" t="str">
        <f>IF(ISBLANK(INDEX('Policy Characteristics'!B:B,MATCH($C229,'Policy Characteristics'!$C:$C,0))),"",INDEX('Policy Characteristics'!B:B,MATCH($C229,'Policy Characteristics'!$C:$C,0)))</f>
        <v>Early Retirement of Power Plants</v>
      </c>
      <c r="C229" s="431" t="str">
        <f t="shared" si="20"/>
        <v>Annual Additional Capacity Retired due to Early Retirement Policy</v>
      </c>
      <c r="D229" s="9" t="s">
        <v>81</v>
      </c>
      <c r="E229" s="53"/>
      <c r="F229" s="9" t="s">
        <v>95</v>
      </c>
      <c r="G229" s="53"/>
      <c r="H229" s="54">
        <v>623</v>
      </c>
      <c r="I229" s="53" t="s">
        <v>46</v>
      </c>
      <c r="J229" s="429" t="str">
        <f>IF(ISBLANK(INDEX('Policy Characteristics'!D:D,MATCH($C229,'Policy Characteristics'!$C:$C,0))),"",INDEX('Policy Characteristics'!D:D,MATCH($C229,'Policy Characteristics'!$C:$C,0)))</f>
        <v>Early Retirement of Power Plants</v>
      </c>
      <c r="K229" s="427" t="str">
        <f>IF(ISBLANK(INDEX('Policy Characteristics'!E:E,MATCH($C229,'Policy Characteristics'!$C:$C,0))),"",INDEX('Policy Characteristics'!E:E,MATCH($C229,'Policy Characteristics'!$C:$C,0)))</f>
        <v>elec early retirement</v>
      </c>
      <c r="L229" s="427">
        <f>IF(ISBLANK(INDEX('Policy Characteristics'!F:F,MATCH($C229,'Policy Characteristics'!$C:$C,0))),"",INDEX('Policy Characteristics'!F:F,MATCH($C229,'Policy Characteristics'!$C:$C,0)))</f>
        <v>0</v>
      </c>
      <c r="M229" s="427">
        <f>IF(ISBLANK(INDEX('Policy Characteristics'!G:G,MATCH($C229,'Policy Characteristics'!$C:$C,0))),"",INDEX('Policy Characteristics'!G:G,MATCH($C229,'Policy Characteristics'!$C:$C,0)))</f>
        <v>25000</v>
      </c>
      <c r="N229" s="427">
        <f>IF(ISBLANK(INDEX('Policy Characteristics'!H:H,MATCH($C229,'Policy Characteristics'!$C:$C,0))),"",INDEX('Policy Characteristics'!H:H,MATCH($C229,'Policy Characteristics'!$C:$C,0)))</f>
        <v>500</v>
      </c>
      <c r="O229" s="427" t="str">
        <f>IF(ISBLANK(INDEX('Policy Characteristics'!I:I,MATCH($C229,'Policy Characteristics'!$C:$C,0))),"",INDEX('Policy Characteristics'!I:I,MATCH($C229,'Policy Characteristics'!$C:$C,0)))</f>
        <v>MW/year</v>
      </c>
      <c r="P229" s="427" t="str">
        <f>IF(ISBLANK(INDEX('Policy Characteristics'!J:J,MATCH($C229,'Policy Characteristics'!$C:$C,0))),"",INDEX('Policy Characteristics'!J:J,MATCH($C229,'Policy Characteristics'!$C:$C,0)))</f>
        <v>**Description:** This policy causes the specified quantity of otherwise non-retiring capacity of the selected type(s) to be retired each year. // **Guidance for setting values:** // **Hard Coal:** If the EU retires all coal-fired plants by 2050, an additional 37.9 GW beyond the reference (BAU) scenario, this is roughly 1,265 MW/year. // **Natural Gas Non-Peaker:** The EU has about 233 GW of gas nonpeaker plants, which is expected to decrease somewhat by about 9 GW by 2050. // **Nuclear:** The EU has about 123.8 GW of nuclear reactors, about 61.3 GW of which are projected to retire by 2050 in the BAU case.  To retire half of the remainder by 2050 would require about 1040 MW/year of accelerated retirements. // **Natural Gas Peaker:** The EU has about 7 GW of natural gas peaker plants, of which 100% is projected to retire by 2050. // **Lignite:** The EU has about 53.9 GW of lignite power plants, 44.2 GW of which are projected to retire by 2050 in the BAU case.</v>
      </c>
      <c r="Q229" s="427" t="str">
        <f>IF(ISBLANK(INDEX('Policy Characteristics'!K:K,MATCH($C229,'Policy Characteristics'!$C:$C,0))),"",INDEX('Policy Characteristics'!K:K,MATCH($C229,'Policy Characteristics'!$C:$C,0)))</f>
        <v>electricity-sector-main.html#early-ret</v>
      </c>
      <c r="R229" s="427" t="str">
        <f>IF(ISBLANK(INDEX('Policy Characteristics'!L:L,MATCH($C229,'Policy Characteristics'!$C:$C,0))),"",INDEX('Policy Characteristics'!L:L,MATCH($C229,'Policy Characteristics'!$C:$C,0)))</f>
        <v>early-retirement-of-power-plants.html</v>
      </c>
    </row>
    <row r="230" spans="1:18" x14ac:dyDescent="0.35">
      <c r="A230" s="427" t="str">
        <f>IF(ISBLANK(INDEX('Policy Characteristics'!A:A,MATCH($C230,'Policy Characteristics'!$C:$C,0))),"",INDEX('Policy Characteristics'!A:A,MATCH($C230,'Policy Characteristics'!$C:$C,0)))</f>
        <v>Electricity Supply</v>
      </c>
      <c r="B230" s="427" t="str">
        <f>IF(ISBLANK(INDEX('Policy Characteristics'!B:B,MATCH($C230,'Policy Characteristics'!$C:$C,0))),"",INDEX('Policy Characteristics'!B:B,MATCH($C230,'Policy Characteristics'!$C:$C,0)))</f>
        <v>Early Retirement of Power Plants</v>
      </c>
      <c r="C230" s="431" t="str">
        <f t="shared" si="20"/>
        <v>Annual Additional Capacity Retired due to Early Retirement Policy</v>
      </c>
      <c r="D230" s="9" t="s">
        <v>82</v>
      </c>
      <c r="E230" s="53"/>
      <c r="F230" s="9" t="s">
        <v>96</v>
      </c>
      <c r="G230" s="53"/>
      <c r="H230" s="54">
        <v>624</v>
      </c>
      <c r="I230" s="53" t="s">
        <v>46</v>
      </c>
      <c r="J230" s="429" t="str">
        <f>IF(ISBLANK(INDEX('Policy Characteristics'!D:D,MATCH($C230,'Policy Characteristics'!$C:$C,0))),"",INDEX('Policy Characteristics'!D:D,MATCH($C230,'Policy Characteristics'!$C:$C,0)))</f>
        <v>Early Retirement of Power Plants</v>
      </c>
      <c r="K230" s="427" t="str">
        <f>IF(ISBLANK(INDEX('Policy Characteristics'!E:E,MATCH($C230,'Policy Characteristics'!$C:$C,0))),"",INDEX('Policy Characteristics'!E:E,MATCH($C230,'Policy Characteristics'!$C:$C,0)))</f>
        <v>elec early retirement</v>
      </c>
      <c r="L230" s="427">
        <f>IF(ISBLANK(INDEX('Policy Characteristics'!F:F,MATCH($C230,'Policy Characteristics'!$C:$C,0))),"",INDEX('Policy Characteristics'!F:F,MATCH($C230,'Policy Characteristics'!$C:$C,0)))</f>
        <v>0</v>
      </c>
      <c r="M230" s="427">
        <f>IF(ISBLANK(INDEX('Policy Characteristics'!G:G,MATCH($C230,'Policy Characteristics'!$C:$C,0))),"",INDEX('Policy Characteristics'!G:G,MATCH($C230,'Policy Characteristics'!$C:$C,0)))</f>
        <v>25000</v>
      </c>
      <c r="N230" s="427">
        <f>IF(ISBLANK(INDEX('Policy Characteristics'!H:H,MATCH($C230,'Policy Characteristics'!$C:$C,0))),"",INDEX('Policy Characteristics'!H:H,MATCH($C230,'Policy Characteristics'!$C:$C,0)))</f>
        <v>500</v>
      </c>
      <c r="O230" s="427" t="str">
        <f>IF(ISBLANK(INDEX('Policy Characteristics'!I:I,MATCH($C230,'Policy Characteristics'!$C:$C,0))),"",INDEX('Policy Characteristics'!I:I,MATCH($C230,'Policy Characteristics'!$C:$C,0)))</f>
        <v>MW/year</v>
      </c>
      <c r="P230" s="427" t="str">
        <f>IF(ISBLANK(INDEX('Policy Characteristics'!J:J,MATCH($C230,'Policy Characteristics'!$C:$C,0))),"",INDEX('Policy Characteristics'!J:J,MATCH($C230,'Policy Characteristics'!$C:$C,0)))</f>
        <v>**Description:** This policy causes the specified quantity of otherwise non-retiring capacity of the selected type(s) to be retired each year. // **Guidance for setting values:** // **Hard Coal:** If the EU retires all coal-fired plants by 2050, an additional 37.9 GW beyond the reference (BAU) scenario, this is roughly 1,265 MW/year. // **Natural Gas Non-Peaker:** The EU has about 233 GW of gas nonpeaker plants, which is expected to decrease somewhat by about 9 GW by 2050. // **Nuclear:** The EU has about 123.8 GW of nuclear reactors, about 61.3 GW of which are projected to retire by 2050 in the BAU case.  To retire half of the remainder by 2050 would require about 1040 MW/year of accelerated retirements. // **Natural Gas Peaker:** The EU has about 7 GW of natural gas peaker plants, of which 100% is projected to retire by 2050. // **Lignite:** The EU has about 53.9 GW of lignite power plants, 44.2 GW of which are projected to retire by 2050 in the BAU case.</v>
      </c>
      <c r="Q230" s="427" t="str">
        <f>IF(ISBLANK(INDEX('Policy Characteristics'!K:K,MATCH($C230,'Policy Characteristics'!$C:$C,0))),"",INDEX('Policy Characteristics'!K:K,MATCH($C230,'Policy Characteristics'!$C:$C,0)))</f>
        <v>electricity-sector-main.html#early-ret</v>
      </c>
      <c r="R230" s="427" t="str">
        <f>IF(ISBLANK(INDEX('Policy Characteristics'!L:L,MATCH($C230,'Policy Characteristics'!$C:$C,0))),"",INDEX('Policy Characteristics'!L:L,MATCH($C230,'Policy Characteristics'!$C:$C,0)))</f>
        <v>early-retirement-of-power-plants.html</v>
      </c>
    </row>
    <row r="231" spans="1:18" x14ac:dyDescent="0.35">
      <c r="A231" s="427" t="str">
        <f>IF(ISBLANK(INDEX('Policy Characteristics'!A:A,MATCH($C231,'Policy Characteristics'!$C:$C,0))),"",INDEX('Policy Characteristics'!A:A,MATCH($C231,'Policy Characteristics'!$C:$C,0)))</f>
        <v>Electricity Supply</v>
      </c>
      <c r="B231" s="427" t="str">
        <f>IF(ISBLANK(INDEX('Policy Characteristics'!B:B,MATCH($C231,'Policy Characteristics'!$C:$C,0))),"",INDEX('Policy Characteristics'!B:B,MATCH($C231,'Policy Characteristics'!$C:$C,0)))</f>
        <v>Early Retirement of Power Plants</v>
      </c>
      <c r="C231" s="431" t="str">
        <f t="shared" si="20"/>
        <v>Annual Additional Capacity Retired due to Early Retirement Policy</v>
      </c>
      <c r="D231" s="9" t="s">
        <v>83</v>
      </c>
      <c r="E231" s="53"/>
      <c r="F231" s="9" t="s">
        <v>97</v>
      </c>
      <c r="G231" s="53"/>
      <c r="H231" s="54">
        <v>625</v>
      </c>
      <c r="I231" s="53" t="s">
        <v>46</v>
      </c>
      <c r="J231" s="429" t="str">
        <f>IF(ISBLANK(INDEX('Policy Characteristics'!D:D,MATCH($C231,'Policy Characteristics'!$C:$C,0))),"",INDEX('Policy Characteristics'!D:D,MATCH($C231,'Policy Characteristics'!$C:$C,0)))</f>
        <v>Early Retirement of Power Plants</v>
      </c>
      <c r="K231" s="427" t="str">
        <f>IF(ISBLANK(INDEX('Policy Characteristics'!E:E,MATCH($C231,'Policy Characteristics'!$C:$C,0))),"",INDEX('Policy Characteristics'!E:E,MATCH($C231,'Policy Characteristics'!$C:$C,0)))</f>
        <v>elec early retirement</v>
      </c>
      <c r="L231" s="427">
        <f>IF(ISBLANK(INDEX('Policy Characteristics'!F:F,MATCH($C231,'Policy Characteristics'!$C:$C,0))),"",INDEX('Policy Characteristics'!F:F,MATCH($C231,'Policy Characteristics'!$C:$C,0)))</f>
        <v>0</v>
      </c>
      <c r="M231" s="427">
        <f>IF(ISBLANK(INDEX('Policy Characteristics'!G:G,MATCH($C231,'Policy Characteristics'!$C:$C,0))),"",INDEX('Policy Characteristics'!G:G,MATCH($C231,'Policy Characteristics'!$C:$C,0)))</f>
        <v>25000</v>
      </c>
      <c r="N231" s="427">
        <f>IF(ISBLANK(INDEX('Policy Characteristics'!H:H,MATCH($C231,'Policy Characteristics'!$C:$C,0))),"",INDEX('Policy Characteristics'!H:H,MATCH($C231,'Policy Characteristics'!$C:$C,0)))</f>
        <v>500</v>
      </c>
      <c r="O231" s="427" t="str">
        <f>IF(ISBLANK(INDEX('Policy Characteristics'!I:I,MATCH($C231,'Policy Characteristics'!$C:$C,0))),"",INDEX('Policy Characteristics'!I:I,MATCH($C231,'Policy Characteristics'!$C:$C,0)))</f>
        <v>MW/year</v>
      </c>
      <c r="P231" s="427" t="str">
        <f>IF(ISBLANK(INDEX('Policy Characteristics'!J:J,MATCH($C231,'Policy Characteristics'!$C:$C,0))),"",INDEX('Policy Characteristics'!J:J,MATCH($C231,'Policy Characteristics'!$C:$C,0)))</f>
        <v>**Description:** This policy causes the specified quantity of otherwise non-retiring capacity of the selected type(s) to be retired each year. // **Guidance for setting values:** // **Hard Coal:** If the EU retires all coal-fired plants by 2050, an additional 37.9 GW beyond the reference (BAU) scenario, this is roughly 1,265 MW/year. // **Natural Gas Non-Peaker:** The EU has about 233 GW of gas nonpeaker plants, which is expected to decrease somewhat by about 9 GW by 2050. // **Nuclear:** The EU has about 123.8 GW of nuclear reactors, about 61.3 GW of which are projected to retire by 2050 in the BAU case.  To retire half of the remainder by 2050 would require about 1040 MW/year of accelerated retirements. // **Natural Gas Peaker:** The EU has about 7 GW of natural gas peaker plants, of which 100% is projected to retire by 2050. // **Lignite:** The EU has about 53.9 GW of lignite power plants, 44.2 GW of which are projected to retire by 2050 in the BAU case.</v>
      </c>
      <c r="Q231" s="427" t="str">
        <f>IF(ISBLANK(INDEX('Policy Characteristics'!K:K,MATCH($C231,'Policy Characteristics'!$C:$C,0))),"",INDEX('Policy Characteristics'!K:K,MATCH($C231,'Policy Characteristics'!$C:$C,0)))</f>
        <v>electricity-sector-main.html#early-ret</v>
      </c>
      <c r="R231" s="427" t="str">
        <f>IF(ISBLANK(INDEX('Policy Characteristics'!L:L,MATCH($C231,'Policy Characteristics'!$C:$C,0))),"",INDEX('Policy Characteristics'!L:L,MATCH($C231,'Policy Characteristics'!$C:$C,0)))</f>
        <v>early-retirement-of-power-plants.html</v>
      </c>
    </row>
    <row r="232" spans="1:18" x14ac:dyDescent="0.35">
      <c r="A232" s="427" t="str">
        <f>IF(ISBLANK(INDEX('Policy Characteristics'!A:A,MATCH($C232,'Policy Characteristics'!$C:$C,0))),"",INDEX('Policy Characteristics'!A:A,MATCH($C232,'Policy Characteristics'!$C:$C,0)))</f>
        <v>Electricity Supply</v>
      </c>
      <c r="B232" s="427" t="str">
        <f>IF(ISBLANK(INDEX('Policy Characteristics'!B:B,MATCH($C232,'Policy Characteristics'!$C:$C,0))),"",INDEX('Policy Characteristics'!B:B,MATCH($C232,'Policy Characteristics'!$C:$C,0)))</f>
        <v>Early Retirement of Power Plants</v>
      </c>
      <c r="C232" s="431" t="str">
        <f t="shared" si="20"/>
        <v>Annual Additional Capacity Retired due to Early Retirement Policy</v>
      </c>
      <c r="D232" s="9" t="s">
        <v>2509</v>
      </c>
      <c r="E232" s="53"/>
      <c r="F232" s="9" t="s">
        <v>457</v>
      </c>
      <c r="G232" s="53"/>
      <c r="H232" s="54">
        <v>626</v>
      </c>
      <c r="I232" s="53" t="s">
        <v>46</v>
      </c>
      <c r="J232" s="429" t="str">
        <f>IF(ISBLANK(INDEX('Policy Characteristics'!D:D,MATCH($C232,'Policy Characteristics'!$C:$C,0))),"",INDEX('Policy Characteristics'!D:D,MATCH($C232,'Policy Characteristics'!$C:$C,0)))</f>
        <v>Early Retirement of Power Plants</v>
      </c>
      <c r="K232" s="427" t="str">
        <f>IF(ISBLANK(INDEX('Policy Characteristics'!E:E,MATCH($C232,'Policy Characteristics'!$C:$C,0))),"",INDEX('Policy Characteristics'!E:E,MATCH($C232,'Policy Characteristics'!$C:$C,0)))</f>
        <v>elec early retirement</v>
      </c>
      <c r="L232" s="427">
        <f>IF(ISBLANK(INDEX('Policy Characteristics'!F:F,MATCH($C232,'Policy Characteristics'!$C:$C,0))),"",INDEX('Policy Characteristics'!F:F,MATCH($C232,'Policy Characteristics'!$C:$C,0)))</f>
        <v>0</v>
      </c>
      <c r="M232" s="427">
        <f>IF(ISBLANK(INDEX('Policy Characteristics'!G:G,MATCH($C232,'Policy Characteristics'!$C:$C,0))),"",INDEX('Policy Characteristics'!G:G,MATCH($C232,'Policy Characteristics'!$C:$C,0)))</f>
        <v>25000</v>
      </c>
      <c r="N232" s="427">
        <f>IF(ISBLANK(INDEX('Policy Characteristics'!H:H,MATCH($C232,'Policy Characteristics'!$C:$C,0))),"",INDEX('Policy Characteristics'!H:H,MATCH($C232,'Policy Characteristics'!$C:$C,0)))</f>
        <v>500</v>
      </c>
      <c r="O232" s="427" t="str">
        <f>IF(ISBLANK(INDEX('Policy Characteristics'!I:I,MATCH($C232,'Policy Characteristics'!$C:$C,0))),"",INDEX('Policy Characteristics'!I:I,MATCH($C232,'Policy Characteristics'!$C:$C,0)))</f>
        <v>MW/year</v>
      </c>
      <c r="P232" s="427" t="str">
        <f>IF(ISBLANK(INDEX('Policy Characteristics'!J:J,MATCH($C232,'Policy Characteristics'!$C:$C,0))),"",INDEX('Policy Characteristics'!J:J,MATCH($C232,'Policy Characteristics'!$C:$C,0)))</f>
        <v>**Description:** This policy causes the specified quantity of otherwise non-retiring capacity of the selected type(s) to be retired each year. // **Guidance for setting values:** // **Hard Coal:** If the EU retires all coal-fired plants by 2050, an additional 37.9 GW beyond the reference (BAU) scenario, this is roughly 1,265 MW/year. // **Natural Gas Non-Peaker:** The EU has about 233 GW of gas nonpeaker plants, which is expected to decrease somewhat by about 9 GW by 2050. // **Nuclear:** The EU has about 123.8 GW of nuclear reactors, about 61.3 GW of which are projected to retire by 2050 in the BAU case.  To retire half of the remainder by 2050 would require about 1040 MW/year of accelerated retirements. // **Natural Gas Peaker:** The EU has about 7 GW of natural gas peaker plants, of which 100% is projected to retire by 2050. // **Lignite:** The EU has about 53.9 GW of lignite power plants, 44.2 GW of which are projected to retire by 2050 in the BAU case.</v>
      </c>
      <c r="Q232" s="427" t="str">
        <f>IF(ISBLANK(INDEX('Policy Characteristics'!K:K,MATCH($C232,'Policy Characteristics'!$C:$C,0))),"",INDEX('Policy Characteristics'!K:K,MATCH($C232,'Policy Characteristics'!$C:$C,0)))</f>
        <v>electricity-sector-main.html#early-ret</v>
      </c>
      <c r="R232" s="427" t="str">
        <f>IF(ISBLANK(INDEX('Policy Characteristics'!L:L,MATCH($C232,'Policy Characteristics'!$C:$C,0))),"",INDEX('Policy Characteristics'!L:L,MATCH($C232,'Policy Characteristics'!$C:$C,0)))</f>
        <v>early-retirement-of-power-plants.html</v>
      </c>
    </row>
    <row r="233" spans="1:18" x14ac:dyDescent="0.35">
      <c r="A233" s="427" t="str">
        <f>IF(ISBLANK(INDEX('Policy Characteristics'!A:A,MATCH($C233,'Policy Characteristics'!$C:$C,0))),"",INDEX('Policy Characteristics'!A:A,MATCH($C233,'Policy Characteristics'!$C:$C,0)))</f>
        <v>Electricity Supply</v>
      </c>
      <c r="B233" s="427" t="str">
        <f>IF(ISBLANK(INDEX('Policy Characteristics'!B:B,MATCH($C233,'Policy Characteristics'!$C:$C,0))),"",INDEX('Policy Characteristics'!B:B,MATCH($C233,'Policy Characteristics'!$C:$C,0)))</f>
        <v>Early Retirement of Power Plants</v>
      </c>
      <c r="C233" s="431" t="str">
        <f t="shared" si="20"/>
        <v>Annual Additional Capacity Retired due to Early Retirement Policy</v>
      </c>
      <c r="D233" s="9" t="s">
        <v>326</v>
      </c>
      <c r="E233" s="53"/>
      <c r="F233" s="9" t="s">
        <v>328</v>
      </c>
      <c r="G233" s="53"/>
      <c r="H233" s="54">
        <v>627</v>
      </c>
      <c r="I233" s="53" t="s">
        <v>46</v>
      </c>
      <c r="J233" s="429" t="str">
        <f>IF(ISBLANK(INDEX('Policy Characteristics'!D:D,MATCH($C233,'Policy Characteristics'!$C:$C,0))),"",INDEX('Policy Characteristics'!D:D,MATCH($C233,'Policy Characteristics'!$C:$C,0)))</f>
        <v>Early Retirement of Power Plants</v>
      </c>
      <c r="K233" s="427" t="str">
        <f>IF(ISBLANK(INDEX('Policy Characteristics'!E:E,MATCH($C233,'Policy Characteristics'!$C:$C,0))),"",INDEX('Policy Characteristics'!E:E,MATCH($C233,'Policy Characteristics'!$C:$C,0)))</f>
        <v>elec early retirement</v>
      </c>
      <c r="L233" s="427">
        <f>IF(ISBLANK(INDEX('Policy Characteristics'!F:F,MATCH($C233,'Policy Characteristics'!$C:$C,0))),"",INDEX('Policy Characteristics'!F:F,MATCH($C233,'Policy Characteristics'!$C:$C,0)))</f>
        <v>0</v>
      </c>
      <c r="M233" s="427">
        <f>IF(ISBLANK(INDEX('Policy Characteristics'!G:G,MATCH($C233,'Policy Characteristics'!$C:$C,0))),"",INDEX('Policy Characteristics'!G:G,MATCH($C233,'Policy Characteristics'!$C:$C,0)))</f>
        <v>25000</v>
      </c>
      <c r="N233" s="427">
        <f>IF(ISBLANK(INDEX('Policy Characteristics'!H:H,MATCH($C233,'Policy Characteristics'!$C:$C,0))),"",INDEX('Policy Characteristics'!H:H,MATCH($C233,'Policy Characteristics'!$C:$C,0)))</f>
        <v>500</v>
      </c>
      <c r="O233" s="427" t="str">
        <f>IF(ISBLANK(INDEX('Policy Characteristics'!I:I,MATCH($C233,'Policy Characteristics'!$C:$C,0))),"",INDEX('Policy Characteristics'!I:I,MATCH($C233,'Policy Characteristics'!$C:$C,0)))</f>
        <v>MW/year</v>
      </c>
      <c r="P233" s="427" t="str">
        <f>IF(ISBLANK(INDEX('Policy Characteristics'!J:J,MATCH($C233,'Policy Characteristics'!$C:$C,0))),"",INDEX('Policy Characteristics'!J:J,MATCH($C233,'Policy Characteristics'!$C:$C,0)))</f>
        <v>**Description:** This policy causes the specified quantity of otherwise non-retiring capacity of the selected type(s) to be retired each year. // **Guidance for setting values:** // **Hard Coal:** If the EU retires all coal-fired plants by 2050, an additional 37.9 GW beyond the reference (BAU) scenario, this is roughly 1,265 MW/year. // **Natural Gas Non-Peaker:** The EU has about 233 GW of gas nonpeaker plants, which is expected to decrease somewhat by about 9 GW by 2050. // **Nuclear:** The EU has about 123.8 GW of nuclear reactors, about 61.3 GW of which are projected to retire by 2050 in the BAU case.  To retire half of the remainder by 2050 would require about 1040 MW/year of accelerated retirements. // **Natural Gas Peaker:** The EU has about 7 GW of natural gas peaker plants, of which 100% is projected to retire by 2050. // **Lignite:** The EU has about 53.9 GW of lignite power plants, 44.2 GW of which are projected to retire by 2050 in the BAU case.</v>
      </c>
      <c r="Q233" s="427" t="str">
        <f>IF(ISBLANK(INDEX('Policy Characteristics'!K:K,MATCH($C233,'Policy Characteristics'!$C:$C,0))),"",INDEX('Policy Characteristics'!K:K,MATCH($C233,'Policy Characteristics'!$C:$C,0)))</f>
        <v>electricity-sector-main.html#early-ret</v>
      </c>
      <c r="R233" s="427" t="str">
        <f>IF(ISBLANK(INDEX('Policy Characteristics'!L:L,MATCH($C233,'Policy Characteristics'!$C:$C,0))),"",INDEX('Policy Characteristics'!L:L,MATCH($C233,'Policy Characteristics'!$C:$C,0)))</f>
        <v>early-retirement-of-power-plants.html</v>
      </c>
    </row>
    <row r="234" spans="1:18" x14ac:dyDescent="0.35">
      <c r="A234" s="427" t="str">
        <f>IF(ISBLANK(INDEX('Policy Characteristics'!A:A,MATCH($C234,'Policy Characteristics'!$C:$C,0))),"",INDEX('Policy Characteristics'!A:A,MATCH($C234,'Policy Characteristics'!$C:$C,0)))</f>
        <v>Electricity Supply</v>
      </c>
      <c r="B234" s="427" t="str">
        <f>IF(ISBLANK(INDEX('Policy Characteristics'!B:B,MATCH($C234,'Policy Characteristics'!$C:$C,0))),"",INDEX('Policy Characteristics'!B:B,MATCH($C234,'Policy Characteristics'!$C:$C,0)))</f>
        <v>Early Retirement of Power Plants</v>
      </c>
      <c r="C234" s="431" t="str">
        <f t="shared" si="20"/>
        <v>Annual Additional Capacity Retired due to Early Retirement Policy</v>
      </c>
      <c r="D234" s="9" t="s">
        <v>327</v>
      </c>
      <c r="E234" s="53"/>
      <c r="F234" s="9" t="s">
        <v>329</v>
      </c>
      <c r="G234" s="53"/>
      <c r="H234" s="54">
        <v>628</v>
      </c>
      <c r="I234" s="53" t="s">
        <v>45</v>
      </c>
      <c r="J234" s="429" t="str">
        <f>IF(ISBLANK(INDEX('Policy Characteristics'!D:D,MATCH($C234,'Policy Characteristics'!$C:$C,0))),"",INDEX('Policy Characteristics'!D:D,MATCH($C234,'Policy Characteristics'!$C:$C,0)))</f>
        <v>Early Retirement of Power Plants</v>
      </c>
      <c r="K234" s="427" t="str">
        <f>IF(ISBLANK(INDEX('Policy Characteristics'!E:E,MATCH($C234,'Policy Characteristics'!$C:$C,0))),"",INDEX('Policy Characteristics'!E:E,MATCH($C234,'Policy Characteristics'!$C:$C,0)))</f>
        <v>elec early retirement</v>
      </c>
      <c r="L234" s="427">
        <f>IF(ISBLANK(INDEX('Policy Characteristics'!F:F,MATCH($C234,'Policy Characteristics'!$C:$C,0))),"",INDEX('Policy Characteristics'!F:F,MATCH($C234,'Policy Characteristics'!$C:$C,0)))</f>
        <v>0</v>
      </c>
      <c r="M234" s="427">
        <f>IF(ISBLANK(INDEX('Policy Characteristics'!G:G,MATCH($C234,'Policy Characteristics'!$C:$C,0))),"",INDEX('Policy Characteristics'!G:G,MATCH($C234,'Policy Characteristics'!$C:$C,0)))</f>
        <v>25000</v>
      </c>
      <c r="N234" s="427">
        <f>IF(ISBLANK(INDEX('Policy Characteristics'!H:H,MATCH($C234,'Policy Characteristics'!$C:$C,0))),"",INDEX('Policy Characteristics'!H:H,MATCH($C234,'Policy Characteristics'!$C:$C,0)))</f>
        <v>500</v>
      </c>
      <c r="O234" s="427" t="str">
        <f>IF(ISBLANK(INDEX('Policy Characteristics'!I:I,MATCH($C234,'Policy Characteristics'!$C:$C,0))),"",INDEX('Policy Characteristics'!I:I,MATCH($C234,'Policy Characteristics'!$C:$C,0)))</f>
        <v>MW/year</v>
      </c>
      <c r="P234" s="427" t="str">
        <f>IF(ISBLANK(INDEX('Policy Characteristics'!J:J,MATCH($C234,'Policy Characteristics'!$C:$C,0))),"",INDEX('Policy Characteristics'!J:J,MATCH($C234,'Policy Characteristics'!$C:$C,0)))</f>
        <v>**Description:** This policy causes the specified quantity of otherwise non-retiring capacity of the selected type(s) to be retired each year. // **Guidance for setting values:** // **Hard Coal:** If the EU retires all coal-fired plants by 2050, an additional 37.9 GW beyond the reference (BAU) scenario, this is roughly 1,265 MW/year. // **Natural Gas Non-Peaker:** The EU has about 233 GW of gas nonpeaker plants, which is expected to decrease somewhat by about 9 GW by 2050. // **Nuclear:** The EU has about 123.8 GW of nuclear reactors, about 61.3 GW of which are projected to retire by 2050 in the BAU case.  To retire half of the remainder by 2050 would require about 1040 MW/year of accelerated retirements. // **Natural Gas Peaker:** The EU has about 7 GW of natural gas peaker plants, of which 100% is projected to retire by 2050. // **Lignite:** The EU has about 53.9 GW of lignite power plants, 44.2 GW of which are projected to retire by 2050 in the BAU case.</v>
      </c>
      <c r="Q234" s="427" t="str">
        <f>IF(ISBLANK(INDEX('Policy Characteristics'!K:K,MATCH($C234,'Policy Characteristics'!$C:$C,0))),"",INDEX('Policy Characteristics'!K:K,MATCH($C234,'Policy Characteristics'!$C:$C,0)))</f>
        <v>electricity-sector-main.html#early-ret</v>
      </c>
      <c r="R234" s="427" t="str">
        <f>IF(ISBLANK(INDEX('Policy Characteristics'!L:L,MATCH($C234,'Policy Characteristics'!$C:$C,0))),"",INDEX('Policy Characteristics'!L:L,MATCH($C234,'Policy Characteristics'!$C:$C,0)))</f>
        <v>early-retirement-of-power-plants.html</v>
      </c>
    </row>
    <row r="235" spans="1:18" x14ac:dyDescent="0.35">
      <c r="A235" s="427" t="str">
        <f>IF(ISBLANK(INDEX('Policy Characteristics'!A:A,MATCH($C235,'Policy Characteristics'!$C:$C,0))),"",INDEX('Policy Characteristics'!A:A,MATCH($C235,'Policy Characteristics'!$C:$C,0)))</f>
        <v>Electricity Supply</v>
      </c>
      <c r="B235" s="427" t="str">
        <f>IF(ISBLANK(INDEX('Policy Characteristics'!B:B,MATCH($C235,'Policy Characteristics'!$C:$C,0))),"",INDEX('Policy Characteristics'!B:B,MATCH($C235,'Policy Characteristics'!$C:$C,0)))</f>
        <v>Early Retirement of Power Plants</v>
      </c>
      <c r="C235" s="431" t="str">
        <f t="shared" si="20"/>
        <v>Annual Additional Capacity Retired due to Early Retirement Policy</v>
      </c>
      <c r="D235" s="9" t="s">
        <v>465</v>
      </c>
      <c r="E235" s="53"/>
      <c r="F235" s="9" t="s">
        <v>464</v>
      </c>
      <c r="G235" s="53"/>
      <c r="H235" s="54">
        <v>590</v>
      </c>
      <c r="I235" s="53" t="s">
        <v>45</v>
      </c>
      <c r="J235" s="429" t="str">
        <f>IF(ISBLANK(INDEX('Policy Characteristics'!D:D,MATCH($C235,'Policy Characteristics'!$C:$C,0))),"",INDEX('Policy Characteristics'!D:D,MATCH($C235,'Policy Characteristics'!$C:$C,0)))</f>
        <v>Early Retirement of Power Plants</v>
      </c>
      <c r="K235" s="427" t="str">
        <f>IF(ISBLANK(INDEX('Policy Characteristics'!E:E,MATCH($C235,'Policy Characteristics'!$C:$C,0))),"",INDEX('Policy Characteristics'!E:E,MATCH($C235,'Policy Characteristics'!$C:$C,0)))</f>
        <v>elec early retirement</v>
      </c>
      <c r="L235" s="427">
        <f>IF(ISBLANK(INDEX('Policy Characteristics'!F:F,MATCH($C235,'Policy Characteristics'!$C:$C,0))),"",INDEX('Policy Characteristics'!F:F,MATCH($C235,'Policy Characteristics'!$C:$C,0)))</f>
        <v>0</v>
      </c>
      <c r="M235" s="427">
        <f>IF(ISBLANK(INDEX('Policy Characteristics'!G:G,MATCH($C235,'Policy Characteristics'!$C:$C,0))),"",INDEX('Policy Characteristics'!G:G,MATCH($C235,'Policy Characteristics'!$C:$C,0)))</f>
        <v>25000</v>
      </c>
      <c r="N235" s="427">
        <f>IF(ISBLANK(INDEX('Policy Characteristics'!H:H,MATCH($C235,'Policy Characteristics'!$C:$C,0))),"",INDEX('Policy Characteristics'!H:H,MATCH($C235,'Policy Characteristics'!$C:$C,0)))</f>
        <v>500</v>
      </c>
      <c r="O235" s="427" t="str">
        <f>IF(ISBLANK(INDEX('Policy Characteristics'!I:I,MATCH($C235,'Policy Characteristics'!$C:$C,0))),"",INDEX('Policy Characteristics'!I:I,MATCH($C235,'Policy Characteristics'!$C:$C,0)))</f>
        <v>MW/year</v>
      </c>
      <c r="P235" s="427" t="str">
        <f>IF(ISBLANK(INDEX('Policy Characteristics'!J:J,MATCH($C235,'Policy Characteristics'!$C:$C,0))),"",INDEX('Policy Characteristics'!J:J,MATCH($C235,'Policy Characteristics'!$C:$C,0)))</f>
        <v>**Description:** This policy causes the specified quantity of otherwise non-retiring capacity of the selected type(s) to be retired each year. // **Guidance for setting values:** // **Hard Coal:** If the EU retires all coal-fired plants by 2050, an additional 37.9 GW beyond the reference (BAU) scenario, this is roughly 1,265 MW/year. // **Natural Gas Non-Peaker:** The EU has about 233 GW of gas nonpeaker plants, which is expected to decrease somewhat by about 9 GW by 2050. // **Nuclear:** The EU has about 123.8 GW of nuclear reactors, about 61.3 GW of which are projected to retire by 2050 in the BAU case.  To retire half of the remainder by 2050 would require about 1040 MW/year of accelerated retirements. // **Natural Gas Peaker:** The EU has about 7 GW of natural gas peaker plants, of which 100% is projected to retire by 2050. // **Lignite:** The EU has about 53.9 GW of lignite power plants, 44.2 GW of which are projected to retire by 2050 in the BAU case.</v>
      </c>
      <c r="Q235" s="427" t="str">
        <f>IF(ISBLANK(INDEX('Policy Characteristics'!K:K,MATCH($C235,'Policy Characteristics'!$C:$C,0))),"",INDEX('Policy Characteristics'!K:K,MATCH($C235,'Policy Characteristics'!$C:$C,0)))</f>
        <v>electricity-sector-main.html#early-ret</v>
      </c>
      <c r="R235" s="427" t="str">
        <f>IF(ISBLANK(INDEX('Policy Characteristics'!L:L,MATCH($C235,'Policy Characteristics'!$C:$C,0))),"",INDEX('Policy Characteristics'!L:L,MATCH($C235,'Policy Characteristics'!$C:$C,0)))</f>
        <v>early-retirement-of-power-plants.html</v>
      </c>
    </row>
    <row r="236" spans="1:18" x14ac:dyDescent="0.35">
      <c r="A236" s="427" t="str">
        <f>IF(ISBLANK(INDEX('Policy Characteristics'!A:A,MATCH($C236,'Policy Characteristics'!$C:$C,0))),"",INDEX('Policy Characteristics'!A:A,MATCH($C236,'Policy Characteristics'!$C:$C,0)))</f>
        <v>Electricity Supply</v>
      </c>
      <c r="B236" s="427" t="str">
        <f>IF(ISBLANK(INDEX('Policy Characteristics'!B:B,MATCH($C236,'Policy Characteristics'!$C:$C,0))),"",INDEX('Policy Characteristics'!B:B,MATCH($C236,'Policy Characteristics'!$C:$C,0)))</f>
        <v>Early Retirement of Power Plants</v>
      </c>
      <c r="C236" s="431" t="str">
        <f t="shared" si="20"/>
        <v>Annual Additional Capacity Retired due to Early Retirement Policy</v>
      </c>
      <c r="D236" s="9" t="s">
        <v>474</v>
      </c>
      <c r="E236" s="53"/>
      <c r="F236" s="9" t="s">
        <v>475</v>
      </c>
      <c r="G236" s="53"/>
      <c r="H236" s="54">
        <v>629</v>
      </c>
      <c r="I236" s="53" t="s">
        <v>46</v>
      </c>
      <c r="J236" s="429" t="str">
        <f>IF(ISBLANK(INDEX('Policy Characteristics'!D:D,MATCH($C236,'Policy Characteristics'!$C:$C,0))),"",INDEX('Policy Characteristics'!D:D,MATCH($C236,'Policy Characteristics'!$C:$C,0)))</f>
        <v>Early Retirement of Power Plants</v>
      </c>
      <c r="K236" s="427" t="str">
        <f>IF(ISBLANK(INDEX('Policy Characteristics'!E:E,MATCH($C236,'Policy Characteristics'!$C:$C,0))),"",INDEX('Policy Characteristics'!E:E,MATCH($C236,'Policy Characteristics'!$C:$C,0)))</f>
        <v>elec early retirement</v>
      </c>
      <c r="L236" s="427">
        <f>IF(ISBLANK(INDEX('Policy Characteristics'!F:F,MATCH($C236,'Policy Characteristics'!$C:$C,0))),"",INDEX('Policy Characteristics'!F:F,MATCH($C236,'Policy Characteristics'!$C:$C,0)))</f>
        <v>0</v>
      </c>
      <c r="M236" s="427">
        <f>IF(ISBLANK(INDEX('Policy Characteristics'!G:G,MATCH($C236,'Policy Characteristics'!$C:$C,0))),"",INDEX('Policy Characteristics'!G:G,MATCH($C236,'Policy Characteristics'!$C:$C,0)))</f>
        <v>25000</v>
      </c>
      <c r="N236" s="427">
        <f>IF(ISBLANK(INDEX('Policy Characteristics'!H:H,MATCH($C236,'Policy Characteristics'!$C:$C,0))),"",INDEX('Policy Characteristics'!H:H,MATCH($C236,'Policy Characteristics'!$C:$C,0)))</f>
        <v>500</v>
      </c>
      <c r="O236" s="427" t="str">
        <f>IF(ISBLANK(INDEX('Policy Characteristics'!I:I,MATCH($C236,'Policy Characteristics'!$C:$C,0))),"",INDEX('Policy Characteristics'!I:I,MATCH($C236,'Policy Characteristics'!$C:$C,0)))</f>
        <v>MW/year</v>
      </c>
      <c r="P236" s="427" t="str">
        <f>IF(ISBLANK(INDEX('Policy Characteristics'!J:J,MATCH($C236,'Policy Characteristics'!$C:$C,0))),"",INDEX('Policy Characteristics'!J:J,MATCH($C236,'Policy Characteristics'!$C:$C,0)))</f>
        <v>**Description:** This policy causes the specified quantity of otherwise non-retiring capacity of the selected type(s) to be retired each year. // **Guidance for setting values:** // **Hard Coal:** If the EU retires all coal-fired plants by 2050, an additional 37.9 GW beyond the reference (BAU) scenario, this is roughly 1,265 MW/year. // **Natural Gas Non-Peaker:** The EU has about 233 GW of gas nonpeaker plants, which is expected to decrease somewhat by about 9 GW by 2050. // **Nuclear:** The EU has about 123.8 GW of nuclear reactors, about 61.3 GW of which are projected to retire by 2050 in the BAU case.  To retire half of the remainder by 2050 would require about 1040 MW/year of accelerated retirements. // **Natural Gas Peaker:** The EU has about 7 GW of natural gas peaker plants, of which 100% is projected to retire by 2050. // **Lignite:** The EU has about 53.9 GW of lignite power plants, 44.2 GW of which are projected to retire by 2050 in the BAU case.</v>
      </c>
      <c r="Q236" s="427" t="str">
        <f>IF(ISBLANK(INDEX('Policy Characteristics'!K:K,MATCH($C236,'Policy Characteristics'!$C:$C,0))),"",INDEX('Policy Characteristics'!K:K,MATCH($C236,'Policy Characteristics'!$C:$C,0)))</f>
        <v>electricity-sector-main.html#early-ret</v>
      </c>
      <c r="R236" s="427" t="str">
        <f>IF(ISBLANK(INDEX('Policy Characteristics'!L:L,MATCH($C236,'Policy Characteristics'!$C:$C,0))),"",INDEX('Policy Characteristics'!L:L,MATCH($C236,'Policy Characteristics'!$C:$C,0)))</f>
        <v>early-retirement-of-power-plants.html</v>
      </c>
    </row>
    <row r="237" spans="1:18" x14ac:dyDescent="0.35">
      <c r="A237" s="427" t="str">
        <f>IF(ISBLANK(INDEX('Policy Characteristics'!A:A,MATCH($C237,'Policy Characteristics'!$C:$C,0))),"",INDEX('Policy Characteristics'!A:A,MATCH($C237,'Policy Characteristics'!$C:$C,0)))</f>
        <v>Electricity Supply</v>
      </c>
      <c r="B237" s="427" t="str">
        <f>IF(ISBLANK(INDEX('Policy Characteristics'!B:B,MATCH($C237,'Policy Characteristics'!$C:$C,0))),"",INDEX('Policy Characteristics'!B:B,MATCH($C237,'Policy Characteristics'!$C:$C,0)))</f>
        <v>Early Retirement of Power Plants</v>
      </c>
      <c r="C237" s="431" t="str">
        <f t="shared" si="20"/>
        <v>Annual Additional Capacity Retired due to Early Retirement Policy</v>
      </c>
      <c r="D237" s="9" t="s">
        <v>2882</v>
      </c>
      <c r="E237" s="53"/>
      <c r="F237" s="9" t="s">
        <v>2559</v>
      </c>
      <c r="G237" s="53"/>
      <c r="H237" s="54">
        <v>630</v>
      </c>
      <c r="I237" s="53" t="s">
        <v>46</v>
      </c>
      <c r="J237" s="429" t="str">
        <f>IF(ISBLANK(INDEX('Policy Characteristics'!D:D,MATCH($C237,'Policy Characteristics'!$C:$C,0))),"",INDEX('Policy Characteristics'!D:D,MATCH($C237,'Policy Characteristics'!$C:$C,0)))</f>
        <v>Early Retirement of Power Plants</v>
      </c>
      <c r="K237" s="427" t="str">
        <f>IF(ISBLANK(INDEX('Policy Characteristics'!E:E,MATCH($C237,'Policy Characteristics'!$C:$C,0))),"",INDEX('Policy Characteristics'!E:E,MATCH($C237,'Policy Characteristics'!$C:$C,0)))</f>
        <v>elec early retirement</v>
      </c>
      <c r="L237" s="427">
        <f>IF(ISBLANK(INDEX('Policy Characteristics'!F:F,MATCH($C237,'Policy Characteristics'!$C:$C,0))),"",INDEX('Policy Characteristics'!F:F,MATCH($C237,'Policy Characteristics'!$C:$C,0)))</f>
        <v>0</v>
      </c>
      <c r="M237" s="427">
        <f>IF(ISBLANK(INDEX('Policy Characteristics'!G:G,MATCH($C237,'Policy Characteristics'!$C:$C,0))),"",INDEX('Policy Characteristics'!G:G,MATCH($C237,'Policy Characteristics'!$C:$C,0)))</f>
        <v>25000</v>
      </c>
      <c r="N237" s="427">
        <f>IF(ISBLANK(INDEX('Policy Characteristics'!H:H,MATCH($C237,'Policy Characteristics'!$C:$C,0))),"",INDEX('Policy Characteristics'!H:H,MATCH($C237,'Policy Characteristics'!$C:$C,0)))</f>
        <v>500</v>
      </c>
      <c r="O237" s="427" t="str">
        <f>IF(ISBLANK(INDEX('Policy Characteristics'!I:I,MATCH($C237,'Policy Characteristics'!$C:$C,0))),"",INDEX('Policy Characteristics'!I:I,MATCH($C237,'Policy Characteristics'!$C:$C,0)))</f>
        <v>MW/year</v>
      </c>
      <c r="P237" s="427" t="str">
        <f>IF(ISBLANK(INDEX('Policy Characteristics'!J:J,MATCH($C237,'Policy Characteristics'!$C:$C,0))),"",INDEX('Policy Characteristics'!J:J,MATCH($C237,'Policy Characteristics'!$C:$C,0)))</f>
        <v>**Description:** This policy causes the specified quantity of otherwise non-retiring capacity of the selected type(s) to be retired each year. // **Guidance for setting values:** // **Hard Coal:** If the EU retires all coal-fired plants by 2050, an additional 37.9 GW beyond the reference (BAU) scenario, this is roughly 1,265 MW/year. // **Natural Gas Non-Peaker:** The EU has about 233 GW of gas nonpeaker plants, which is expected to decrease somewhat by about 9 GW by 2050. // **Nuclear:** The EU has about 123.8 GW of nuclear reactors, about 61.3 GW of which are projected to retire by 2050 in the BAU case.  To retire half of the remainder by 2050 would require about 1040 MW/year of accelerated retirements. // **Natural Gas Peaker:** The EU has about 7 GW of natural gas peaker plants, of which 100% is projected to retire by 2050. // **Lignite:** The EU has about 53.9 GW of lignite power plants, 44.2 GW of which are projected to retire by 2050 in the BAU case.</v>
      </c>
      <c r="Q237" s="427" t="str">
        <f>IF(ISBLANK(INDEX('Policy Characteristics'!K:K,MATCH($C237,'Policy Characteristics'!$C:$C,0))),"",INDEX('Policy Characteristics'!K:K,MATCH($C237,'Policy Characteristics'!$C:$C,0)))</f>
        <v>electricity-sector-main.html#early-ret</v>
      </c>
      <c r="R237" s="427" t="str">
        <f>IF(ISBLANK(INDEX('Policy Characteristics'!L:L,MATCH($C237,'Policy Characteristics'!$C:$C,0))),"",INDEX('Policy Characteristics'!L:L,MATCH($C237,'Policy Characteristics'!$C:$C,0)))</f>
        <v>early-retirement-of-power-plants.html</v>
      </c>
    </row>
    <row r="238" spans="1:18" x14ac:dyDescent="0.35">
      <c r="A238" s="427" t="str">
        <f>IF(ISBLANK(INDEX('Policy Characteristics'!A:A,MATCH($C238,'Policy Characteristics'!$C:$C,0))),"",INDEX('Policy Characteristics'!A:A,MATCH($C238,'Policy Characteristics'!$C:$C,0)))</f>
        <v>Electricity Supply</v>
      </c>
      <c r="B238" s="427" t="str">
        <f>IF(ISBLANK(INDEX('Policy Characteristics'!B:B,MATCH($C238,'Policy Characteristics'!$C:$C,0))),"",INDEX('Policy Characteristics'!B:B,MATCH($C238,'Policy Characteristics'!$C:$C,0)))</f>
        <v>Early Retirement of Power Plants</v>
      </c>
      <c r="C238" s="431" t="str">
        <f t="shared" si="20"/>
        <v>Annual Additional Capacity Retired due to Early Retirement Policy</v>
      </c>
      <c r="D238" s="9" t="s">
        <v>2883</v>
      </c>
      <c r="E238" s="53"/>
      <c r="F238" s="9" t="s">
        <v>2707</v>
      </c>
      <c r="G238" s="53"/>
      <c r="H238" s="54">
        <v>631</v>
      </c>
      <c r="I238" s="53" t="s">
        <v>46</v>
      </c>
      <c r="J238" s="429" t="str">
        <f>IF(ISBLANK(INDEX('Policy Characteristics'!D:D,MATCH($C238,'Policy Characteristics'!$C:$C,0))),"",INDEX('Policy Characteristics'!D:D,MATCH($C238,'Policy Characteristics'!$C:$C,0)))</f>
        <v>Early Retirement of Power Plants</v>
      </c>
      <c r="K238" s="427" t="str">
        <f>IF(ISBLANK(INDEX('Policy Characteristics'!E:E,MATCH($C238,'Policy Characteristics'!$C:$C,0))),"",INDEX('Policy Characteristics'!E:E,MATCH($C238,'Policy Characteristics'!$C:$C,0)))</f>
        <v>elec early retirement</v>
      </c>
      <c r="L238" s="427">
        <f>IF(ISBLANK(INDEX('Policy Characteristics'!F:F,MATCH($C238,'Policy Characteristics'!$C:$C,0))),"",INDEX('Policy Characteristics'!F:F,MATCH($C238,'Policy Characteristics'!$C:$C,0)))</f>
        <v>0</v>
      </c>
      <c r="M238" s="427">
        <f>IF(ISBLANK(INDEX('Policy Characteristics'!G:G,MATCH($C238,'Policy Characteristics'!$C:$C,0))),"",INDEX('Policy Characteristics'!G:G,MATCH($C238,'Policy Characteristics'!$C:$C,0)))</f>
        <v>25000</v>
      </c>
      <c r="N238" s="427">
        <f>IF(ISBLANK(INDEX('Policy Characteristics'!H:H,MATCH($C238,'Policy Characteristics'!$C:$C,0))),"",INDEX('Policy Characteristics'!H:H,MATCH($C238,'Policy Characteristics'!$C:$C,0)))</f>
        <v>500</v>
      </c>
      <c r="O238" s="427" t="str">
        <f>IF(ISBLANK(INDEX('Policy Characteristics'!I:I,MATCH($C238,'Policy Characteristics'!$C:$C,0))),"",INDEX('Policy Characteristics'!I:I,MATCH($C238,'Policy Characteristics'!$C:$C,0)))</f>
        <v>MW/year</v>
      </c>
      <c r="P238" s="427" t="str">
        <f>IF(ISBLANK(INDEX('Policy Characteristics'!J:J,MATCH($C238,'Policy Characteristics'!$C:$C,0))),"",INDEX('Policy Characteristics'!J:J,MATCH($C238,'Policy Characteristics'!$C:$C,0)))</f>
        <v>**Description:** This policy causes the specified quantity of otherwise non-retiring capacity of the selected type(s) to be retired each year. // **Guidance for setting values:** // **Hard Coal:** If the EU retires all coal-fired plants by 2050, an additional 37.9 GW beyond the reference (BAU) scenario, this is roughly 1,265 MW/year. // **Natural Gas Non-Peaker:** The EU has about 233 GW of gas nonpeaker plants, which is expected to decrease somewhat by about 9 GW by 2050. // **Nuclear:** The EU has about 123.8 GW of nuclear reactors, about 61.3 GW of which are projected to retire by 2050 in the BAU case.  To retire half of the remainder by 2050 would require about 1040 MW/year of accelerated retirements. // **Natural Gas Peaker:** The EU has about 7 GW of natural gas peaker plants, of which 100% is projected to retire by 2050. // **Lignite:** The EU has about 53.9 GW of lignite power plants, 44.2 GW of which are projected to retire by 2050 in the BAU case.</v>
      </c>
      <c r="Q238" s="427" t="str">
        <f>IF(ISBLANK(INDEX('Policy Characteristics'!K:K,MATCH($C238,'Policy Characteristics'!$C:$C,0))),"",INDEX('Policy Characteristics'!K:K,MATCH($C238,'Policy Characteristics'!$C:$C,0)))</f>
        <v>electricity-sector-main.html#early-ret</v>
      </c>
      <c r="R238" s="427" t="str">
        <f>IF(ISBLANK(INDEX('Policy Characteristics'!L:L,MATCH($C238,'Policy Characteristics'!$C:$C,0))),"",INDEX('Policy Characteristics'!L:L,MATCH($C238,'Policy Characteristics'!$C:$C,0)))</f>
        <v>early-retirement-of-power-plants.html</v>
      </c>
    </row>
    <row r="239" spans="1:18" x14ac:dyDescent="0.35">
      <c r="A239" s="427" t="str">
        <f>IF(ISBLANK(INDEX('Policy Characteristics'!A:A,MATCH($C239,'Policy Characteristics'!$C:$C,0))),"",INDEX('Policy Characteristics'!A:A,MATCH($C239,'Policy Characteristics'!$C:$C,0)))</f>
        <v>Electricity Supply</v>
      </c>
      <c r="B239" s="427" t="str">
        <f>IF(ISBLANK(INDEX('Policy Characteristics'!B:B,MATCH($C239,'Policy Characteristics'!$C:$C,0))),"",INDEX('Policy Characteristics'!B:B,MATCH($C239,'Policy Characteristics'!$C:$C,0)))</f>
        <v>Early Retirement of Power Plants</v>
      </c>
      <c r="C239" s="431" t="str">
        <f t="shared" si="20"/>
        <v>Annual Additional Capacity Retired due to Early Retirement Policy</v>
      </c>
      <c r="D239" s="9" t="s">
        <v>2884</v>
      </c>
      <c r="E239" s="53"/>
      <c r="F239" s="9" t="s">
        <v>2561</v>
      </c>
      <c r="G239" s="53"/>
      <c r="H239" s="54">
        <v>632</v>
      </c>
      <c r="I239" s="53" t="s">
        <v>46</v>
      </c>
      <c r="J239" s="429" t="str">
        <f>IF(ISBLANK(INDEX('Policy Characteristics'!D:D,MATCH($C239,'Policy Characteristics'!$C:$C,0))),"",INDEX('Policy Characteristics'!D:D,MATCH($C239,'Policy Characteristics'!$C:$C,0)))</f>
        <v>Early Retirement of Power Plants</v>
      </c>
      <c r="K239" s="427" t="str">
        <f>IF(ISBLANK(INDEX('Policy Characteristics'!E:E,MATCH($C239,'Policy Characteristics'!$C:$C,0))),"",INDEX('Policy Characteristics'!E:E,MATCH($C239,'Policy Characteristics'!$C:$C,0)))</f>
        <v>elec early retirement</v>
      </c>
      <c r="L239" s="427">
        <f>IF(ISBLANK(INDEX('Policy Characteristics'!F:F,MATCH($C239,'Policy Characteristics'!$C:$C,0))),"",INDEX('Policy Characteristics'!F:F,MATCH($C239,'Policy Characteristics'!$C:$C,0)))</f>
        <v>0</v>
      </c>
      <c r="M239" s="427">
        <f>IF(ISBLANK(INDEX('Policy Characteristics'!G:G,MATCH($C239,'Policy Characteristics'!$C:$C,0))),"",INDEX('Policy Characteristics'!G:G,MATCH($C239,'Policy Characteristics'!$C:$C,0)))</f>
        <v>25000</v>
      </c>
      <c r="N239" s="427">
        <f>IF(ISBLANK(INDEX('Policy Characteristics'!H:H,MATCH($C239,'Policy Characteristics'!$C:$C,0))),"",INDEX('Policy Characteristics'!H:H,MATCH($C239,'Policy Characteristics'!$C:$C,0)))</f>
        <v>500</v>
      </c>
      <c r="O239" s="427" t="str">
        <f>IF(ISBLANK(INDEX('Policy Characteristics'!I:I,MATCH($C239,'Policy Characteristics'!$C:$C,0))),"",INDEX('Policy Characteristics'!I:I,MATCH($C239,'Policy Characteristics'!$C:$C,0)))</f>
        <v>MW/year</v>
      </c>
      <c r="P239" s="427" t="str">
        <f>IF(ISBLANK(INDEX('Policy Characteristics'!J:J,MATCH($C239,'Policy Characteristics'!$C:$C,0))),"",INDEX('Policy Characteristics'!J:J,MATCH($C239,'Policy Characteristics'!$C:$C,0)))</f>
        <v>**Description:** This policy causes the specified quantity of otherwise non-retiring capacity of the selected type(s) to be retired each year. // **Guidance for setting values:** // **Hard Coal:** If the EU retires all coal-fired plants by 2050, an additional 37.9 GW beyond the reference (BAU) scenario, this is roughly 1,265 MW/year. // **Natural Gas Non-Peaker:** The EU has about 233 GW of gas nonpeaker plants, which is expected to decrease somewhat by about 9 GW by 2050. // **Nuclear:** The EU has about 123.8 GW of nuclear reactors, about 61.3 GW of which are projected to retire by 2050 in the BAU case.  To retire half of the remainder by 2050 would require about 1040 MW/year of accelerated retirements. // **Natural Gas Peaker:** The EU has about 7 GW of natural gas peaker plants, of which 100% is projected to retire by 2050. // **Lignite:** The EU has about 53.9 GW of lignite power plants, 44.2 GW of which are projected to retire by 2050 in the BAU case.</v>
      </c>
      <c r="Q239" s="427" t="str">
        <f>IF(ISBLANK(INDEX('Policy Characteristics'!K:K,MATCH($C239,'Policy Characteristics'!$C:$C,0))),"",INDEX('Policy Characteristics'!K:K,MATCH($C239,'Policy Characteristics'!$C:$C,0)))</f>
        <v>electricity-sector-main.html#early-ret</v>
      </c>
      <c r="R239" s="427" t="str">
        <f>IF(ISBLANK(INDEX('Policy Characteristics'!L:L,MATCH($C239,'Policy Characteristics'!$C:$C,0))),"",INDEX('Policy Characteristics'!L:L,MATCH($C239,'Policy Characteristics'!$C:$C,0)))</f>
        <v>early-retirement-of-power-plants.html</v>
      </c>
    </row>
    <row r="240" spans="1:18" x14ac:dyDescent="0.35">
      <c r="A240" s="427" t="str">
        <f>IF(ISBLANK(INDEX('Policy Characteristics'!A:A,MATCH($C240,'Policy Characteristics'!$C:$C,0))),"",INDEX('Policy Characteristics'!A:A,MATCH($C240,'Policy Characteristics'!$C:$C,0)))</f>
        <v>Electricity Supply</v>
      </c>
      <c r="B240" s="427" t="str">
        <f>IF(ISBLANK(INDEX('Policy Characteristics'!B:B,MATCH($C240,'Policy Characteristics'!$C:$C,0))),"",INDEX('Policy Characteristics'!B:B,MATCH($C240,'Policy Characteristics'!$C:$C,0)))</f>
        <v>Grid-Scale Electricity Storage</v>
      </c>
      <c r="C240" s="432" t="s">
        <v>3153</v>
      </c>
      <c r="D240" s="53"/>
      <c r="E240" s="53"/>
      <c r="F240" s="53"/>
      <c r="G240" s="53"/>
      <c r="H240" s="54">
        <v>33</v>
      </c>
      <c r="I240" s="53" t="s">
        <v>45</v>
      </c>
      <c r="J240" s="429" t="str">
        <f>IF(ISBLANK(INDEX('Policy Characteristics'!D:D,MATCH($C240,'Policy Characteristics'!$C:$C,0))),"",INDEX('Policy Characteristics'!D:D,MATCH($C240,'Policy Characteristics'!$C:$C,0)))</f>
        <v>Grid-Scale Electricity Storage</v>
      </c>
      <c r="K240" s="427" t="str">
        <f>IF(ISBLANK(INDEX('Policy Characteristics'!E:E,MATCH($C240,'Policy Characteristics'!$C:$C,0))),"",INDEX('Policy Characteristics'!E:E,MATCH($C240,'Policy Characteristics'!$C:$C,0)))</f>
        <v>elec storage growth</v>
      </c>
      <c r="L240" s="450">
        <f>IF(ISBLANK(INDEX('Policy Characteristics'!F:F,MATCH($C240,'Policy Characteristics'!$C:$C,0))),"",INDEX('Policy Characteristics'!F:F,MATCH($C240,'Policy Characteristics'!$C:$C,0)))</f>
        <v>0</v>
      </c>
      <c r="M240" s="450">
        <f>IF(ISBLANK(INDEX('Policy Characteristics'!G:G,MATCH($C240,'Policy Characteristics'!$C:$C,0))),"",INDEX('Policy Characteristics'!G:G,MATCH($C240,'Policy Characteristics'!$C:$C,0)))</f>
        <v>1</v>
      </c>
      <c r="N240" s="450">
        <f>IF(ISBLANK(INDEX('Policy Characteristics'!H:H,MATCH($C240,'Policy Characteristics'!$C:$C,0))),"",INDEX('Policy Characteristics'!H:H,MATCH($C240,'Policy Characteristics'!$C:$C,0)))</f>
        <v>0.01</v>
      </c>
      <c r="O240" s="427" t="str">
        <f>IF(ISBLANK(INDEX('Policy Characteristics'!I:I,MATCH($C240,'Policy Characteristics'!$C:$C,0))),"",INDEX('Policy Characteristics'!I:I,MATCH($C240,'Policy Characteristics'!$C:$C,0)))</f>
        <v>% of potential achieved</v>
      </c>
      <c r="P240" s="427" t="str">
        <f>IF(ISBLANK(INDEX('Policy Characteristics'!J:J,MATCH($C240,'Policy Characteristics'!$C:$C,0))),"",INDEX('Policy Characteristics'!J:J,MATCH($C240,'Policy Characteristics'!$C:$C,0)))</f>
        <v>**Description:** This policy causes grid-scale electricity storage from chemical batteries to increase above the amount predicted in the BAU Scenario. // **Guidance for setting values:** In 2019, the EU had about 8,000 MW of grid battery storage.  The BAU scenario is based on JRC data and sees grid battery capacity reach 113,550 MW by 2050.  The additional potential is based on the European Commission's study on energy storage and suggests the EU could reach 174,273 MW of grid battery storage by 2050.</v>
      </c>
      <c r="Q240" s="427" t="str">
        <f>IF(ISBLANK(INDEX('Policy Characteristics'!K:K,MATCH($C240,'Policy Characteristics'!$C:$C,0))),"",INDEX('Policy Characteristics'!K:K,MATCH($C240,'Policy Characteristics'!$C:$C,0)))</f>
        <v>electricity-sector-main.html#storage</v>
      </c>
      <c r="R240" s="427" t="str">
        <f>IF(ISBLANK(INDEX('Policy Characteristics'!L:L,MATCH($C240,'Policy Characteristics'!$C:$C,0))),"",INDEX('Policy Characteristics'!L:L,MATCH($C240,'Policy Characteristics'!$C:$C,0)))</f>
        <v>grid-scale-electricity-storage.html</v>
      </c>
    </row>
    <row r="241" spans="1:18" x14ac:dyDescent="0.35">
      <c r="A241" s="427" t="str">
        <f>IF(ISBLANK(INDEX('Policy Characteristics'!A:A,MATCH($C241,'Policy Characteristics'!$C:$C,0))),"",INDEX('Policy Characteristics'!A:A,MATCH($C241,'Policy Characteristics'!$C:$C,0)))</f>
        <v>Electricity Supply</v>
      </c>
      <c r="B241" s="427" t="str">
        <f>IF(ISBLANK(INDEX('Policy Characteristics'!B:B,MATCH($C241,'Policy Characteristics'!$C:$C,0))),"",INDEX('Policy Characteristics'!B:B,MATCH($C241,'Policy Characteristics'!$C:$C,0)))</f>
        <v>Increase Transmission</v>
      </c>
      <c r="C241" s="432" t="s">
        <v>297</v>
      </c>
      <c r="D241" s="53"/>
      <c r="E241" s="53"/>
      <c r="F241" s="53"/>
      <c r="G241" s="53"/>
      <c r="H241" s="54">
        <v>34</v>
      </c>
      <c r="I241" s="53" t="s">
        <v>45</v>
      </c>
      <c r="J241" s="429" t="str">
        <f>IF(ISBLANK(INDEX('Policy Characteristics'!D:D,MATCH($C241,'Policy Characteristics'!$C:$C,0))),"",INDEX('Policy Characteristics'!D:D,MATCH($C241,'Policy Characteristics'!$C:$C,0)))</f>
        <v>Increase Transmission</v>
      </c>
      <c r="K241" s="427" t="str">
        <f>IF(ISBLANK(INDEX('Policy Characteristics'!E:E,MATCH($C241,'Policy Characteristics'!$C:$C,0))),"",INDEX('Policy Characteristics'!E:E,MATCH($C241,'Policy Characteristics'!$C:$C,0)))</f>
        <v>elec transmission growth</v>
      </c>
      <c r="L241" s="450">
        <f>IF(ISBLANK(INDEX('Policy Characteristics'!F:F,MATCH($C241,'Policy Characteristics'!$C:$C,0))),"",INDEX('Policy Characteristics'!F:F,MATCH($C241,'Policy Characteristics'!$C:$C,0)))</f>
        <v>0</v>
      </c>
      <c r="M241" s="450">
        <f>IF(ISBLANK(INDEX('Policy Characteristics'!G:G,MATCH($C241,'Policy Characteristics'!$C:$C,0))),"",INDEX('Policy Characteristics'!G:G,MATCH($C241,'Policy Characteristics'!$C:$C,0)))</f>
        <v>5</v>
      </c>
      <c r="N241" s="450">
        <f>IF(ISBLANK(INDEX('Policy Characteristics'!H:H,MATCH($C241,'Policy Characteristics'!$C:$C,0))),"",INDEX('Policy Characteristics'!H:H,MATCH($C241,'Policy Characteristics'!$C:$C,0)))</f>
        <v>0.01</v>
      </c>
      <c r="O241" s="427" t="str">
        <f>IF(ISBLANK(INDEX('Policy Characteristics'!I:I,MATCH($C241,'Policy Characteristics'!$C:$C,0))),"",INDEX('Policy Characteristics'!I:I,MATCH($C241,'Policy Characteristics'!$C:$C,0)))</f>
        <v>% increase in transmission capacity</v>
      </c>
      <c r="P241" s="427" t="str">
        <f>IF(ISBLANK(INDEX('Policy Characteristics'!J:J,MATCH($C241,'Policy Characteristics'!$C:$C,0))),"",INDEX('Policy Characteristics'!J:J,MATCH($C241,'Policy Characteristics'!$C:$C,0)))</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A study of potential developments of the European power sector for the years of 2020 to 2050 prepared by McKinsey &amp; Company, suggests that generating 80% of European power from renewables in 2050 requires a 5x larger transmission grid capacities by 2050. In the model, achieving this 80% power from renewables would require an increase of 500% beyond the existing 46,826 MW.</v>
      </c>
      <c r="Q241" s="427" t="str">
        <f>IF(ISBLANK(INDEX('Policy Characteristics'!K:K,MATCH($C241,'Policy Characteristics'!$C:$C,0))),"",INDEX('Policy Characteristics'!K:K,MATCH($C241,'Policy Characteristics'!$C:$C,0)))</f>
        <v>electricity-sector-main.html#transmission</v>
      </c>
      <c r="R241" s="427" t="str">
        <f>IF(ISBLANK(INDEX('Policy Characteristics'!L:L,MATCH($C241,'Policy Characteristics'!$C:$C,0))),"",INDEX('Policy Characteristics'!L:L,MATCH($C241,'Policy Characteristics'!$C:$C,0)))</f>
        <v>increase-transmission.html</v>
      </c>
    </row>
    <row r="242" spans="1:18" x14ac:dyDescent="0.35">
      <c r="A242" s="427" t="str">
        <f>IF(ISBLANK(INDEX('Policy Characteristics'!A:A,MATCH($C242,'Policy Characteristics'!$C:$C,0))),"",INDEX('Policy Characteristics'!A:A,MATCH($C242,'Policy Characteristics'!$C:$C,0)))</f>
        <v>Electricity Supply</v>
      </c>
      <c r="B242" s="427" t="str">
        <f>IF(ISBLANK(INDEX('Policy Characteristics'!B:B,MATCH($C242,'Policy Characteristics'!$C:$C,0))),"",INDEX('Policy Characteristics'!B:B,MATCH($C242,'Policy Characteristics'!$C:$C,0)))</f>
        <v>Non BAU Capacity Retirement Schedule</v>
      </c>
      <c r="C242" s="432" t="s">
        <v>3207</v>
      </c>
      <c r="D242" s="53" t="s">
        <v>468</v>
      </c>
      <c r="E242" s="53"/>
      <c r="F242" s="53" t="s">
        <v>467</v>
      </c>
      <c r="G242" s="53"/>
      <c r="H242" s="54">
        <v>860</v>
      </c>
      <c r="I242" s="53" t="s">
        <v>46</v>
      </c>
      <c r="J242" s="429" t="str">
        <f>IF(ISBLANK(INDEX('Policy Characteristics'!D:D,MATCH($C242,'Policy Characteristics'!$C:$C,0))),"",INDEX('Policy Characteristics'!D:D,MATCH($C242,'Policy Characteristics'!$C:$C,0)))</f>
        <v>Non BAU Capacity Retirement Schedule</v>
      </c>
      <c r="K242" s="427" t="str">
        <f>IF(ISBLANK(INDEX('Policy Characteristics'!E:E,MATCH($C242,'Policy Characteristics'!$C:$C,0))),"",INDEX('Policy Characteristics'!E:E,MATCH($C242,'Policy Characteristics'!$C:$C,0)))</f>
        <v/>
      </c>
      <c r="L242" s="427">
        <f>IF(ISBLANK(INDEX('Policy Characteristics'!F:F,MATCH($C242,'Policy Characteristics'!$C:$C,0))),"",INDEX('Policy Characteristics'!F:F,MATCH($C242,'Policy Characteristics'!$C:$C,0)))</f>
        <v>0</v>
      </c>
      <c r="M242" s="427">
        <f>IF(ISBLANK(INDEX('Policy Characteristics'!G:G,MATCH($C242,'Policy Characteristics'!$C:$C,0))),"",INDEX('Policy Characteristics'!G:G,MATCH($C242,'Policy Characteristics'!$C:$C,0)))</f>
        <v>1</v>
      </c>
      <c r="N242" s="427">
        <f>IF(ISBLANK(INDEX('Policy Characteristics'!H:H,MATCH($C242,'Policy Characteristics'!$C:$C,0))),"",INDEX('Policy Characteristics'!H:H,MATCH($C242,'Policy Characteristics'!$C:$C,0)))</f>
        <v>1</v>
      </c>
      <c r="O242" s="427" t="str">
        <f>IF(ISBLANK(INDEX('Policy Characteristics'!I:I,MATCH($C242,'Policy Characteristics'!$C:$C,0))),"",INDEX('Policy Characteristics'!I:I,MATCH($C242,'Policy Characteristics'!$C:$C,0)))</f>
        <v>on/off</v>
      </c>
      <c r="P242" s="427" t="str">
        <f>IF(ISBLANK(INDEX('Policy Characteristics'!J:J,MATCH($C242,'Policy Characteristics'!$C:$C,0))),"",INDEX('Policy Characteristics'!J:J,MATCH($C242,'Policy Characteristics'!$C:$C,0)))</f>
        <v>**Description:** This policy uses an alternative retirement schedule for existing capacity of the selected type(s). // **Guidance for setting values:** The BAU scenario uses retirements from the JRC's POTEnCIA tool, which includes some economic retirements. Toggling this policy on will only retire announced, planned retirements and exclude the economic retirements.</v>
      </c>
      <c r="Q242" s="427" t="str">
        <f>IF(ISBLANK(INDEX('Policy Characteristics'!K:K,MATCH($C242,'Policy Characteristics'!$C:$C,0))),"",INDEX('Policy Characteristics'!K:K,MATCH($C242,'Policy Characteristics'!$C:$C,0)))</f>
        <v/>
      </c>
      <c r="R242" s="427" t="str">
        <f>IF(ISBLANK(INDEX('Policy Characteristics'!L:L,MATCH($C242,'Policy Characteristics'!$C:$C,0))),"",INDEX('Policy Characteristics'!L:L,MATCH($C242,'Policy Characteristics'!$C:$C,0)))</f>
        <v/>
      </c>
    </row>
    <row r="243" spans="1:18" x14ac:dyDescent="0.35">
      <c r="A243" s="427" t="str">
        <f>IF(ISBLANK(INDEX('Policy Characteristics'!A:A,MATCH($C243,'Policy Characteristics'!$C:$C,0))),"",INDEX('Policy Characteristics'!A:A,MATCH($C243,'Policy Characteristics'!$C:$C,0)))</f>
        <v>Electricity Supply</v>
      </c>
      <c r="B243" s="427" t="str">
        <f>IF(ISBLANK(INDEX('Policy Characteristics'!B:B,MATCH($C243,'Policy Characteristics'!$C:$C,0))),"",INDEX('Policy Characteristics'!B:B,MATCH($C243,'Policy Characteristics'!$C:$C,0)))</f>
        <v>Non BAU Capacity Retirement Schedule</v>
      </c>
      <c r="C243" s="431" t="str">
        <f t="shared" ref="C243:C257" si="21">C$242</f>
        <v>Boolean Use Non BAU Capacity Retirement Schedule</v>
      </c>
      <c r="D243" s="9" t="s">
        <v>324</v>
      </c>
      <c r="E243" s="53"/>
      <c r="F243" s="9" t="s">
        <v>325</v>
      </c>
      <c r="G243" s="53"/>
      <c r="H243" s="54">
        <v>861</v>
      </c>
      <c r="I243" s="53" t="s">
        <v>46</v>
      </c>
      <c r="J243" s="429" t="str">
        <f>IF(ISBLANK(INDEX('Policy Characteristics'!D:D,MATCH($C243,'Policy Characteristics'!$C:$C,0))),"",INDEX('Policy Characteristics'!D:D,MATCH($C243,'Policy Characteristics'!$C:$C,0)))</f>
        <v>Non BAU Capacity Retirement Schedule</v>
      </c>
      <c r="K243" s="427" t="str">
        <f>IF(ISBLANK(INDEX('Policy Characteristics'!E:E,MATCH($C243,'Policy Characteristics'!$C:$C,0))),"",INDEX('Policy Characteristics'!E:E,MATCH($C243,'Policy Characteristics'!$C:$C,0)))</f>
        <v/>
      </c>
      <c r="L243" s="427">
        <f>IF(ISBLANK(INDEX('Policy Characteristics'!F:F,MATCH($C243,'Policy Characteristics'!$C:$C,0))),"",INDEX('Policy Characteristics'!F:F,MATCH($C243,'Policy Characteristics'!$C:$C,0)))</f>
        <v>0</v>
      </c>
      <c r="M243" s="427">
        <f>IF(ISBLANK(INDEX('Policy Characteristics'!G:G,MATCH($C243,'Policy Characteristics'!$C:$C,0))),"",INDEX('Policy Characteristics'!G:G,MATCH($C243,'Policy Characteristics'!$C:$C,0)))</f>
        <v>1</v>
      </c>
      <c r="N243" s="427">
        <f>IF(ISBLANK(INDEX('Policy Characteristics'!H:H,MATCH($C243,'Policy Characteristics'!$C:$C,0))),"",INDEX('Policy Characteristics'!H:H,MATCH($C243,'Policy Characteristics'!$C:$C,0)))</f>
        <v>1</v>
      </c>
      <c r="O243" s="427" t="str">
        <f>IF(ISBLANK(INDEX('Policy Characteristics'!I:I,MATCH($C243,'Policy Characteristics'!$C:$C,0))),"",INDEX('Policy Characteristics'!I:I,MATCH($C243,'Policy Characteristics'!$C:$C,0)))</f>
        <v>on/off</v>
      </c>
      <c r="P243" s="427" t="str">
        <f>IF(ISBLANK(INDEX('Policy Characteristics'!J:J,MATCH($C243,'Policy Characteristics'!$C:$C,0))),"",INDEX('Policy Characteristics'!J:J,MATCH($C243,'Policy Characteristics'!$C:$C,0)))</f>
        <v>**Description:** This policy uses an alternative retirement schedule for existing capacity of the selected type(s). // **Guidance for setting values:** The BAU scenario uses retirements from the JRC's POTEnCIA tool, which includes some economic retirements. Toggling this policy on will only retire announced, planned retirements and exclude the economic retirements.</v>
      </c>
      <c r="Q243" s="427" t="str">
        <f>IF(ISBLANK(INDEX('Policy Characteristics'!K:K,MATCH($C243,'Policy Characteristics'!$C:$C,0))),"",INDEX('Policy Characteristics'!K:K,MATCH($C243,'Policy Characteristics'!$C:$C,0)))</f>
        <v/>
      </c>
      <c r="R243" s="427" t="str">
        <f>IF(ISBLANK(INDEX('Policy Characteristics'!L:L,MATCH($C243,'Policy Characteristics'!$C:$C,0))),"",INDEX('Policy Characteristics'!L:L,MATCH($C243,'Policy Characteristics'!$C:$C,0)))</f>
        <v/>
      </c>
    </row>
    <row r="244" spans="1:18" x14ac:dyDescent="0.35">
      <c r="A244" s="427" t="str">
        <f>IF(ISBLANK(INDEX('Policy Characteristics'!A:A,MATCH($C244,'Policy Characteristics'!$C:$C,0))),"",INDEX('Policy Characteristics'!A:A,MATCH($C244,'Policy Characteristics'!$C:$C,0)))</f>
        <v>Electricity Supply</v>
      </c>
      <c r="B244" s="427" t="str">
        <f>IF(ISBLANK(INDEX('Policy Characteristics'!B:B,MATCH($C244,'Policy Characteristics'!$C:$C,0))),"",INDEX('Policy Characteristics'!B:B,MATCH($C244,'Policy Characteristics'!$C:$C,0)))</f>
        <v>Non BAU Capacity Retirement Schedule</v>
      </c>
      <c r="C244" s="431" t="str">
        <f t="shared" si="21"/>
        <v>Boolean Use Non BAU Capacity Retirement Schedule</v>
      </c>
      <c r="D244" s="9" t="s">
        <v>79</v>
      </c>
      <c r="E244" s="53"/>
      <c r="F244" s="9" t="s">
        <v>93</v>
      </c>
      <c r="G244" s="53"/>
      <c r="H244" s="54">
        <v>862</v>
      </c>
      <c r="I244" s="53" t="s">
        <v>45</v>
      </c>
      <c r="J244" s="429" t="str">
        <f>IF(ISBLANK(INDEX('Policy Characteristics'!D:D,MATCH($C244,'Policy Characteristics'!$C:$C,0))),"",INDEX('Policy Characteristics'!D:D,MATCH($C244,'Policy Characteristics'!$C:$C,0)))</f>
        <v>Non BAU Capacity Retirement Schedule</v>
      </c>
      <c r="K244" s="427" t="str">
        <f>IF(ISBLANK(INDEX('Policy Characteristics'!E:E,MATCH($C244,'Policy Characteristics'!$C:$C,0))),"",INDEX('Policy Characteristics'!E:E,MATCH($C244,'Policy Characteristics'!$C:$C,0)))</f>
        <v/>
      </c>
      <c r="L244" s="427">
        <f>IF(ISBLANK(INDEX('Policy Characteristics'!F:F,MATCH($C244,'Policy Characteristics'!$C:$C,0))),"",INDEX('Policy Characteristics'!F:F,MATCH($C244,'Policy Characteristics'!$C:$C,0)))</f>
        <v>0</v>
      </c>
      <c r="M244" s="427">
        <f>IF(ISBLANK(INDEX('Policy Characteristics'!G:G,MATCH($C244,'Policy Characteristics'!$C:$C,0))),"",INDEX('Policy Characteristics'!G:G,MATCH($C244,'Policy Characteristics'!$C:$C,0)))</f>
        <v>1</v>
      </c>
      <c r="N244" s="427">
        <f>IF(ISBLANK(INDEX('Policy Characteristics'!H:H,MATCH($C244,'Policy Characteristics'!$C:$C,0))),"",INDEX('Policy Characteristics'!H:H,MATCH($C244,'Policy Characteristics'!$C:$C,0)))</f>
        <v>1</v>
      </c>
      <c r="O244" s="427" t="str">
        <f>IF(ISBLANK(INDEX('Policy Characteristics'!I:I,MATCH($C244,'Policy Characteristics'!$C:$C,0))),"",INDEX('Policy Characteristics'!I:I,MATCH($C244,'Policy Characteristics'!$C:$C,0)))</f>
        <v>on/off</v>
      </c>
      <c r="P244" s="427" t="str">
        <f>IF(ISBLANK(INDEX('Policy Characteristics'!J:J,MATCH($C244,'Policy Characteristics'!$C:$C,0))),"",INDEX('Policy Characteristics'!J:J,MATCH($C244,'Policy Characteristics'!$C:$C,0)))</f>
        <v>**Description:** This policy uses an alternative retirement schedule for existing capacity of the selected type(s). // **Guidance for setting values:** The BAU scenario uses retirements from the JRC's POTEnCIA tool, which includes some economic retirements. Toggling this policy on will only retire announced, planned retirements and exclude the economic retirements.</v>
      </c>
      <c r="Q244" s="427" t="str">
        <f>IF(ISBLANK(INDEX('Policy Characteristics'!K:K,MATCH($C244,'Policy Characteristics'!$C:$C,0))),"",INDEX('Policy Characteristics'!K:K,MATCH($C244,'Policy Characteristics'!$C:$C,0)))</f>
        <v/>
      </c>
      <c r="R244" s="427" t="str">
        <f>IF(ISBLANK(INDEX('Policy Characteristics'!L:L,MATCH($C244,'Policy Characteristics'!$C:$C,0))),"",INDEX('Policy Characteristics'!L:L,MATCH($C244,'Policy Characteristics'!$C:$C,0)))</f>
        <v/>
      </c>
    </row>
    <row r="245" spans="1:18" x14ac:dyDescent="0.35">
      <c r="A245" s="427" t="str">
        <f>IF(ISBLANK(INDEX('Policy Characteristics'!A:A,MATCH($C245,'Policy Characteristics'!$C:$C,0))),"",INDEX('Policy Characteristics'!A:A,MATCH($C245,'Policy Characteristics'!$C:$C,0)))</f>
        <v>Electricity Supply</v>
      </c>
      <c r="B245" s="427" t="str">
        <f>IF(ISBLANK(INDEX('Policy Characteristics'!B:B,MATCH($C245,'Policy Characteristics'!$C:$C,0))),"",INDEX('Policy Characteristics'!B:B,MATCH($C245,'Policy Characteristics'!$C:$C,0)))</f>
        <v>Non BAU Capacity Retirement Schedule</v>
      </c>
      <c r="C245" s="431" t="str">
        <f t="shared" si="21"/>
        <v>Boolean Use Non BAU Capacity Retirement Schedule</v>
      </c>
      <c r="D245" s="9" t="s">
        <v>80</v>
      </c>
      <c r="E245" s="53"/>
      <c r="F245" s="9" t="s">
        <v>94</v>
      </c>
      <c r="G245" s="53"/>
      <c r="H245" s="54">
        <v>863</v>
      </c>
      <c r="I245" s="53" t="s">
        <v>46</v>
      </c>
      <c r="J245" s="429" t="str">
        <f>IF(ISBLANK(INDEX('Policy Characteristics'!D:D,MATCH($C245,'Policy Characteristics'!$C:$C,0))),"",INDEX('Policy Characteristics'!D:D,MATCH($C245,'Policy Characteristics'!$C:$C,0)))</f>
        <v>Non BAU Capacity Retirement Schedule</v>
      </c>
      <c r="K245" s="427" t="str">
        <f>IF(ISBLANK(INDEX('Policy Characteristics'!E:E,MATCH($C245,'Policy Characteristics'!$C:$C,0))),"",INDEX('Policy Characteristics'!E:E,MATCH($C245,'Policy Characteristics'!$C:$C,0)))</f>
        <v/>
      </c>
      <c r="L245" s="427">
        <f>IF(ISBLANK(INDEX('Policy Characteristics'!F:F,MATCH($C245,'Policy Characteristics'!$C:$C,0))),"",INDEX('Policy Characteristics'!F:F,MATCH($C245,'Policy Characteristics'!$C:$C,0)))</f>
        <v>0</v>
      </c>
      <c r="M245" s="427">
        <f>IF(ISBLANK(INDEX('Policy Characteristics'!G:G,MATCH($C245,'Policy Characteristics'!$C:$C,0))),"",INDEX('Policy Characteristics'!G:G,MATCH($C245,'Policy Characteristics'!$C:$C,0)))</f>
        <v>1</v>
      </c>
      <c r="N245" s="427">
        <f>IF(ISBLANK(INDEX('Policy Characteristics'!H:H,MATCH($C245,'Policy Characteristics'!$C:$C,0))),"",INDEX('Policy Characteristics'!H:H,MATCH($C245,'Policy Characteristics'!$C:$C,0)))</f>
        <v>1</v>
      </c>
      <c r="O245" s="427" t="str">
        <f>IF(ISBLANK(INDEX('Policy Characteristics'!I:I,MATCH($C245,'Policy Characteristics'!$C:$C,0))),"",INDEX('Policy Characteristics'!I:I,MATCH($C245,'Policy Characteristics'!$C:$C,0)))</f>
        <v>on/off</v>
      </c>
      <c r="P245" s="427" t="str">
        <f>IF(ISBLANK(INDEX('Policy Characteristics'!J:J,MATCH($C245,'Policy Characteristics'!$C:$C,0))),"",INDEX('Policy Characteristics'!J:J,MATCH($C245,'Policy Characteristics'!$C:$C,0)))</f>
        <v>**Description:** This policy uses an alternative retirement schedule for existing capacity of the selected type(s). // **Guidance for setting values:** The BAU scenario uses retirements from the JRC's POTEnCIA tool, which includes some economic retirements. Toggling this policy on will only retire announced, planned retirements and exclude the economic retirements.</v>
      </c>
      <c r="Q245" s="427" t="str">
        <f>IF(ISBLANK(INDEX('Policy Characteristics'!K:K,MATCH($C245,'Policy Characteristics'!$C:$C,0))),"",INDEX('Policy Characteristics'!K:K,MATCH($C245,'Policy Characteristics'!$C:$C,0)))</f>
        <v/>
      </c>
      <c r="R245" s="427" t="str">
        <f>IF(ISBLANK(INDEX('Policy Characteristics'!L:L,MATCH($C245,'Policy Characteristics'!$C:$C,0))),"",INDEX('Policy Characteristics'!L:L,MATCH($C245,'Policy Characteristics'!$C:$C,0)))</f>
        <v/>
      </c>
    </row>
    <row r="246" spans="1:18" x14ac:dyDescent="0.35">
      <c r="A246" s="427" t="str">
        <f>IF(ISBLANK(INDEX('Policy Characteristics'!A:A,MATCH($C246,'Policy Characteristics'!$C:$C,0))),"",INDEX('Policy Characteristics'!A:A,MATCH($C246,'Policy Characteristics'!$C:$C,0)))</f>
        <v>Electricity Supply</v>
      </c>
      <c r="B246" s="427" t="str">
        <f>IF(ISBLANK(INDEX('Policy Characteristics'!B:B,MATCH($C246,'Policy Characteristics'!$C:$C,0))),"",INDEX('Policy Characteristics'!B:B,MATCH($C246,'Policy Characteristics'!$C:$C,0)))</f>
        <v>Non BAU Capacity Retirement Schedule</v>
      </c>
      <c r="C246" s="431" t="str">
        <f t="shared" si="21"/>
        <v>Boolean Use Non BAU Capacity Retirement Schedule</v>
      </c>
      <c r="D246" s="9" t="s">
        <v>469</v>
      </c>
      <c r="E246" s="53"/>
      <c r="F246" s="9" t="s">
        <v>472</v>
      </c>
      <c r="G246" s="53"/>
      <c r="H246" s="54">
        <v>864</v>
      </c>
      <c r="I246" s="53" t="s">
        <v>46</v>
      </c>
      <c r="J246" s="429" t="str">
        <f>IF(ISBLANK(INDEX('Policy Characteristics'!D:D,MATCH($C246,'Policy Characteristics'!$C:$C,0))),"",INDEX('Policy Characteristics'!D:D,MATCH($C246,'Policy Characteristics'!$C:$C,0)))</f>
        <v>Non BAU Capacity Retirement Schedule</v>
      </c>
      <c r="K246" s="427" t="str">
        <f>IF(ISBLANK(INDEX('Policy Characteristics'!E:E,MATCH($C246,'Policy Characteristics'!$C:$C,0))),"",INDEX('Policy Characteristics'!E:E,MATCH($C246,'Policy Characteristics'!$C:$C,0)))</f>
        <v/>
      </c>
      <c r="L246" s="427">
        <f>IF(ISBLANK(INDEX('Policy Characteristics'!F:F,MATCH($C246,'Policy Characteristics'!$C:$C,0))),"",INDEX('Policy Characteristics'!F:F,MATCH($C246,'Policy Characteristics'!$C:$C,0)))</f>
        <v>0</v>
      </c>
      <c r="M246" s="427">
        <f>IF(ISBLANK(INDEX('Policy Characteristics'!G:G,MATCH($C246,'Policy Characteristics'!$C:$C,0))),"",INDEX('Policy Characteristics'!G:G,MATCH($C246,'Policy Characteristics'!$C:$C,0)))</f>
        <v>1</v>
      </c>
      <c r="N246" s="427">
        <f>IF(ISBLANK(INDEX('Policy Characteristics'!H:H,MATCH($C246,'Policy Characteristics'!$C:$C,0))),"",INDEX('Policy Characteristics'!H:H,MATCH($C246,'Policy Characteristics'!$C:$C,0)))</f>
        <v>1</v>
      </c>
      <c r="O246" s="427" t="str">
        <f>IF(ISBLANK(INDEX('Policy Characteristics'!I:I,MATCH($C246,'Policy Characteristics'!$C:$C,0))),"",INDEX('Policy Characteristics'!I:I,MATCH($C246,'Policy Characteristics'!$C:$C,0)))</f>
        <v>on/off</v>
      </c>
      <c r="P246" s="427" t="str">
        <f>IF(ISBLANK(INDEX('Policy Characteristics'!J:J,MATCH($C246,'Policy Characteristics'!$C:$C,0))),"",INDEX('Policy Characteristics'!J:J,MATCH($C246,'Policy Characteristics'!$C:$C,0)))</f>
        <v>**Description:** This policy uses an alternative retirement schedule for existing capacity of the selected type(s). // **Guidance for setting values:** The BAU scenario uses retirements from the JRC's POTEnCIA tool, which includes some economic retirements. Toggling this policy on will only retire announced, planned retirements and exclude the economic retirements.</v>
      </c>
      <c r="Q246" s="427" t="str">
        <f>IF(ISBLANK(INDEX('Policy Characteristics'!K:K,MATCH($C246,'Policy Characteristics'!$C:$C,0))),"",INDEX('Policy Characteristics'!K:K,MATCH($C246,'Policy Characteristics'!$C:$C,0)))</f>
        <v/>
      </c>
      <c r="R246" s="427" t="str">
        <f>IF(ISBLANK(INDEX('Policy Characteristics'!L:L,MATCH($C246,'Policy Characteristics'!$C:$C,0))),"",INDEX('Policy Characteristics'!L:L,MATCH($C246,'Policy Characteristics'!$C:$C,0)))</f>
        <v/>
      </c>
    </row>
    <row r="247" spans="1:18" x14ac:dyDescent="0.35">
      <c r="A247" s="427" t="str">
        <f>IF(ISBLANK(INDEX('Policy Characteristics'!A:A,MATCH($C247,'Policy Characteristics'!$C:$C,0))),"",INDEX('Policy Characteristics'!A:A,MATCH($C247,'Policy Characteristics'!$C:$C,0)))</f>
        <v>Electricity Supply</v>
      </c>
      <c r="B247" s="427" t="str">
        <f>IF(ISBLANK(INDEX('Policy Characteristics'!B:B,MATCH($C247,'Policy Characteristics'!$C:$C,0))),"",INDEX('Policy Characteristics'!B:B,MATCH($C247,'Policy Characteristics'!$C:$C,0)))</f>
        <v>Non BAU Capacity Retirement Schedule</v>
      </c>
      <c r="C247" s="431" t="str">
        <f t="shared" si="21"/>
        <v>Boolean Use Non BAU Capacity Retirement Schedule</v>
      </c>
      <c r="D247" s="9" t="s">
        <v>81</v>
      </c>
      <c r="E247" s="53"/>
      <c r="F247" s="9" t="s">
        <v>95</v>
      </c>
      <c r="G247" s="53"/>
      <c r="H247" s="54">
        <v>865</v>
      </c>
      <c r="I247" s="53" t="s">
        <v>46</v>
      </c>
      <c r="J247" s="429" t="str">
        <f>IF(ISBLANK(INDEX('Policy Characteristics'!D:D,MATCH($C247,'Policy Characteristics'!$C:$C,0))),"",INDEX('Policy Characteristics'!D:D,MATCH($C247,'Policy Characteristics'!$C:$C,0)))</f>
        <v>Non BAU Capacity Retirement Schedule</v>
      </c>
      <c r="K247" s="427" t="str">
        <f>IF(ISBLANK(INDEX('Policy Characteristics'!E:E,MATCH($C247,'Policy Characteristics'!$C:$C,0))),"",INDEX('Policy Characteristics'!E:E,MATCH($C247,'Policy Characteristics'!$C:$C,0)))</f>
        <v/>
      </c>
      <c r="L247" s="427">
        <f>IF(ISBLANK(INDEX('Policy Characteristics'!F:F,MATCH($C247,'Policy Characteristics'!$C:$C,0))),"",INDEX('Policy Characteristics'!F:F,MATCH($C247,'Policy Characteristics'!$C:$C,0)))</f>
        <v>0</v>
      </c>
      <c r="M247" s="427">
        <f>IF(ISBLANK(INDEX('Policy Characteristics'!G:G,MATCH($C247,'Policy Characteristics'!$C:$C,0))),"",INDEX('Policy Characteristics'!G:G,MATCH($C247,'Policy Characteristics'!$C:$C,0)))</f>
        <v>1</v>
      </c>
      <c r="N247" s="427">
        <f>IF(ISBLANK(INDEX('Policy Characteristics'!H:H,MATCH($C247,'Policy Characteristics'!$C:$C,0))),"",INDEX('Policy Characteristics'!H:H,MATCH($C247,'Policy Characteristics'!$C:$C,0)))</f>
        <v>1</v>
      </c>
      <c r="O247" s="427" t="str">
        <f>IF(ISBLANK(INDEX('Policy Characteristics'!I:I,MATCH($C247,'Policy Characteristics'!$C:$C,0))),"",INDEX('Policy Characteristics'!I:I,MATCH($C247,'Policy Characteristics'!$C:$C,0)))</f>
        <v>on/off</v>
      </c>
      <c r="P247" s="427" t="str">
        <f>IF(ISBLANK(INDEX('Policy Characteristics'!J:J,MATCH($C247,'Policy Characteristics'!$C:$C,0))),"",INDEX('Policy Characteristics'!J:J,MATCH($C247,'Policy Characteristics'!$C:$C,0)))</f>
        <v>**Description:** This policy uses an alternative retirement schedule for existing capacity of the selected type(s). // **Guidance for setting values:** The BAU scenario uses retirements from the JRC's POTEnCIA tool, which includes some economic retirements. Toggling this policy on will only retire announced, planned retirements and exclude the economic retirements.</v>
      </c>
      <c r="Q247" s="427" t="str">
        <f>IF(ISBLANK(INDEX('Policy Characteristics'!K:K,MATCH($C247,'Policy Characteristics'!$C:$C,0))),"",INDEX('Policy Characteristics'!K:K,MATCH($C247,'Policy Characteristics'!$C:$C,0)))</f>
        <v/>
      </c>
      <c r="R247" s="427" t="str">
        <f>IF(ISBLANK(INDEX('Policy Characteristics'!L:L,MATCH($C247,'Policy Characteristics'!$C:$C,0))),"",INDEX('Policy Characteristics'!L:L,MATCH($C247,'Policy Characteristics'!$C:$C,0)))</f>
        <v/>
      </c>
    </row>
    <row r="248" spans="1:18" x14ac:dyDescent="0.35">
      <c r="A248" s="427" t="str">
        <f>IF(ISBLANK(INDEX('Policy Characteristics'!A:A,MATCH($C248,'Policy Characteristics'!$C:$C,0))),"",INDEX('Policy Characteristics'!A:A,MATCH($C248,'Policy Characteristics'!$C:$C,0)))</f>
        <v>Electricity Supply</v>
      </c>
      <c r="B248" s="427" t="str">
        <f>IF(ISBLANK(INDEX('Policy Characteristics'!B:B,MATCH($C248,'Policy Characteristics'!$C:$C,0))),"",INDEX('Policy Characteristics'!B:B,MATCH($C248,'Policy Characteristics'!$C:$C,0)))</f>
        <v>Non BAU Capacity Retirement Schedule</v>
      </c>
      <c r="C248" s="431" t="str">
        <f t="shared" si="21"/>
        <v>Boolean Use Non BAU Capacity Retirement Schedule</v>
      </c>
      <c r="D248" s="9" t="s">
        <v>82</v>
      </c>
      <c r="E248" s="53"/>
      <c r="F248" s="9" t="s">
        <v>96</v>
      </c>
      <c r="G248" s="53"/>
      <c r="H248" s="54">
        <v>866</v>
      </c>
      <c r="I248" s="53" t="s">
        <v>46</v>
      </c>
      <c r="J248" s="429" t="str">
        <f>IF(ISBLANK(INDEX('Policy Characteristics'!D:D,MATCH($C248,'Policy Characteristics'!$C:$C,0))),"",INDEX('Policy Characteristics'!D:D,MATCH($C248,'Policy Characteristics'!$C:$C,0)))</f>
        <v>Non BAU Capacity Retirement Schedule</v>
      </c>
      <c r="K248" s="427" t="str">
        <f>IF(ISBLANK(INDEX('Policy Characteristics'!E:E,MATCH($C248,'Policy Characteristics'!$C:$C,0))),"",INDEX('Policy Characteristics'!E:E,MATCH($C248,'Policy Characteristics'!$C:$C,0)))</f>
        <v/>
      </c>
      <c r="L248" s="427">
        <f>IF(ISBLANK(INDEX('Policy Characteristics'!F:F,MATCH($C248,'Policy Characteristics'!$C:$C,0))),"",INDEX('Policy Characteristics'!F:F,MATCH($C248,'Policy Characteristics'!$C:$C,0)))</f>
        <v>0</v>
      </c>
      <c r="M248" s="427">
        <f>IF(ISBLANK(INDEX('Policy Characteristics'!G:G,MATCH($C248,'Policy Characteristics'!$C:$C,0))),"",INDEX('Policy Characteristics'!G:G,MATCH($C248,'Policy Characteristics'!$C:$C,0)))</f>
        <v>1</v>
      </c>
      <c r="N248" s="427">
        <f>IF(ISBLANK(INDEX('Policy Characteristics'!H:H,MATCH($C248,'Policy Characteristics'!$C:$C,0))),"",INDEX('Policy Characteristics'!H:H,MATCH($C248,'Policy Characteristics'!$C:$C,0)))</f>
        <v>1</v>
      </c>
      <c r="O248" s="427" t="str">
        <f>IF(ISBLANK(INDEX('Policy Characteristics'!I:I,MATCH($C248,'Policy Characteristics'!$C:$C,0))),"",INDEX('Policy Characteristics'!I:I,MATCH($C248,'Policy Characteristics'!$C:$C,0)))</f>
        <v>on/off</v>
      </c>
      <c r="P248" s="427" t="str">
        <f>IF(ISBLANK(INDEX('Policy Characteristics'!J:J,MATCH($C248,'Policy Characteristics'!$C:$C,0))),"",INDEX('Policy Characteristics'!J:J,MATCH($C248,'Policy Characteristics'!$C:$C,0)))</f>
        <v>**Description:** This policy uses an alternative retirement schedule for existing capacity of the selected type(s). // **Guidance for setting values:** The BAU scenario uses retirements from the JRC's POTEnCIA tool, which includes some economic retirements. Toggling this policy on will only retire announced, planned retirements and exclude the economic retirements.</v>
      </c>
      <c r="Q248" s="427" t="str">
        <f>IF(ISBLANK(INDEX('Policy Characteristics'!K:K,MATCH($C248,'Policy Characteristics'!$C:$C,0))),"",INDEX('Policy Characteristics'!K:K,MATCH($C248,'Policy Characteristics'!$C:$C,0)))</f>
        <v/>
      </c>
      <c r="R248" s="427" t="str">
        <f>IF(ISBLANK(INDEX('Policy Characteristics'!L:L,MATCH($C248,'Policy Characteristics'!$C:$C,0))),"",INDEX('Policy Characteristics'!L:L,MATCH($C248,'Policy Characteristics'!$C:$C,0)))</f>
        <v/>
      </c>
    </row>
    <row r="249" spans="1:18" x14ac:dyDescent="0.35">
      <c r="A249" s="427" t="str">
        <f>IF(ISBLANK(INDEX('Policy Characteristics'!A:A,MATCH($C249,'Policy Characteristics'!$C:$C,0))),"",INDEX('Policy Characteristics'!A:A,MATCH($C249,'Policy Characteristics'!$C:$C,0)))</f>
        <v>Electricity Supply</v>
      </c>
      <c r="B249" s="427" t="str">
        <f>IF(ISBLANK(INDEX('Policy Characteristics'!B:B,MATCH($C249,'Policy Characteristics'!$C:$C,0))),"",INDEX('Policy Characteristics'!B:B,MATCH($C249,'Policy Characteristics'!$C:$C,0)))</f>
        <v>Non BAU Capacity Retirement Schedule</v>
      </c>
      <c r="C249" s="431" t="str">
        <f t="shared" si="21"/>
        <v>Boolean Use Non BAU Capacity Retirement Schedule</v>
      </c>
      <c r="D249" s="9" t="s">
        <v>83</v>
      </c>
      <c r="E249" s="53"/>
      <c r="F249" s="9" t="s">
        <v>97</v>
      </c>
      <c r="G249" s="53"/>
      <c r="H249" s="54">
        <v>867</v>
      </c>
      <c r="I249" s="53" t="s">
        <v>46</v>
      </c>
      <c r="J249" s="429" t="str">
        <f>IF(ISBLANK(INDEX('Policy Characteristics'!D:D,MATCH($C249,'Policy Characteristics'!$C:$C,0))),"",INDEX('Policy Characteristics'!D:D,MATCH($C249,'Policy Characteristics'!$C:$C,0)))</f>
        <v>Non BAU Capacity Retirement Schedule</v>
      </c>
      <c r="K249" s="427" t="str">
        <f>IF(ISBLANK(INDEX('Policy Characteristics'!E:E,MATCH($C249,'Policy Characteristics'!$C:$C,0))),"",INDEX('Policy Characteristics'!E:E,MATCH($C249,'Policy Characteristics'!$C:$C,0)))</f>
        <v/>
      </c>
      <c r="L249" s="427">
        <f>IF(ISBLANK(INDEX('Policy Characteristics'!F:F,MATCH($C249,'Policy Characteristics'!$C:$C,0))),"",INDEX('Policy Characteristics'!F:F,MATCH($C249,'Policy Characteristics'!$C:$C,0)))</f>
        <v>0</v>
      </c>
      <c r="M249" s="427">
        <f>IF(ISBLANK(INDEX('Policy Characteristics'!G:G,MATCH($C249,'Policy Characteristics'!$C:$C,0))),"",INDEX('Policy Characteristics'!G:G,MATCH($C249,'Policy Characteristics'!$C:$C,0)))</f>
        <v>1</v>
      </c>
      <c r="N249" s="427">
        <f>IF(ISBLANK(INDEX('Policy Characteristics'!H:H,MATCH($C249,'Policy Characteristics'!$C:$C,0))),"",INDEX('Policy Characteristics'!H:H,MATCH($C249,'Policy Characteristics'!$C:$C,0)))</f>
        <v>1</v>
      </c>
      <c r="O249" s="427" t="str">
        <f>IF(ISBLANK(INDEX('Policy Characteristics'!I:I,MATCH($C249,'Policy Characteristics'!$C:$C,0))),"",INDEX('Policy Characteristics'!I:I,MATCH($C249,'Policy Characteristics'!$C:$C,0)))</f>
        <v>on/off</v>
      </c>
      <c r="P249" s="427" t="str">
        <f>IF(ISBLANK(INDEX('Policy Characteristics'!J:J,MATCH($C249,'Policy Characteristics'!$C:$C,0))),"",INDEX('Policy Characteristics'!J:J,MATCH($C249,'Policy Characteristics'!$C:$C,0)))</f>
        <v>**Description:** This policy uses an alternative retirement schedule for existing capacity of the selected type(s). // **Guidance for setting values:** The BAU scenario uses retirements from the JRC's POTEnCIA tool, which includes some economic retirements. Toggling this policy on will only retire announced, planned retirements and exclude the economic retirements.</v>
      </c>
      <c r="Q249" s="427" t="str">
        <f>IF(ISBLANK(INDEX('Policy Characteristics'!K:K,MATCH($C249,'Policy Characteristics'!$C:$C,0))),"",INDEX('Policy Characteristics'!K:K,MATCH($C249,'Policy Characteristics'!$C:$C,0)))</f>
        <v/>
      </c>
      <c r="R249" s="427" t="str">
        <f>IF(ISBLANK(INDEX('Policy Characteristics'!L:L,MATCH($C249,'Policy Characteristics'!$C:$C,0))),"",INDEX('Policy Characteristics'!L:L,MATCH($C249,'Policy Characteristics'!$C:$C,0)))</f>
        <v/>
      </c>
    </row>
    <row r="250" spans="1:18" x14ac:dyDescent="0.35">
      <c r="A250" s="427" t="str">
        <f>IF(ISBLANK(INDEX('Policy Characteristics'!A:A,MATCH($C250,'Policy Characteristics'!$C:$C,0))),"",INDEX('Policy Characteristics'!A:A,MATCH($C250,'Policy Characteristics'!$C:$C,0)))</f>
        <v>Electricity Supply</v>
      </c>
      <c r="B250" s="427" t="str">
        <f>IF(ISBLANK(INDEX('Policy Characteristics'!B:B,MATCH($C250,'Policy Characteristics'!$C:$C,0))),"",INDEX('Policy Characteristics'!B:B,MATCH($C250,'Policy Characteristics'!$C:$C,0)))</f>
        <v>Non BAU Capacity Retirement Schedule</v>
      </c>
      <c r="C250" s="431" t="str">
        <f t="shared" si="21"/>
        <v>Boolean Use Non BAU Capacity Retirement Schedule</v>
      </c>
      <c r="D250" s="9" t="s">
        <v>2509</v>
      </c>
      <c r="E250" s="53"/>
      <c r="F250" s="9" t="s">
        <v>457</v>
      </c>
      <c r="G250" s="53"/>
      <c r="H250" s="54">
        <v>868</v>
      </c>
      <c r="I250" s="53" t="s">
        <v>46</v>
      </c>
      <c r="J250" s="429" t="str">
        <f>IF(ISBLANK(INDEX('Policy Characteristics'!D:D,MATCH($C250,'Policy Characteristics'!$C:$C,0))),"",INDEX('Policy Characteristics'!D:D,MATCH($C250,'Policy Characteristics'!$C:$C,0)))</f>
        <v>Non BAU Capacity Retirement Schedule</v>
      </c>
      <c r="K250" s="427" t="str">
        <f>IF(ISBLANK(INDEX('Policy Characteristics'!E:E,MATCH($C250,'Policy Characteristics'!$C:$C,0))),"",INDEX('Policy Characteristics'!E:E,MATCH($C250,'Policy Characteristics'!$C:$C,0)))</f>
        <v/>
      </c>
      <c r="L250" s="427">
        <f>IF(ISBLANK(INDEX('Policy Characteristics'!F:F,MATCH($C250,'Policy Characteristics'!$C:$C,0))),"",INDEX('Policy Characteristics'!F:F,MATCH($C250,'Policy Characteristics'!$C:$C,0)))</f>
        <v>0</v>
      </c>
      <c r="M250" s="427">
        <f>IF(ISBLANK(INDEX('Policy Characteristics'!G:G,MATCH($C250,'Policy Characteristics'!$C:$C,0))),"",INDEX('Policy Characteristics'!G:G,MATCH($C250,'Policy Characteristics'!$C:$C,0)))</f>
        <v>1</v>
      </c>
      <c r="N250" s="427">
        <f>IF(ISBLANK(INDEX('Policy Characteristics'!H:H,MATCH($C250,'Policy Characteristics'!$C:$C,0))),"",INDEX('Policy Characteristics'!H:H,MATCH($C250,'Policy Characteristics'!$C:$C,0)))</f>
        <v>1</v>
      </c>
      <c r="O250" s="427" t="str">
        <f>IF(ISBLANK(INDEX('Policy Characteristics'!I:I,MATCH($C250,'Policy Characteristics'!$C:$C,0))),"",INDEX('Policy Characteristics'!I:I,MATCH($C250,'Policy Characteristics'!$C:$C,0)))</f>
        <v>on/off</v>
      </c>
      <c r="P250" s="427" t="str">
        <f>IF(ISBLANK(INDEX('Policy Characteristics'!J:J,MATCH($C250,'Policy Characteristics'!$C:$C,0))),"",INDEX('Policy Characteristics'!J:J,MATCH($C250,'Policy Characteristics'!$C:$C,0)))</f>
        <v>**Description:** This policy uses an alternative retirement schedule for existing capacity of the selected type(s). // **Guidance for setting values:** The BAU scenario uses retirements from the JRC's POTEnCIA tool, which includes some economic retirements. Toggling this policy on will only retire announced, planned retirements and exclude the economic retirements.</v>
      </c>
      <c r="Q250" s="427" t="str">
        <f>IF(ISBLANK(INDEX('Policy Characteristics'!K:K,MATCH($C250,'Policy Characteristics'!$C:$C,0))),"",INDEX('Policy Characteristics'!K:K,MATCH($C250,'Policy Characteristics'!$C:$C,0)))</f>
        <v/>
      </c>
      <c r="R250" s="427" t="str">
        <f>IF(ISBLANK(INDEX('Policy Characteristics'!L:L,MATCH($C250,'Policy Characteristics'!$C:$C,0))),"",INDEX('Policy Characteristics'!L:L,MATCH($C250,'Policy Characteristics'!$C:$C,0)))</f>
        <v/>
      </c>
    </row>
    <row r="251" spans="1:18" x14ac:dyDescent="0.35">
      <c r="A251" s="427" t="str">
        <f>IF(ISBLANK(INDEX('Policy Characteristics'!A:A,MATCH($C251,'Policy Characteristics'!$C:$C,0))),"",INDEX('Policy Characteristics'!A:A,MATCH($C251,'Policy Characteristics'!$C:$C,0)))</f>
        <v>Electricity Supply</v>
      </c>
      <c r="B251" s="427" t="str">
        <f>IF(ISBLANK(INDEX('Policy Characteristics'!B:B,MATCH($C251,'Policy Characteristics'!$C:$C,0))),"",INDEX('Policy Characteristics'!B:B,MATCH($C251,'Policy Characteristics'!$C:$C,0)))</f>
        <v>Non BAU Capacity Retirement Schedule</v>
      </c>
      <c r="C251" s="431" t="str">
        <f t="shared" si="21"/>
        <v>Boolean Use Non BAU Capacity Retirement Schedule</v>
      </c>
      <c r="D251" s="9" t="s">
        <v>326</v>
      </c>
      <c r="E251" s="53"/>
      <c r="F251" s="9" t="s">
        <v>328</v>
      </c>
      <c r="G251" s="53"/>
      <c r="H251" s="54">
        <v>869</v>
      </c>
      <c r="I251" s="53" t="s">
        <v>46</v>
      </c>
      <c r="J251" s="429" t="str">
        <f>IF(ISBLANK(INDEX('Policy Characteristics'!D:D,MATCH($C251,'Policy Characteristics'!$C:$C,0))),"",INDEX('Policy Characteristics'!D:D,MATCH($C251,'Policy Characteristics'!$C:$C,0)))</f>
        <v>Non BAU Capacity Retirement Schedule</v>
      </c>
      <c r="K251" s="427" t="str">
        <f>IF(ISBLANK(INDEX('Policy Characteristics'!E:E,MATCH($C251,'Policy Characteristics'!$C:$C,0))),"",INDEX('Policy Characteristics'!E:E,MATCH($C251,'Policy Characteristics'!$C:$C,0)))</f>
        <v/>
      </c>
      <c r="L251" s="427">
        <f>IF(ISBLANK(INDEX('Policy Characteristics'!F:F,MATCH($C251,'Policy Characteristics'!$C:$C,0))),"",INDEX('Policy Characteristics'!F:F,MATCH($C251,'Policy Characteristics'!$C:$C,0)))</f>
        <v>0</v>
      </c>
      <c r="M251" s="427">
        <f>IF(ISBLANK(INDEX('Policy Characteristics'!G:G,MATCH($C251,'Policy Characteristics'!$C:$C,0))),"",INDEX('Policy Characteristics'!G:G,MATCH($C251,'Policy Characteristics'!$C:$C,0)))</f>
        <v>1</v>
      </c>
      <c r="N251" s="427">
        <f>IF(ISBLANK(INDEX('Policy Characteristics'!H:H,MATCH($C251,'Policy Characteristics'!$C:$C,0))),"",INDEX('Policy Characteristics'!H:H,MATCH($C251,'Policy Characteristics'!$C:$C,0)))</f>
        <v>1</v>
      </c>
      <c r="O251" s="427" t="str">
        <f>IF(ISBLANK(INDEX('Policy Characteristics'!I:I,MATCH($C251,'Policy Characteristics'!$C:$C,0))),"",INDEX('Policy Characteristics'!I:I,MATCH($C251,'Policy Characteristics'!$C:$C,0)))</f>
        <v>on/off</v>
      </c>
      <c r="P251" s="427" t="str">
        <f>IF(ISBLANK(INDEX('Policy Characteristics'!J:J,MATCH($C251,'Policy Characteristics'!$C:$C,0))),"",INDEX('Policy Characteristics'!J:J,MATCH($C251,'Policy Characteristics'!$C:$C,0)))</f>
        <v>**Description:** This policy uses an alternative retirement schedule for existing capacity of the selected type(s). // **Guidance for setting values:** The BAU scenario uses retirements from the JRC's POTEnCIA tool, which includes some economic retirements. Toggling this policy on will only retire announced, planned retirements and exclude the economic retirements.</v>
      </c>
      <c r="Q251" s="427" t="str">
        <f>IF(ISBLANK(INDEX('Policy Characteristics'!K:K,MATCH($C251,'Policy Characteristics'!$C:$C,0))),"",INDEX('Policy Characteristics'!K:K,MATCH($C251,'Policy Characteristics'!$C:$C,0)))</f>
        <v/>
      </c>
      <c r="R251" s="427" t="str">
        <f>IF(ISBLANK(INDEX('Policy Characteristics'!L:L,MATCH($C251,'Policy Characteristics'!$C:$C,0))),"",INDEX('Policy Characteristics'!L:L,MATCH($C251,'Policy Characteristics'!$C:$C,0)))</f>
        <v/>
      </c>
    </row>
    <row r="252" spans="1:18" x14ac:dyDescent="0.35">
      <c r="A252" s="427" t="str">
        <f>IF(ISBLANK(INDEX('Policy Characteristics'!A:A,MATCH($C252,'Policy Characteristics'!$C:$C,0))),"",INDEX('Policy Characteristics'!A:A,MATCH($C252,'Policy Characteristics'!$C:$C,0)))</f>
        <v>Electricity Supply</v>
      </c>
      <c r="B252" s="427" t="str">
        <f>IF(ISBLANK(INDEX('Policy Characteristics'!B:B,MATCH($C252,'Policy Characteristics'!$C:$C,0))),"",INDEX('Policy Characteristics'!B:B,MATCH($C252,'Policy Characteristics'!$C:$C,0)))</f>
        <v>Non BAU Capacity Retirement Schedule</v>
      </c>
      <c r="C252" s="431" t="str">
        <f t="shared" si="21"/>
        <v>Boolean Use Non BAU Capacity Retirement Schedule</v>
      </c>
      <c r="D252" s="9" t="s">
        <v>327</v>
      </c>
      <c r="E252" s="53"/>
      <c r="F252" s="9" t="s">
        <v>329</v>
      </c>
      <c r="G252" s="53"/>
      <c r="H252" s="54">
        <v>870</v>
      </c>
      <c r="I252" s="53" t="s">
        <v>46</v>
      </c>
      <c r="J252" s="429" t="str">
        <f>IF(ISBLANK(INDEX('Policy Characteristics'!D:D,MATCH($C252,'Policy Characteristics'!$C:$C,0))),"",INDEX('Policy Characteristics'!D:D,MATCH($C252,'Policy Characteristics'!$C:$C,0)))</f>
        <v>Non BAU Capacity Retirement Schedule</v>
      </c>
      <c r="K252" s="427" t="str">
        <f>IF(ISBLANK(INDEX('Policy Characteristics'!E:E,MATCH($C252,'Policy Characteristics'!$C:$C,0))),"",INDEX('Policy Characteristics'!E:E,MATCH($C252,'Policy Characteristics'!$C:$C,0)))</f>
        <v/>
      </c>
      <c r="L252" s="427">
        <f>IF(ISBLANK(INDEX('Policy Characteristics'!F:F,MATCH($C252,'Policy Characteristics'!$C:$C,0))),"",INDEX('Policy Characteristics'!F:F,MATCH($C252,'Policy Characteristics'!$C:$C,0)))</f>
        <v>0</v>
      </c>
      <c r="M252" s="427">
        <f>IF(ISBLANK(INDEX('Policy Characteristics'!G:G,MATCH($C252,'Policy Characteristics'!$C:$C,0))),"",INDEX('Policy Characteristics'!G:G,MATCH($C252,'Policy Characteristics'!$C:$C,0)))</f>
        <v>1</v>
      </c>
      <c r="N252" s="427">
        <f>IF(ISBLANK(INDEX('Policy Characteristics'!H:H,MATCH($C252,'Policy Characteristics'!$C:$C,0))),"",INDEX('Policy Characteristics'!H:H,MATCH($C252,'Policy Characteristics'!$C:$C,0)))</f>
        <v>1</v>
      </c>
      <c r="O252" s="427" t="str">
        <f>IF(ISBLANK(INDEX('Policy Characteristics'!I:I,MATCH($C252,'Policy Characteristics'!$C:$C,0))),"",INDEX('Policy Characteristics'!I:I,MATCH($C252,'Policy Characteristics'!$C:$C,0)))</f>
        <v>on/off</v>
      </c>
      <c r="P252" s="427" t="str">
        <f>IF(ISBLANK(INDEX('Policy Characteristics'!J:J,MATCH($C252,'Policy Characteristics'!$C:$C,0))),"",INDEX('Policy Characteristics'!J:J,MATCH($C252,'Policy Characteristics'!$C:$C,0)))</f>
        <v>**Description:** This policy uses an alternative retirement schedule for existing capacity of the selected type(s). // **Guidance for setting values:** The BAU scenario uses retirements from the JRC's POTEnCIA tool, which includes some economic retirements. Toggling this policy on will only retire announced, planned retirements and exclude the economic retirements.</v>
      </c>
      <c r="Q252" s="427" t="str">
        <f>IF(ISBLANK(INDEX('Policy Characteristics'!K:K,MATCH($C252,'Policy Characteristics'!$C:$C,0))),"",INDEX('Policy Characteristics'!K:K,MATCH($C252,'Policy Characteristics'!$C:$C,0)))</f>
        <v/>
      </c>
      <c r="R252" s="427" t="str">
        <f>IF(ISBLANK(INDEX('Policy Characteristics'!L:L,MATCH($C252,'Policy Characteristics'!$C:$C,0))),"",INDEX('Policy Characteristics'!L:L,MATCH($C252,'Policy Characteristics'!$C:$C,0)))</f>
        <v/>
      </c>
    </row>
    <row r="253" spans="1:18" x14ac:dyDescent="0.35">
      <c r="A253" s="427" t="str">
        <f>IF(ISBLANK(INDEX('Policy Characteristics'!A:A,MATCH($C253,'Policy Characteristics'!$C:$C,0))),"",INDEX('Policy Characteristics'!A:A,MATCH($C253,'Policy Characteristics'!$C:$C,0)))</f>
        <v>Electricity Supply</v>
      </c>
      <c r="B253" s="427" t="str">
        <f>IF(ISBLANK(INDEX('Policy Characteristics'!B:B,MATCH($C253,'Policy Characteristics'!$C:$C,0))),"",INDEX('Policy Characteristics'!B:B,MATCH($C253,'Policy Characteristics'!$C:$C,0)))</f>
        <v>Non BAU Capacity Retirement Schedule</v>
      </c>
      <c r="C253" s="431" t="str">
        <f t="shared" si="21"/>
        <v>Boolean Use Non BAU Capacity Retirement Schedule</v>
      </c>
      <c r="D253" s="9" t="s">
        <v>465</v>
      </c>
      <c r="E253" s="53"/>
      <c r="F253" s="9" t="s">
        <v>464</v>
      </c>
      <c r="G253" s="53"/>
      <c r="H253" s="54">
        <v>871</v>
      </c>
      <c r="I253" s="53" t="s">
        <v>46</v>
      </c>
      <c r="J253" s="429" t="str">
        <f>IF(ISBLANK(INDEX('Policy Characteristics'!D:D,MATCH($C253,'Policy Characteristics'!$C:$C,0))),"",INDEX('Policy Characteristics'!D:D,MATCH($C253,'Policy Characteristics'!$C:$C,0)))</f>
        <v>Non BAU Capacity Retirement Schedule</v>
      </c>
      <c r="K253" s="427" t="str">
        <f>IF(ISBLANK(INDEX('Policy Characteristics'!E:E,MATCH($C253,'Policy Characteristics'!$C:$C,0))),"",INDEX('Policy Characteristics'!E:E,MATCH($C253,'Policy Characteristics'!$C:$C,0)))</f>
        <v/>
      </c>
      <c r="L253" s="427">
        <f>IF(ISBLANK(INDEX('Policy Characteristics'!F:F,MATCH($C253,'Policy Characteristics'!$C:$C,0))),"",INDEX('Policy Characteristics'!F:F,MATCH($C253,'Policy Characteristics'!$C:$C,0)))</f>
        <v>0</v>
      </c>
      <c r="M253" s="427">
        <f>IF(ISBLANK(INDEX('Policy Characteristics'!G:G,MATCH($C253,'Policy Characteristics'!$C:$C,0))),"",INDEX('Policy Characteristics'!G:G,MATCH($C253,'Policy Characteristics'!$C:$C,0)))</f>
        <v>1</v>
      </c>
      <c r="N253" s="427">
        <f>IF(ISBLANK(INDEX('Policy Characteristics'!H:H,MATCH($C253,'Policy Characteristics'!$C:$C,0))),"",INDEX('Policy Characteristics'!H:H,MATCH($C253,'Policy Characteristics'!$C:$C,0)))</f>
        <v>1</v>
      </c>
      <c r="O253" s="427" t="str">
        <f>IF(ISBLANK(INDEX('Policy Characteristics'!I:I,MATCH($C253,'Policy Characteristics'!$C:$C,0))),"",INDEX('Policy Characteristics'!I:I,MATCH($C253,'Policy Characteristics'!$C:$C,0)))</f>
        <v>on/off</v>
      </c>
      <c r="P253" s="427" t="str">
        <f>IF(ISBLANK(INDEX('Policy Characteristics'!J:J,MATCH($C253,'Policy Characteristics'!$C:$C,0))),"",INDEX('Policy Characteristics'!J:J,MATCH($C253,'Policy Characteristics'!$C:$C,0)))</f>
        <v>**Description:** This policy uses an alternative retirement schedule for existing capacity of the selected type(s). // **Guidance for setting values:** The BAU scenario uses retirements from the JRC's POTEnCIA tool, which includes some economic retirements. Toggling this policy on will only retire announced, planned retirements and exclude the economic retirements.</v>
      </c>
      <c r="Q253" s="427" t="str">
        <f>IF(ISBLANK(INDEX('Policy Characteristics'!K:K,MATCH($C253,'Policy Characteristics'!$C:$C,0))),"",INDEX('Policy Characteristics'!K:K,MATCH($C253,'Policy Characteristics'!$C:$C,0)))</f>
        <v/>
      </c>
      <c r="R253" s="427" t="str">
        <f>IF(ISBLANK(INDEX('Policy Characteristics'!L:L,MATCH($C253,'Policy Characteristics'!$C:$C,0))),"",INDEX('Policy Characteristics'!L:L,MATCH($C253,'Policy Characteristics'!$C:$C,0)))</f>
        <v/>
      </c>
    </row>
    <row r="254" spans="1:18" x14ac:dyDescent="0.35">
      <c r="A254" s="427" t="str">
        <f>IF(ISBLANK(INDEX('Policy Characteristics'!A:A,MATCH($C254,'Policy Characteristics'!$C:$C,0))),"",INDEX('Policy Characteristics'!A:A,MATCH($C254,'Policy Characteristics'!$C:$C,0)))</f>
        <v>Electricity Supply</v>
      </c>
      <c r="B254" s="427" t="str">
        <f>IF(ISBLANK(INDEX('Policy Characteristics'!B:B,MATCH($C254,'Policy Characteristics'!$C:$C,0))),"",INDEX('Policy Characteristics'!B:B,MATCH($C254,'Policy Characteristics'!$C:$C,0)))</f>
        <v>Non BAU Capacity Retirement Schedule</v>
      </c>
      <c r="C254" s="431" t="str">
        <f t="shared" si="21"/>
        <v>Boolean Use Non BAU Capacity Retirement Schedule</v>
      </c>
      <c r="D254" s="9" t="s">
        <v>474</v>
      </c>
      <c r="E254" s="53"/>
      <c r="F254" s="9" t="s">
        <v>475</v>
      </c>
      <c r="G254" s="53"/>
      <c r="H254" s="54">
        <v>872</v>
      </c>
      <c r="I254" s="53" t="s">
        <v>46</v>
      </c>
      <c r="J254" s="429" t="str">
        <f>IF(ISBLANK(INDEX('Policy Characteristics'!D:D,MATCH($C254,'Policy Characteristics'!$C:$C,0))),"",INDEX('Policy Characteristics'!D:D,MATCH($C254,'Policy Characteristics'!$C:$C,0)))</f>
        <v>Non BAU Capacity Retirement Schedule</v>
      </c>
      <c r="K254" s="427" t="str">
        <f>IF(ISBLANK(INDEX('Policy Characteristics'!E:E,MATCH($C254,'Policy Characteristics'!$C:$C,0))),"",INDEX('Policy Characteristics'!E:E,MATCH($C254,'Policy Characteristics'!$C:$C,0)))</f>
        <v/>
      </c>
      <c r="L254" s="427">
        <f>IF(ISBLANK(INDEX('Policy Characteristics'!F:F,MATCH($C254,'Policy Characteristics'!$C:$C,0))),"",INDEX('Policy Characteristics'!F:F,MATCH($C254,'Policy Characteristics'!$C:$C,0)))</f>
        <v>0</v>
      </c>
      <c r="M254" s="427">
        <f>IF(ISBLANK(INDEX('Policy Characteristics'!G:G,MATCH($C254,'Policy Characteristics'!$C:$C,0))),"",INDEX('Policy Characteristics'!G:G,MATCH($C254,'Policy Characteristics'!$C:$C,0)))</f>
        <v>1</v>
      </c>
      <c r="N254" s="427">
        <f>IF(ISBLANK(INDEX('Policy Characteristics'!H:H,MATCH($C254,'Policy Characteristics'!$C:$C,0))),"",INDEX('Policy Characteristics'!H:H,MATCH($C254,'Policy Characteristics'!$C:$C,0)))</f>
        <v>1</v>
      </c>
      <c r="O254" s="427" t="str">
        <f>IF(ISBLANK(INDEX('Policy Characteristics'!I:I,MATCH($C254,'Policy Characteristics'!$C:$C,0))),"",INDEX('Policy Characteristics'!I:I,MATCH($C254,'Policy Characteristics'!$C:$C,0)))</f>
        <v>on/off</v>
      </c>
      <c r="P254" s="427" t="str">
        <f>IF(ISBLANK(INDEX('Policy Characteristics'!J:J,MATCH($C254,'Policy Characteristics'!$C:$C,0))),"",INDEX('Policy Characteristics'!J:J,MATCH($C254,'Policy Characteristics'!$C:$C,0)))</f>
        <v>**Description:** This policy uses an alternative retirement schedule for existing capacity of the selected type(s). // **Guidance for setting values:** The BAU scenario uses retirements from the JRC's POTEnCIA tool, which includes some economic retirements. Toggling this policy on will only retire announced, planned retirements and exclude the economic retirements.</v>
      </c>
      <c r="Q254" s="427" t="str">
        <f>IF(ISBLANK(INDEX('Policy Characteristics'!K:K,MATCH($C254,'Policy Characteristics'!$C:$C,0))),"",INDEX('Policy Characteristics'!K:K,MATCH($C254,'Policy Characteristics'!$C:$C,0)))</f>
        <v/>
      </c>
      <c r="R254" s="427" t="str">
        <f>IF(ISBLANK(INDEX('Policy Characteristics'!L:L,MATCH($C254,'Policy Characteristics'!$C:$C,0))),"",INDEX('Policy Characteristics'!L:L,MATCH($C254,'Policy Characteristics'!$C:$C,0)))</f>
        <v/>
      </c>
    </row>
    <row r="255" spans="1:18" x14ac:dyDescent="0.35">
      <c r="A255" s="427" t="str">
        <f>IF(ISBLANK(INDEX('Policy Characteristics'!A:A,MATCH($C255,'Policy Characteristics'!$C:$C,0))),"",INDEX('Policy Characteristics'!A:A,MATCH($C255,'Policy Characteristics'!$C:$C,0)))</f>
        <v>Electricity Supply</v>
      </c>
      <c r="B255" s="427" t="str">
        <f>IF(ISBLANK(INDEX('Policy Characteristics'!B:B,MATCH($C255,'Policy Characteristics'!$C:$C,0))),"",INDEX('Policy Characteristics'!B:B,MATCH($C255,'Policy Characteristics'!$C:$C,0)))</f>
        <v>Non BAU Capacity Retirement Schedule</v>
      </c>
      <c r="C255" s="431" t="str">
        <f t="shared" si="21"/>
        <v>Boolean Use Non BAU Capacity Retirement Schedule</v>
      </c>
      <c r="D255" s="9" t="s">
        <v>2882</v>
      </c>
      <c r="E255" s="53"/>
      <c r="F255" s="9" t="s">
        <v>2559</v>
      </c>
      <c r="G255" s="53"/>
      <c r="H255" s="54">
        <v>873</v>
      </c>
      <c r="I255" s="53" t="s">
        <v>46</v>
      </c>
      <c r="J255" s="429" t="str">
        <f>IF(ISBLANK(INDEX('Policy Characteristics'!D:D,MATCH($C255,'Policy Characteristics'!$C:$C,0))),"",INDEX('Policy Characteristics'!D:D,MATCH($C255,'Policy Characteristics'!$C:$C,0)))</f>
        <v>Non BAU Capacity Retirement Schedule</v>
      </c>
      <c r="K255" s="427" t="str">
        <f>IF(ISBLANK(INDEX('Policy Characteristics'!E:E,MATCH($C255,'Policy Characteristics'!$C:$C,0))),"",INDEX('Policy Characteristics'!E:E,MATCH($C255,'Policy Characteristics'!$C:$C,0)))</f>
        <v/>
      </c>
      <c r="L255" s="427">
        <f>IF(ISBLANK(INDEX('Policy Characteristics'!F:F,MATCH($C255,'Policy Characteristics'!$C:$C,0))),"",INDEX('Policy Characteristics'!F:F,MATCH($C255,'Policy Characteristics'!$C:$C,0)))</f>
        <v>0</v>
      </c>
      <c r="M255" s="427">
        <f>IF(ISBLANK(INDEX('Policy Characteristics'!G:G,MATCH($C255,'Policy Characteristics'!$C:$C,0))),"",INDEX('Policy Characteristics'!G:G,MATCH($C255,'Policy Characteristics'!$C:$C,0)))</f>
        <v>1</v>
      </c>
      <c r="N255" s="427">
        <f>IF(ISBLANK(INDEX('Policy Characteristics'!H:H,MATCH($C255,'Policy Characteristics'!$C:$C,0))),"",INDEX('Policy Characteristics'!H:H,MATCH($C255,'Policy Characteristics'!$C:$C,0)))</f>
        <v>1</v>
      </c>
      <c r="O255" s="427" t="str">
        <f>IF(ISBLANK(INDEX('Policy Characteristics'!I:I,MATCH($C255,'Policy Characteristics'!$C:$C,0))),"",INDEX('Policy Characteristics'!I:I,MATCH($C255,'Policy Characteristics'!$C:$C,0)))</f>
        <v>on/off</v>
      </c>
      <c r="P255" s="427" t="str">
        <f>IF(ISBLANK(INDEX('Policy Characteristics'!J:J,MATCH($C255,'Policy Characteristics'!$C:$C,0))),"",INDEX('Policy Characteristics'!J:J,MATCH($C255,'Policy Characteristics'!$C:$C,0)))</f>
        <v>**Description:** This policy uses an alternative retirement schedule for existing capacity of the selected type(s). // **Guidance for setting values:** The BAU scenario uses retirements from the JRC's POTEnCIA tool, which includes some economic retirements. Toggling this policy on will only retire announced, planned retirements and exclude the economic retirements.</v>
      </c>
      <c r="Q255" s="427" t="str">
        <f>IF(ISBLANK(INDEX('Policy Characteristics'!K:K,MATCH($C255,'Policy Characteristics'!$C:$C,0))),"",INDEX('Policy Characteristics'!K:K,MATCH($C255,'Policy Characteristics'!$C:$C,0)))</f>
        <v/>
      </c>
      <c r="R255" s="427" t="str">
        <f>IF(ISBLANK(INDEX('Policy Characteristics'!L:L,MATCH($C255,'Policy Characteristics'!$C:$C,0))),"",INDEX('Policy Characteristics'!L:L,MATCH($C255,'Policy Characteristics'!$C:$C,0)))</f>
        <v/>
      </c>
    </row>
    <row r="256" spans="1:18" x14ac:dyDescent="0.35">
      <c r="A256" s="427" t="str">
        <f>IF(ISBLANK(INDEX('Policy Characteristics'!A:A,MATCH($C256,'Policy Characteristics'!$C:$C,0))),"",INDEX('Policy Characteristics'!A:A,MATCH($C256,'Policy Characteristics'!$C:$C,0)))</f>
        <v>Electricity Supply</v>
      </c>
      <c r="B256" s="427" t="str">
        <f>IF(ISBLANK(INDEX('Policy Characteristics'!B:B,MATCH($C256,'Policy Characteristics'!$C:$C,0))),"",INDEX('Policy Characteristics'!B:B,MATCH($C256,'Policy Characteristics'!$C:$C,0)))</f>
        <v>Non BAU Capacity Retirement Schedule</v>
      </c>
      <c r="C256" s="431" t="str">
        <f t="shared" si="21"/>
        <v>Boolean Use Non BAU Capacity Retirement Schedule</v>
      </c>
      <c r="D256" s="9" t="s">
        <v>2883</v>
      </c>
      <c r="E256" s="53"/>
      <c r="F256" s="9" t="s">
        <v>2707</v>
      </c>
      <c r="G256" s="53"/>
      <c r="H256" s="54">
        <v>874</v>
      </c>
      <c r="I256" s="53" t="s">
        <v>46</v>
      </c>
      <c r="J256" s="429" t="str">
        <f>IF(ISBLANK(INDEX('Policy Characteristics'!D:D,MATCH($C256,'Policy Characteristics'!$C:$C,0))),"",INDEX('Policy Characteristics'!D:D,MATCH($C256,'Policy Characteristics'!$C:$C,0)))</f>
        <v>Non BAU Capacity Retirement Schedule</v>
      </c>
      <c r="K256" s="427" t="str">
        <f>IF(ISBLANK(INDEX('Policy Characteristics'!E:E,MATCH($C256,'Policy Characteristics'!$C:$C,0))),"",INDEX('Policy Characteristics'!E:E,MATCH($C256,'Policy Characteristics'!$C:$C,0)))</f>
        <v/>
      </c>
      <c r="L256" s="427">
        <f>IF(ISBLANK(INDEX('Policy Characteristics'!F:F,MATCH($C256,'Policy Characteristics'!$C:$C,0))),"",INDEX('Policy Characteristics'!F:F,MATCH($C256,'Policy Characteristics'!$C:$C,0)))</f>
        <v>0</v>
      </c>
      <c r="M256" s="427">
        <f>IF(ISBLANK(INDEX('Policy Characteristics'!G:G,MATCH($C256,'Policy Characteristics'!$C:$C,0))),"",INDEX('Policy Characteristics'!G:G,MATCH($C256,'Policy Characteristics'!$C:$C,0)))</f>
        <v>1</v>
      </c>
      <c r="N256" s="427">
        <f>IF(ISBLANK(INDEX('Policy Characteristics'!H:H,MATCH($C256,'Policy Characteristics'!$C:$C,0))),"",INDEX('Policy Characteristics'!H:H,MATCH($C256,'Policy Characteristics'!$C:$C,0)))</f>
        <v>1</v>
      </c>
      <c r="O256" s="427" t="str">
        <f>IF(ISBLANK(INDEX('Policy Characteristics'!I:I,MATCH($C256,'Policy Characteristics'!$C:$C,0))),"",INDEX('Policy Characteristics'!I:I,MATCH($C256,'Policy Characteristics'!$C:$C,0)))</f>
        <v>on/off</v>
      </c>
      <c r="P256" s="427" t="str">
        <f>IF(ISBLANK(INDEX('Policy Characteristics'!J:J,MATCH($C256,'Policy Characteristics'!$C:$C,0))),"",INDEX('Policy Characteristics'!J:J,MATCH($C256,'Policy Characteristics'!$C:$C,0)))</f>
        <v>**Description:** This policy uses an alternative retirement schedule for existing capacity of the selected type(s). // **Guidance for setting values:** The BAU scenario uses retirements from the JRC's POTEnCIA tool, which includes some economic retirements. Toggling this policy on will only retire announced, planned retirements and exclude the economic retirements.</v>
      </c>
      <c r="Q256" s="427" t="str">
        <f>IF(ISBLANK(INDEX('Policy Characteristics'!K:K,MATCH($C256,'Policy Characteristics'!$C:$C,0))),"",INDEX('Policy Characteristics'!K:K,MATCH($C256,'Policy Characteristics'!$C:$C,0)))</f>
        <v/>
      </c>
      <c r="R256" s="427" t="str">
        <f>IF(ISBLANK(INDEX('Policy Characteristics'!L:L,MATCH($C256,'Policy Characteristics'!$C:$C,0))),"",INDEX('Policy Characteristics'!L:L,MATCH($C256,'Policy Characteristics'!$C:$C,0)))</f>
        <v/>
      </c>
    </row>
    <row r="257" spans="1:18" x14ac:dyDescent="0.35">
      <c r="A257" s="427" t="str">
        <f>IF(ISBLANK(INDEX('Policy Characteristics'!A:A,MATCH($C257,'Policy Characteristics'!$C:$C,0))),"",INDEX('Policy Characteristics'!A:A,MATCH($C257,'Policy Characteristics'!$C:$C,0)))</f>
        <v>Electricity Supply</v>
      </c>
      <c r="B257" s="427" t="str">
        <f>IF(ISBLANK(INDEX('Policy Characteristics'!B:B,MATCH($C257,'Policy Characteristics'!$C:$C,0))),"",INDEX('Policy Characteristics'!B:B,MATCH($C257,'Policy Characteristics'!$C:$C,0)))</f>
        <v>Non BAU Capacity Retirement Schedule</v>
      </c>
      <c r="C257" s="431" t="str">
        <f t="shared" si="21"/>
        <v>Boolean Use Non BAU Capacity Retirement Schedule</v>
      </c>
      <c r="D257" s="9" t="s">
        <v>2884</v>
      </c>
      <c r="E257" s="53"/>
      <c r="F257" s="9" t="s">
        <v>2561</v>
      </c>
      <c r="G257" s="53"/>
      <c r="H257" s="54">
        <v>875</v>
      </c>
      <c r="I257" s="53" t="s">
        <v>46</v>
      </c>
      <c r="J257" s="429" t="str">
        <f>IF(ISBLANK(INDEX('Policy Characteristics'!D:D,MATCH($C257,'Policy Characteristics'!$C:$C,0))),"",INDEX('Policy Characteristics'!D:D,MATCH($C257,'Policy Characteristics'!$C:$C,0)))</f>
        <v>Non BAU Capacity Retirement Schedule</v>
      </c>
      <c r="K257" s="427" t="str">
        <f>IF(ISBLANK(INDEX('Policy Characteristics'!E:E,MATCH($C257,'Policy Characteristics'!$C:$C,0))),"",INDEX('Policy Characteristics'!E:E,MATCH($C257,'Policy Characteristics'!$C:$C,0)))</f>
        <v/>
      </c>
      <c r="L257" s="427">
        <f>IF(ISBLANK(INDEX('Policy Characteristics'!F:F,MATCH($C257,'Policy Characteristics'!$C:$C,0))),"",INDEX('Policy Characteristics'!F:F,MATCH($C257,'Policy Characteristics'!$C:$C,0)))</f>
        <v>0</v>
      </c>
      <c r="M257" s="427">
        <f>IF(ISBLANK(INDEX('Policy Characteristics'!G:G,MATCH($C257,'Policy Characteristics'!$C:$C,0))),"",INDEX('Policy Characteristics'!G:G,MATCH($C257,'Policy Characteristics'!$C:$C,0)))</f>
        <v>1</v>
      </c>
      <c r="N257" s="427">
        <f>IF(ISBLANK(INDEX('Policy Characteristics'!H:H,MATCH($C257,'Policy Characteristics'!$C:$C,0))),"",INDEX('Policy Characteristics'!H:H,MATCH($C257,'Policy Characteristics'!$C:$C,0)))</f>
        <v>1</v>
      </c>
      <c r="O257" s="427" t="str">
        <f>IF(ISBLANK(INDEX('Policy Characteristics'!I:I,MATCH($C257,'Policy Characteristics'!$C:$C,0))),"",INDEX('Policy Characteristics'!I:I,MATCH($C257,'Policy Characteristics'!$C:$C,0)))</f>
        <v>on/off</v>
      </c>
      <c r="P257" s="427" t="str">
        <f>IF(ISBLANK(INDEX('Policy Characteristics'!J:J,MATCH($C257,'Policy Characteristics'!$C:$C,0))),"",INDEX('Policy Characteristics'!J:J,MATCH($C257,'Policy Characteristics'!$C:$C,0)))</f>
        <v>**Description:** This policy uses an alternative retirement schedule for existing capacity of the selected type(s). // **Guidance for setting values:** The BAU scenario uses retirements from the JRC's POTEnCIA tool, which includes some economic retirements. Toggling this policy on will only retire announced, planned retirements and exclude the economic retirements.</v>
      </c>
      <c r="Q257" s="427" t="str">
        <f>IF(ISBLANK(INDEX('Policy Characteristics'!K:K,MATCH($C257,'Policy Characteristics'!$C:$C,0))),"",INDEX('Policy Characteristics'!K:K,MATCH($C257,'Policy Characteristics'!$C:$C,0)))</f>
        <v/>
      </c>
      <c r="R257" s="427" t="str">
        <f>IF(ISBLANK(INDEX('Policy Characteristics'!L:L,MATCH($C257,'Policy Characteristics'!$C:$C,0))),"",INDEX('Policy Characteristics'!L:L,MATCH($C257,'Policy Characteristics'!$C:$C,0)))</f>
        <v/>
      </c>
    </row>
    <row r="258" spans="1:18" s="5" customFormat="1" x14ac:dyDescent="0.35">
      <c r="A258" s="427" t="str">
        <f>IF(ISBLANK(INDEX('Policy Characteristics'!A:A,MATCH($C258,'Policy Characteristics'!$C:$C,0))),"",INDEX('Policy Characteristics'!A:A,MATCH($C258,'Policy Characteristics'!$C:$C,0)))</f>
        <v>Electricity Supply</v>
      </c>
      <c r="B258" s="427" t="str">
        <f>IF(ISBLANK(INDEX('Policy Characteristics'!B:B,MATCH($C258,'Policy Characteristics'!$C:$C,0))),"",INDEX('Policy Characteristics'!B:B,MATCH($C258,'Policy Characteristics'!$C:$C,0)))</f>
        <v>Non BAU Mandated Capacity Construction</v>
      </c>
      <c r="C258" s="432" t="s">
        <v>135</v>
      </c>
      <c r="D258" s="53" t="s">
        <v>468</v>
      </c>
      <c r="E258" s="53"/>
      <c r="F258" s="53" t="s">
        <v>467</v>
      </c>
      <c r="G258" s="53"/>
      <c r="H258" s="54">
        <v>633</v>
      </c>
      <c r="I258" s="53" t="s">
        <v>46</v>
      </c>
      <c r="J258" s="429" t="str">
        <f>IF(ISBLANK(INDEX('Policy Characteristics'!D:D,MATCH($C258,'Policy Characteristics'!$C:$C,0))),"",INDEX('Policy Characteristics'!D:D,MATCH($C258,'Policy Characteristics'!$C:$C,0)))</f>
        <v>Non BAU Mandated Capacity Construction</v>
      </c>
      <c r="K258" s="427" t="str">
        <f>IF(ISBLANK(INDEX('Policy Characteristics'!E:E,MATCH($C258,'Policy Characteristics'!$C:$C,0))),"",INDEX('Policy Characteristics'!E:E,MATCH($C258,'Policy Characteristics'!$C:$C,0)))</f>
        <v/>
      </c>
      <c r="L258" s="427">
        <f>IF(ISBLANK(INDEX('Policy Characteristics'!F:F,MATCH($C258,'Policy Characteristics'!$C:$C,0))),"",INDEX('Policy Characteristics'!F:F,MATCH($C258,'Policy Characteristics'!$C:$C,0)))</f>
        <v>0</v>
      </c>
      <c r="M258" s="427">
        <f>IF(ISBLANK(INDEX('Policy Characteristics'!G:G,MATCH($C258,'Policy Characteristics'!$C:$C,0))),"",INDEX('Policy Characteristics'!G:G,MATCH($C258,'Policy Characteristics'!$C:$C,0)))</f>
        <v>1</v>
      </c>
      <c r="N258" s="427">
        <f>IF(ISBLANK(INDEX('Policy Characteristics'!H:H,MATCH($C258,'Policy Characteristics'!$C:$C,0))),"",INDEX('Policy Characteristics'!H:H,MATCH($C258,'Policy Characteristics'!$C:$C,0)))</f>
        <v>1</v>
      </c>
      <c r="O258" s="427" t="str">
        <f>IF(ISBLANK(INDEX('Policy Characteristics'!I:I,MATCH($C258,'Policy Characteristics'!$C:$C,0))),"",INDEX('Policy Characteristics'!I:I,MATCH($C258,'Policy Characteristics'!$C:$C,0)))</f>
        <v>on/off</v>
      </c>
      <c r="P258" s="427" t="str">
        <f>IF(ISBLANK(INDEX('Policy Characteristics'!J:J,MATCH($C258,'Policy Characteristics'!$C:$C,0))),"",INDEX('Policy Characteristics'!J:J,MATCH($C258,'Policy Characteristics'!$C:$C,0)))</f>
        <v>**Description:** The business-as-ususal case includes all planned capacity additions. This policy blocks all planned additions of the selected type(s) that have not already received regulatory approval. // **Guidance for setting values:** // **Nuclear:** This policy levers blocks roughly 4 GW of new nuclear between now and 2025.</v>
      </c>
      <c r="Q258" s="427" t="str">
        <f>IF(ISBLANK(INDEX('Policy Characteristics'!K:K,MATCH($C258,'Policy Characteristics'!$C:$C,0))),"",INDEX('Policy Characteristics'!K:K,MATCH($C258,'Policy Characteristics'!$C:$C,0)))</f>
        <v/>
      </c>
      <c r="R258" s="427" t="str">
        <f>IF(ISBLANK(INDEX('Policy Characteristics'!L:L,MATCH($C258,'Policy Characteristics'!$C:$C,0))),"",INDEX('Policy Characteristics'!L:L,MATCH($C258,'Policy Characteristics'!$C:$C,0)))</f>
        <v/>
      </c>
    </row>
    <row r="259" spans="1:18" s="5" customFormat="1" x14ac:dyDescent="0.35">
      <c r="A259" s="427" t="str">
        <f>IF(ISBLANK(INDEX('Policy Characteristics'!A:A,MATCH($C259,'Policy Characteristics'!$C:$C,0))),"",INDEX('Policy Characteristics'!A:A,MATCH($C259,'Policy Characteristics'!$C:$C,0)))</f>
        <v>Electricity Supply</v>
      </c>
      <c r="B259" s="427" t="str">
        <f>IF(ISBLANK(INDEX('Policy Characteristics'!B:B,MATCH($C259,'Policy Characteristics'!$C:$C,0))),"",INDEX('Policy Characteristics'!B:B,MATCH($C259,'Policy Characteristics'!$C:$C,0)))</f>
        <v>Non BAU Mandated Capacity Construction</v>
      </c>
      <c r="C259" s="431" t="str">
        <f t="shared" ref="C259:C273" si="22">C$258</f>
        <v>Boolean Use Non BAU Mandated Capacity Construction Schedule</v>
      </c>
      <c r="D259" s="9" t="s">
        <v>324</v>
      </c>
      <c r="E259" s="53"/>
      <c r="F259" s="9" t="s">
        <v>325</v>
      </c>
      <c r="G259" s="53"/>
      <c r="H259" s="54">
        <v>634</v>
      </c>
      <c r="I259" s="53" t="s">
        <v>45</v>
      </c>
      <c r="J259" s="429" t="str">
        <f>IF(ISBLANK(INDEX('Policy Characteristics'!D:D,MATCH($C259,'Policy Characteristics'!$C:$C,0))),"",INDEX('Policy Characteristics'!D:D,MATCH($C259,'Policy Characteristics'!$C:$C,0)))</f>
        <v>Non BAU Mandated Capacity Construction</v>
      </c>
      <c r="K259" s="427" t="str">
        <f>IF(ISBLANK(INDEX('Policy Characteristics'!E:E,MATCH($C259,'Policy Characteristics'!$C:$C,0))),"",INDEX('Policy Characteristics'!E:E,MATCH($C259,'Policy Characteristics'!$C:$C,0)))</f>
        <v/>
      </c>
      <c r="L259" s="427">
        <f>IF(ISBLANK(INDEX('Policy Characteristics'!F:F,MATCH($C259,'Policy Characteristics'!$C:$C,0))),"",INDEX('Policy Characteristics'!F:F,MATCH($C259,'Policy Characteristics'!$C:$C,0)))</f>
        <v>0</v>
      </c>
      <c r="M259" s="427">
        <f>IF(ISBLANK(INDEX('Policy Characteristics'!G:G,MATCH($C259,'Policy Characteristics'!$C:$C,0))),"",INDEX('Policy Characteristics'!G:G,MATCH($C259,'Policy Characteristics'!$C:$C,0)))</f>
        <v>1</v>
      </c>
      <c r="N259" s="427">
        <f>IF(ISBLANK(INDEX('Policy Characteristics'!H:H,MATCH($C259,'Policy Characteristics'!$C:$C,0))),"",INDEX('Policy Characteristics'!H:H,MATCH($C259,'Policy Characteristics'!$C:$C,0)))</f>
        <v>1</v>
      </c>
      <c r="O259" s="427" t="str">
        <f>IF(ISBLANK(INDEX('Policy Characteristics'!I:I,MATCH($C259,'Policy Characteristics'!$C:$C,0))),"",INDEX('Policy Characteristics'!I:I,MATCH($C259,'Policy Characteristics'!$C:$C,0)))</f>
        <v>on/off</v>
      </c>
      <c r="P259" s="427" t="str">
        <f>IF(ISBLANK(INDEX('Policy Characteristics'!J:J,MATCH($C259,'Policy Characteristics'!$C:$C,0))),"",INDEX('Policy Characteristics'!J:J,MATCH($C259,'Policy Characteristics'!$C:$C,0)))</f>
        <v>**Description:** The business-as-ususal case includes all planned capacity additions. This policy blocks all planned additions of the selected type(s) that have not already received regulatory approval. // **Guidance for setting values:** // **Nuclear:** This policy levers blocks roughly 4 GW of new nuclear between now and 2025.</v>
      </c>
      <c r="Q259" s="427" t="str">
        <f>IF(ISBLANK(INDEX('Policy Characteristics'!K:K,MATCH($C259,'Policy Characteristics'!$C:$C,0))),"",INDEX('Policy Characteristics'!K:K,MATCH($C259,'Policy Characteristics'!$C:$C,0)))</f>
        <v/>
      </c>
      <c r="R259" s="427" t="str">
        <f>IF(ISBLANK(INDEX('Policy Characteristics'!L:L,MATCH($C259,'Policy Characteristics'!$C:$C,0))),"",INDEX('Policy Characteristics'!L:L,MATCH($C259,'Policy Characteristics'!$C:$C,0)))</f>
        <v/>
      </c>
    </row>
    <row r="260" spans="1:18" s="5" customFormat="1" x14ac:dyDescent="0.35">
      <c r="A260" s="427" t="str">
        <f>IF(ISBLANK(INDEX('Policy Characteristics'!A:A,MATCH($C260,'Policy Characteristics'!$C:$C,0))),"",INDEX('Policy Characteristics'!A:A,MATCH($C260,'Policy Characteristics'!$C:$C,0)))</f>
        <v>Electricity Supply</v>
      </c>
      <c r="B260" s="427" t="str">
        <f>IF(ISBLANK(INDEX('Policy Characteristics'!B:B,MATCH($C260,'Policy Characteristics'!$C:$C,0))),"",INDEX('Policy Characteristics'!B:B,MATCH($C260,'Policy Characteristics'!$C:$C,0)))</f>
        <v>Non BAU Mandated Capacity Construction</v>
      </c>
      <c r="C260" s="431" t="str">
        <f t="shared" si="22"/>
        <v>Boolean Use Non BAU Mandated Capacity Construction Schedule</v>
      </c>
      <c r="D260" s="9" t="s">
        <v>79</v>
      </c>
      <c r="E260" s="53"/>
      <c r="F260" s="9" t="s">
        <v>93</v>
      </c>
      <c r="G260" s="53"/>
      <c r="H260" s="54">
        <v>635</v>
      </c>
      <c r="I260" s="53" t="s">
        <v>46</v>
      </c>
      <c r="J260" s="429" t="str">
        <f>IF(ISBLANK(INDEX('Policy Characteristics'!D:D,MATCH($C260,'Policy Characteristics'!$C:$C,0))),"",INDEX('Policy Characteristics'!D:D,MATCH($C260,'Policy Characteristics'!$C:$C,0)))</f>
        <v>Non BAU Mandated Capacity Construction</v>
      </c>
      <c r="K260" s="427" t="str">
        <f>IF(ISBLANK(INDEX('Policy Characteristics'!E:E,MATCH($C260,'Policy Characteristics'!$C:$C,0))),"",INDEX('Policy Characteristics'!E:E,MATCH($C260,'Policy Characteristics'!$C:$C,0)))</f>
        <v/>
      </c>
      <c r="L260" s="427">
        <f>IF(ISBLANK(INDEX('Policy Characteristics'!F:F,MATCH($C260,'Policy Characteristics'!$C:$C,0))),"",INDEX('Policy Characteristics'!F:F,MATCH($C260,'Policy Characteristics'!$C:$C,0)))</f>
        <v>0</v>
      </c>
      <c r="M260" s="427">
        <f>IF(ISBLANK(INDEX('Policy Characteristics'!G:G,MATCH($C260,'Policy Characteristics'!$C:$C,0))),"",INDEX('Policy Characteristics'!G:G,MATCH($C260,'Policy Characteristics'!$C:$C,0)))</f>
        <v>1</v>
      </c>
      <c r="N260" s="427">
        <f>IF(ISBLANK(INDEX('Policy Characteristics'!H:H,MATCH($C260,'Policy Characteristics'!$C:$C,0))),"",INDEX('Policy Characteristics'!H:H,MATCH($C260,'Policy Characteristics'!$C:$C,0)))</f>
        <v>1</v>
      </c>
      <c r="O260" s="427" t="str">
        <f>IF(ISBLANK(INDEX('Policy Characteristics'!I:I,MATCH($C260,'Policy Characteristics'!$C:$C,0))),"",INDEX('Policy Characteristics'!I:I,MATCH($C260,'Policy Characteristics'!$C:$C,0)))</f>
        <v>on/off</v>
      </c>
      <c r="P260" s="427" t="str">
        <f>IF(ISBLANK(INDEX('Policy Characteristics'!J:J,MATCH($C260,'Policy Characteristics'!$C:$C,0))),"",INDEX('Policy Characteristics'!J:J,MATCH($C260,'Policy Characteristics'!$C:$C,0)))</f>
        <v>**Description:** The business-as-ususal case includes all planned capacity additions. This policy blocks all planned additions of the selected type(s) that have not already received regulatory approval. // **Guidance for setting values:** // **Nuclear:** This policy levers blocks roughly 4 GW of new nuclear between now and 2025.</v>
      </c>
      <c r="Q260" s="427" t="str">
        <f>IF(ISBLANK(INDEX('Policy Characteristics'!K:K,MATCH($C260,'Policy Characteristics'!$C:$C,0))),"",INDEX('Policy Characteristics'!K:K,MATCH($C260,'Policy Characteristics'!$C:$C,0)))</f>
        <v/>
      </c>
      <c r="R260" s="427" t="str">
        <f>IF(ISBLANK(INDEX('Policy Characteristics'!L:L,MATCH($C260,'Policy Characteristics'!$C:$C,0))),"",INDEX('Policy Characteristics'!L:L,MATCH($C260,'Policy Characteristics'!$C:$C,0)))</f>
        <v/>
      </c>
    </row>
    <row r="261" spans="1:18" s="5" customFormat="1" x14ac:dyDescent="0.35">
      <c r="A261" s="427" t="str">
        <f>IF(ISBLANK(INDEX('Policy Characteristics'!A:A,MATCH($C261,'Policy Characteristics'!$C:$C,0))),"",INDEX('Policy Characteristics'!A:A,MATCH($C261,'Policy Characteristics'!$C:$C,0)))</f>
        <v>Electricity Supply</v>
      </c>
      <c r="B261" s="427" t="str">
        <f>IF(ISBLANK(INDEX('Policy Characteristics'!B:B,MATCH($C261,'Policy Characteristics'!$C:$C,0))),"",INDEX('Policy Characteristics'!B:B,MATCH($C261,'Policy Characteristics'!$C:$C,0)))</f>
        <v>Non BAU Mandated Capacity Construction</v>
      </c>
      <c r="C261" s="431" t="str">
        <f t="shared" si="22"/>
        <v>Boolean Use Non BAU Mandated Capacity Construction Schedule</v>
      </c>
      <c r="D261" s="9" t="s">
        <v>80</v>
      </c>
      <c r="E261" s="53"/>
      <c r="F261" s="9" t="s">
        <v>94</v>
      </c>
      <c r="G261" s="53"/>
      <c r="H261" s="54">
        <v>636</v>
      </c>
      <c r="I261" s="53" t="s">
        <v>46</v>
      </c>
      <c r="J261" s="429" t="str">
        <f>IF(ISBLANK(INDEX('Policy Characteristics'!D:D,MATCH($C261,'Policy Characteristics'!$C:$C,0))),"",INDEX('Policy Characteristics'!D:D,MATCH($C261,'Policy Characteristics'!$C:$C,0)))</f>
        <v>Non BAU Mandated Capacity Construction</v>
      </c>
      <c r="K261" s="427" t="str">
        <f>IF(ISBLANK(INDEX('Policy Characteristics'!E:E,MATCH($C261,'Policy Characteristics'!$C:$C,0))),"",INDEX('Policy Characteristics'!E:E,MATCH($C261,'Policy Characteristics'!$C:$C,0)))</f>
        <v/>
      </c>
      <c r="L261" s="427">
        <f>IF(ISBLANK(INDEX('Policy Characteristics'!F:F,MATCH($C261,'Policy Characteristics'!$C:$C,0))),"",INDEX('Policy Characteristics'!F:F,MATCH($C261,'Policy Characteristics'!$C:$C,0)))</f>
        <v>0</v>
      </c>
      <c r="M261" s="427">
        <f>IF(ISBLANK(INDEX('Policy Characteristics'!G:G,MATCH($C261,'Policy Characteristics'!$C:$C,0))),"",INDEX('Policy Characteristics'!G:G,MATCH($C261,'Policy Characteristics'!$C:$C,0)))</f>
        <v>1</v>
      </c>
      <c r="N261" s="427">
        <f>IF(ISBLANK(INDEX('Policy Characteristics'!H:H,MATCH($C261,'Policy Characteristics'!$C:$C,0))),"",INDEX('Policy Characteristics'!H:H,MATCH($C261,'Policy Characteristics'!$C:$C,0)))</f>
        <v>1</v>
      </c>
      <c r="O261" s="427" t="str">
        <f>IF(ISBLANK(INDEX('Policy Characteristics'!I:I,MATCH($C261,'Policy Characteristics'!$C:$C,0))),"",INDEX('Policy Characteristics'!I:I,MATCH($C261,'Policy Characteristics'!$C:$C,0)))</f>
        <v>on/off</v>
      </c>
      <c r="P261" s="427" t="str">
        <f>IF(ISBLANK(INDEX('Policy Characteristics'!J:J,MATCH($C261,'Policy Characteristics'!$C:$C,0))),"",INDEX('Policy Characteristics'!J:J,MATCH($C261,'Policy Characteristics'!$C:$C,0)))</f>
        <v>**Description:** The business-as-ususal case includes all planned capacity additions. This policy blocks all planned additions of the selected type(s) that have not already received regulatory approval. // **Guidance for setting values:** // **Nuclear:** This policy levers blocks roughly 4 GW of new nuclear between now and 2025.</v>
      </c>
      <c r="Q261" s="427" t="str">
        <f>IF(ISBLANK(INDEX('Policy Characteristics'!K:K,MATCH($C261,'Policy Characteristics'!$C:$C,0))),"",INDEX('Policy Characteristics'!K:K,MATCH($C261,'Policy Characteristics'!$C:$C,0)))</f>
        <v/>
      </c>
      <c r="R261" s="427" t="str">
        <f>IF(ISBLANK(INDEX('Policy Characteristics'!L:L,MATCH($C261,'Policy Characteristics'!$C:$C,0))),"",INDEX('Policy Characteristics'!L:L,MATCH($C261,'Policy Characteristics'!$C:$C,0)))</f>
        <v/>
      </c>
    </row>
    <row r="262" spans="1:18" s="5" customFormat="1" x14ac:dyDescent="0.35">
      <c r="A262" s="427" t="str">
        <f>IF(ISBLANK(INDEX('Policy Characteristics'!A:A,MATCH($C262,'Policy Characteristics'!$C:$C,0))),"",INDEX('Policy Characteristics'!A:A,MATCH($C262,'Policy Characteristics'!$C:$C,0)))</f>
        <v>Electricity Supply</v>
      </c>
      <c r="B262" s="427" t="str">
        <f>IF(ISBLANK(INDEX('Policy Characteristics'!B:B,MATCH($C262,'Policy Characteristics'!$C:$C,0))),"",INDEX('Policy Characteristics'!B:B,MATCH($C262,'Policy Characteristics'!$C:$C,0)))</f>
        <v>Non BAU Mandated Capacity Construction</v>
      </c>
      <c r="C262" s="431" t="str">
        <f t="shared" si="22"/>
        <v>Boolean Use Non BAU Mandated Capacity Construction Schedule</v>
      </c>
      <c r="D262" s="9" t="s">
        <v>469</v>
      </c>
      <c r="E262" s="53"/>
      <c r="F262" s="9" t="s">
        <v>472</v>
      </c>
      <c r="G262" s="53"/>
      <c r="H262" s="54">
        <v>637</v>
      </c>
      <c r="I262" s="53" t="s">
        <v>46</v>
      </c>
      <c r="J262" s="429" t="str">
        <f>IF(ISBLANK(INDEX('Policy Characteristics'!D:D,MATCH($C262,'Policy Characteristics'!$C:$C,0))),"",INDEX('Policy Characteristics'!D:D,MATCH($C262,'Policy Characteristics'!$C:$C,0)))</f>
        <v>Non BAU Mandated Capacity Construction</v>
      </c>
      <c r="K262" s="427" t="str">
        <f>IF(ISBLANK(INDEX('Policy Characteristics'!E:E,MATCH($C262,'Policy Characteristics'!$C:$C,0))),"",INDEX('Policy Characteristics'!E:E,MATCH($C262,'Policy Characteristics'!$C:$C,0)))</f>
        <v/>
      </c>
      <c r="L262" s="427">
        <f>IF(ISBLANK(INDEX('Policy Characteristics'!F:F,MATCH($C262,'Policy Characteristics'!$C:$C,0))),"",INDEX('Policy Characteristics'!F:F,MATCH($C262,'Policy Characteristics'!$C:$C,0)))</f>
        <v>0</v>
      </c>
      <c r="M262" s="427">
        <f>IF(ISBLANK(INDEX('Policy Characteristics'!G:G,MATCH($C262,'Policy Characteristics'!$C:$C,0))),"",INDEX('Policy Characteristics'!G:G,MATCH($C262,'Policy Characteristics'!$C:$C,0)))</f>
        <v>1</v>
      </c>
      <c r="N262" s="427">
        <f>IF(ISBLANK(INDEX('Policy Characteristics'!H:H,MATCH($C262,'Policy Characteristics'!$C:$C,0))),"",INDEX('Policy Characteristics'!H:H,MATCH($C262,'Policy Characteristics'!$C:$C,0)))</f>
        <v>1</v>
      </c>
      <c r="O262" s="427" t="str">
        <f>IF(ISBLANK(INDEX('Policy Characteristics'!I:I,MATCH($C262,'Policy Characteristics'!$C:$C,0))),"",INDEX('Policy Characteristics'!I:I,MATCH($C262,'Policy Characteristics'!$C:$C,0)))</f>
        <v>on/off</v>
      </c>
      <c r="P262" s="427" t="str">
        <f>IF(ISBLANK(INDEX('Policy Characteristics'!J:J,MATCH($C262,'Policy Characteristics'!$C:$C,0))),"",INDEX('Policy Characteristics'!J:J,MATCH($C262,'Policy Characteristics'!$C:$C,0)))</f>
        <v>**Description:** The business-as-ususal case includes all planned capacity additions. This policy blocks all planned additions of the selected type(s) that have not already received regulatory approval. // **Guidance for setting values:** // **Nuclear:** This policy levers blocks roughly 4 GW of new nuclear between now and 2025.</v>
      </c>
      <c r="Q262" s="427" t="str">
        <f>IF(ISBLANK(INDEX('Policy Characteristics'!K:K,MATCH($C262,'Policy Characteristics'!$C:$C,0))),"",INDEX('Policy Characteristics'!K:K,MATCH($C262,'Policy Characteristics'!$C:$C,0)))</f>
        <v/>
      </c>
      <c r="R262" s="427" t="str">
        <f>IF(ISBLANK(INDEX('Policy Characteristics'!L:L,MATCH($C262,'Policy Characteristics'!$C:$C,0))),"",INDEX('Policy Characteristics'!L:L,MATCH($C262,'Policy Characteristics'!$C:$C,0)))</f>
        <v/>
      </c>
    </row>
    <row r="263" spans="1:18" s="5" customFormat="1" x14ac:dyDescent="0.35">
      <c r="A263" s="427" t="str">
        <f>IF(ISBLANK(INDEX('Policy Characteristics'!A:A,MATCH($C263,'Policy Characteristics'!$C:$C,0))),"",INDEX('Policy Characteristics'!A:A,MATCH($C263,'Policy Characteristics'!$C:$C,0)))</f>
        <v>Electricity Supply</v>
      </c>
      <c r="B263" s="427" t="str">
        <f>IF(ISBLANK(INDEX('Policy Characteristics'!B:B,MATCH($C263,'Policy Characteristics'!$C:$C,0))),"",INDEX('Policy Characteristics'!B:B,MATCH($C263,'Policy Characteristics'!$C:$C,0)))</f>
        <v>Non BAU Mandated Capacity Construction</v>
      </c>
      <c r="C263" s="431" t="str">
        <f t="shared" si="22"/>
        <v>Boolean Use Non BAU Mandated Capacity Construction Schedule</v>
      </c>
      <c r="D263" s="9" t="s">
        <v>81</v>
      </c>
      <c r="E263" s="53"/>
      <c r="F263" s="9" t="s">
        <v>95</v>
      </c>
      <c r="G263" s="53"/>
      <c r="H263" s="54">
        <v>638</v>
      </c>
      <c r="I263" s="53" t="s">
        <v>46</v>
      </c>
      <c r="J263" s="429" t="str">
        <f>IF(ISBLANK(INDEX('Policy Characteristics'!D:D,MATCH($C263,'Policy Characteristics'!$C:$C,0))),"",INDEX('Policy Characteristics'!D:D,MATCH($C263,'Policy Characteristics'!$C:$C,0)))</f>
        <v>Non BAU Mandated Capacity Construction</v>
      </c>
      <c r="K263" s="427" t="str">
        <f>IF(ISBLANK(INDEX('Policy Characteristics'!E:E,MATCH($C263,'Policy Characteristics'!$C:$C,0))),"",INDEX('Policy Characteristics'!E:E,MATCH($C263,'Policy Characteristics'!$C:$C,0)))</f>
        <v/>
      </c>
      <c r="L263" s="427">
        <f>IF(ISBLANK(INDEX('Policy Characteristics'!F:F,MATCH($C263,'Policy Characteristics'!$C:$C,0))),"",INDEX('Policy Characteristics'!F:F,MATCH($C263,'Policy Characteristics'!$C:$C,0)))</f>
        <v>0</v>
      </c>
      <c r="M263" s="427">
        <f>IF(ISBLANK(INDEX('Policy Characteristics'!G:G,MATCH($C263,'Policy Characteristics'!$C:$C,0))),"",INDEX('Policy Characteristics'!G:G,MATCH($C263,'Policy Characteristics'!$C:$C,0)))</f>
        <v>1</v>
      </c>
      <c r="N263" s="427">
        <f>IF(ISBLANK(INDEX('Policy Characteristics'!H:H,MATCH($C263,'Policy Characteristics'!$C:$C,0))),"",INDEX('Policy Characteristics'!H:H,MATCH($C263,'Policy Characteristics'!$C:$C,0)))</f>
        <v>1</v>
      </c>
      <c r="O263" s="427" t="str">
        <f>IF(ISBLANK(INDEX('Policy Characteristics'!I:I,MATCH($C263,'Policy Characteristics'!$C:$C,0))),"",INDEX('Policy Characteristics'!I:I,MATCH($C263,'Policy Characteristics'!$C:$C,0)))</f>
        <v>on/off</v>
      </c>
      <c r="P263" s="427" t="str">
        <f>IF(ISBLANK(INDEX('Policy Characteristics'!J:J,MATCH($C263,'Policy Characteristics'!$C:$C,0))),"",INDEX('Policy Characteristics'!J:J,MATCH($C263,'Policy Characteristics'!$C:$C,0)))</f>
        <v>**Description:** The business-as-ususal case includes all planned capacity additions. This policy blocks all planned additions of the selected type(s) that have not already received regulatory approval. // **Guidance for setting values:** // **Nuclear:** This policy levers blocks roughly 4 GW of new nuclear between now and 2025.</v>
      </c>
      <c r="Q263" s="427" t="str">
        <f>IF(ISBLANK(INDEX('Policy Characteristics'!K:K,MATCH($C263,'Policy Characteristics'!$C:$C,0))),"",INDEX('Policy Characteristics'!K:K,MATCH($C263,'Policy Characteristics'!$C:$C,0)))</f>
        <v/>
      </c>
      <c r="R263" s="427" t="str">
        <f>IF(ISBLANK(INDEX('Policy Characteristics'!L:L,MATCH($C263,'Policy Characteristics'!$C:$C,0))),"",INDEX('Policy Characteristics'!L:L,MATCH($C263,'Policy Characteristics'!$C:$C,0)))</f>
        <v/>
      </c>
    </row>
    <row r="264" spans="1:18" s="5" customFormat="1" x14ac:dyDescent="0.35">
      <c r="A264" s="427" t="str">
        <f>IF(ISBLANK(INDEX('Policy Characteristics'!A:A,MATCH($C264,'Policy Characteristics'!$C:$C,0))),"",INDEX('Policy Characteristics'!A:A,MATCH($C264,'Policy Characteristics'!$C:$C,0)))</f>
        <v>Electricity Supply</v>
      </c>
      <c r="B264" s="427" t="str">
        <f>IF(ISBLANK(INDEX('Policy Characteristics'!B:B,MATCH($C264,'Policy Characteristics'!$C:$C,0))),"",INDEX('Policy Characteristics'!B:B,MATCH($C264,'Policy Characteristics'!$C:$C,0)))</f>
        <v>Non BAU Mandated Capacity Construction</v>
      </c>
      <c r="C264" s="431" t="str">
        <f t="shared" si="22"/>
        <v>Boolean Use Non BAU Mandated Capacity Construction Schedule</v>
      </c>
      <c r="D264" s="9" t="s">
        <v>82</v>
      </c>
      <c r="E264" s="53"/>
      <c r="F264" s="9" t="s">
        <v>96</v>
      </c>
      <c r="G264" s="53"/>
      <c r="H264" s="54">
        <v>639</v>
      </c>
      <c r="I264" s="53" t="s">
        <v>46</v>
      </c>
      <c r="J264" s="429" t="str">
        <f>IF(ISBLANK(INDEX('Policy Characteristics'!D:D,MATCH($C264,'Policy Characteristics'!$C:$C,0))),"",INDEX('Policy Characteristics'!D:D,MATCH($C264,'Policy Characteristics'!$C:$C,0)))</f>
        <v>Non BAU Mandated Capacity Construction</v>
      </c>
      <c r="K264" s="427" t="str">
        <f>IF(ISBLANK(INDEX('Policy Characteristics'!E:E,MATCH($C264,'Policy Characteristics'!$C:$C,0))),"",INDEX('Policy Characteristics'!E:E,MATCH($C264,'Policy Characteristics'!$C:$C,0)))</f>
        <v/>
      </c>
      <c r="L264" s="427">
        <f>IF(ISBLANK(INDEX('Policy Characteristics'!F:F,MATCH($C264,'Policy Characteristics'!$C:$C,0))),"",INDEX('Policy Characteristics'!F:F,MATCH($C264,'Policy Characteristics'!$C:$C,0)))</f>
        <v>0</v>
      </c>
      <c r="M264" s="427">
        <f>IF(ISBLANK(INDEX('Policy Characteristics'!G:G,MATCH($C264,'Policy Characteristics'!$C:$C,0))),"",INDEX('Policy Characteristics'!G:G,MATCH($C264,'Policy Characteristics'!$C:$C,0)))</f>
        <v>1</v>
      </c>
      <c r="N264" s="427">
        <f>IF(ISBLANK(INDEX('Policy Characteristics'!H:H,MATCH($C264,'Policy Characteristics'!$C:$C,0))),"",INDEX('Policy Characteristics'!H:H,MATCH($C264,'Policy Characteristics'!$C:$C,0)))</f>
        <v>1</v>
      </c>
      <c r="O264" s="427" t="str">
        <f>IF(ISBLANK(INDEX('Policy Characteristics'!I:I,MATCH($C264,'Policy Characteristics'!$C:$C,0))),"",INDEX('Policy Characteristics'!I:I,MATCH($C264,'Policy Characteristics'!$C:$C,0)))</f>
        <v>on/off</v>
      </c>
      <c r="P264" s="427" t="str">
        <f>IF(ISBLANK(INDEX('Policy Characteristics'!J:J,MATCH($C264,'Policy Characteristics'!$C:$C,0))),"",INDEX('Policy Characteristics'!J:J,MATCH($C264,'Policy Characteristics'!$C:$C,0)))</f>
        <v>**Description:** The business-as-ususal case includes all planned capacity additions. This policy blocks all planned additions of the selected type(s) that have not already received regulatory approval. // **Guidance for setting values:** // **Nuclear:** This policy levers blocks roughly 4 GW of new nuclear between now and 2025.</v>
      </c>
      <c r="Q264" s="427" t="str">
        <f>IF(ISBLANK(INDEX('Policy Characteristics'!K:K,MATCH($C264,'Policy Characteristics'!$C:$C,0))),"",INDEX('Policy Characteristics'!K:K,MATCH($C264,'Policy Characteristics'!$C:$C,0)))</f>
        <v/>
      </c>
      <c r="R264" s="427" t="str">
        <f>IF(ISBLANK(INDEX('Policy Characteristics'!L:L,MATCH($C264,'Policy Characteristics'!$C:$C,0))),"",INDEX('Policy Characteristics'!L:L,MATCH($C264,'Policy Characteristics'!$C:$C,0)))</f>
        <v/>
      </c>
    </row>
    <row r="265" spans="1:18" s="5" customFormat="1" x14ac:dyDescent="0.35">
      <c r="A265" s="427" t="str">
        <f>IF(ISBLANK(INDEX('Policy Characteristics'!A:A,MATCH($C265,'Policy Characteristics'!$C:$C,0))),"",INDEX('Policy Characteristics'!A:A,MATCH($C265,'Policy Characteristics'!$C:$C,0)))</f>
        <v>Electricity Supply</v>
      </c>
      <c r="B265" s="427" t="str">
        <f>IF(ISBLANK(INDEX('Policy Characteristics'!B:B,MATCH($C265,'Policy Characteristics'!$C:$C,0))),"",INDEX('Policy Characteristics'!B:B,MATCH($C265,'Policy Characteristics'!$C:$C,0)))</f>
        <v>Non BAU Mandated Capacity Construction</v>
      </c>
      <c r="C265" s="431" t="str">
        <f t="shared" si="22"/>
        <v>Boolean Use Non BAU Mandated Capacity Construction Schedule</v>
      </c>
      <c r="D265" s="9" t="s">
        <v>83</v>
      </c>
      <c r="E265" s="53"/>
      <c r="F265" s="9" t="s">
        <v>97</v>
      </c>
      <c r="G265" s="53"/>
      <c r="H265" s="54">
        <v>640</v>
      </c>
      <c r="I265" s="53" t="s">
        <v>46</v>
      </c>
      <c r="J265" s="429" t="str">
        <f>IF(ISBLANK(INDEX('Policy Characteristics'!D:D,MATCH($C265,'Policy Characteristics'!$C:$C,0))),"",INDEX('Policy Characteristics'!D:D,MATCH($C265,'Policy Characteristics'!$C:$C,0)))</f>
        <v>Non BAU Mandated Capacity Construction</v>
      </c>
      <c r="K265" s="427" t="str">
        <f>IF(ISBLANK(INDEX('Policy Characteristics'!E:E,MATCH($C265,'Policy Characteristics'!$C:$C,0))),"",INDEX('Policy Characteristics'!E:E,MATCH($C265,'Policy Characteristics'!$C:$C,0)))</f>
        <v/>
      </c>
      <c r="L265" s="427">
        <f>IF(ISBLANK(INDEX('Policy Characteristics'!F:F,MATCH($C265,'Policy Characteristics'!$C:$C,0))),"",INDEX('Policy Characteristics'!F:F,MATCH($C265,'Policy Characteristics'!$C:$C,0)))</f>
        <v>0</v>
      </c>
      <c r="M265" s="427">
        <f>IF(ISBLANK(INDEX('Policy Characteristics'!G:G,MATCH($C265,'Policy Characteristics'!$C:$C,0))),"",INDEX('Policy Characteristics'!G:G,MATCH($C265,'Policy Characteristics'!$C:$C,0)))</f>
        <v>1</v>
      </c>
      <c r="N265" s="427">
        <f>IF(ISBLANK(INDEX('Policy Characteristics'!H:H,MATCH($C265,'Policy Characteristics'!$C:$C,0))),"",INDEX('Policy Characteristics'!H:H,MATCH($C265,'Policy Characteristics'!$C:$C,0)))</f>
        <v>1</v>
      </c>
      <c r="O265" s="427" t="str">
        <f>IF(ISBLANK(INDEX('Policy Characteristics'!I:I,MATCH($C265,'Policy Characteristics'!$C:$C,0))),"",INDEX('Policy Characteristics'!I:I,MATCH($C265,'Policy Characteristics'!$C:$C,0)))</f>
        <v>on/off</v>
      </c>
      <c r="P265" s="427" t="str">
        <f>IF(ISBLANK(INDEX('Policy Characteristics'!J:J,MATCH($C265,'Policy Characteristics'!$C:$C,0))),"",INDEX('Policy Characteristics'!J:J,MATCH($C265,'Policy Characteristics'!$C:$C,0)))</f>
        <v>**Description:** The business-as-ususal case includes all planned capacity additions. This policy blocks all planned additions of the selected type(s) that have not already received regulatory approval. // **Guidance for setting values:** // **Nuclear:** This policy levers blocks roughly 4 GW of new nuclear between now and 2025.</v>
      </c>
      <c r="Q265" s="427" t="str">
        <f>IF(ISBLANK(INDEX('Policy Characteristics'!K:K,MATCH($C265,'Policy Characteristics'!$C:$C,0))),"",INDEX('Policy Characteristics'!K:K,MATCH($C265,'Policy Characteristics'!$C:$C,0)))</f>
        <v/>
      </c>
      <c r="R265" s="427" t="str">
        <f>IF(ISBLANK(INDEX('Policy Characteristics'!L:L,MATCH($C265,'Policy Characteristics'!$C:$C,0))),"",INDEX('Policy Characteristics'!L:L,MATCH($C265,'Policy Characteristics'!$C:$C,0)))</f>
        <v/>
      </c>
    </row>
    <row r="266" spans="1:18" s="5" customFormat="1" x14ac:dyDescent="0.35">
      <c r="A266" s="427" t="str">
        <f>IF(ISBLANK(INDEX('Policy Characteristics'!A:A,MATCH($C266,'Policy Characteristics'!$C:$C,0))),"",INDEX('Policy Characteristics'!A:A,MATCH($C266,'Policy Characteristics'!$C:$C,0)))</f>
        <v>Electricity Supply</v>
      </c>
      <c r="B266" s="427" t="str">
        <f>IF(ISBLANK(INDEX('Policy Characteristics'!B:B,MATCH($C266,'Policy Characteristics'!$C:$C,0))),"",INDEX('Policy Characteristics'!B:B,MATCH($C266,'Policy Characteristics'!$C:$C,0)))</f>
        <v>Non BAU Mandated Capacity Construction</v>
      </c>
      <c r="C266" s="431" t="str">
        <f t="shared" si="22"/>
        <v>Boolean Use Non BAU Mandated Capacity Construction Schedule</v>
      </c>
      <c r="D266" s="9" t="s">
        <v>2509</v>
      </c>
      <c r="E266" s="53"/>
      <c r="F266" s="9" t="s">
        <v>457</v>
      </c>
      <c r="G266" s="53"/>
      <c r="H266" s="54">
        <v>641</v>
      </c>
      <c r="I266" s="53" t="s">
        <v>46</v>
      </c>
      <c r="J266" s="429" t="str">
        <f>IF(ISBLANK(INDEX('Policy Characteristics'!D:D,MATCH($C266,'Policy Characteristics'!$C:$C,0))),"",INDEX('Policy Characteristics'!D:D,MATCH($C266,'Policy Characteristics'!$C:$C,0)))</f>
        <v>Non BAU Mandated Capacity Construction</v>
      </c>
      <c r="K266" s="427" t="str">
        <f>IF(ISBLANK(INDEX('Policy Characteristics'!E:E,MATCH($C266,'Policy Characteristics'!$C:$C,0))),"",INDEX('Policy Characteristics'!E:E,MATCH($C266,'Policy Characteristics'!$C:$C,0)))</f>
        <v/>
      </c>
      <c r="L266" s="427">
        <f>IF(ISBLANK(INDEX('Policy Characteristics'!F:F,MATCH($C266,'Policy Characteristics'!$C:$C,0))),"",INDEX('Policy Characteristics'!F:F,MATCH($C266,'Policy Characteristics'!$C:$C,0)))</f>
        <v>0</v>
      </c>
      <c r="M266" s="427">
        <f>IF(ISBLANK(INDEX('Policy Characteristics'!G:G,MATCH($C266,'Policy Characteristics'!$C:$C,0))),"",INDEX('Policy Characteristics'!G:G,MATCH($C266,'Policy Characteristics'!$C:$C,0)))</f>
        <v>1</v>
      </c>
      <c r="N266" s="427">
        <f>IF(ISBLANK(INDEX('Policy Characteristics'!H:H,MATCH($C266,'Policy Characteristics'!$C:$C,0))),"",INDEX('Policy Characteristics'!H:H,MATCH($C266,'Policy Characteristics'!$C:$C,0)))</f>
        <v>1</v>
      </c>
      <c r="O266" s="427" t="str">
        <f>IF(ISBLANK(INDEX('Policy Characteristics'!I:I,MATCH($C266,'Policy Characteristics'!$C:$C,0))),"",INDEX('Policy Characteristics'!I:I,MATCH($C266,'Policy Characteristics'!$C:$C,0)))</f>
        <v>on/off</v>
      </c>
      <c r="P266" s="427" t="str">
        <f>IF(ISBLANK(INDEX('Policy Characteristics'!J:J,MATCH($C266,'Policy Characteristics'!$C:$C,0))),"",INDEX('Policy Characteristics'!J:J,MATCH($C266,'Policy Characteristics'!$C:$C,0)))</f>
        <v>**Description:** The business-as-ususal case includes all planned capacity additions. This policy blocks all planned additions of the selected type(s) that have not already received regulatory approval. // **Guidance for setting values:** // **Nuclear:** This policy levers blocks roughly 4 GW of new nuclear between now and 2025.</v>
      </c>
      <c r="Q266" s="427" t="str">
        <f>IF(ISBLANK(INDEX('Policy Characteristics'!K:K,MATCH($C266,'Policy Characteristics'!$C:$C,0))),"",INDEX('Policy Characteristics'!K:K,MATCH($C266,'Policy Characteristics'!$C:$C,0)))</f>
        <v/>
      </c>
      <c r="R266" s="427" t="str">
        <f>IF(ISBLANK(INDEX('Policy Characteristics'!L:L,MATCH($C266,'Policy Characteristics'!$C:$C,0))),"",INDEX('Policy Characteristics'!L:L,MATCH($C266,'Policy Characteristics'!$C:$C,0)))</f>
        <v/>
      </c>
    </row>
    <row r="267" spans="1:18" s="5" customFormat="1" x14ac:dyDescent="0.35">
      <c r="A267" s="427" t="str">
        <f>IF(ISBLANK(INDEX('Policy Characteristics'!A:A,MATCH($C267,'Policy Characteristics'!$C:$C,0))),"",INDEX('Policy Characteristics'!A:A,MATCH($C267,'Policy Characteristics'!$C:$C,0)))</f>
        <v>Electricity Supply</v>
      </c>
      <c r="B267" s="427" t="str">
        <f>IF(ISBLANK(INDEX('Policy Characteristics'!B:B,MATCH($C267,'Policy Characteristics'!$C:$C,0))),"",INDEX('Policy Characteristics'!B:B,MATCH($C267,'Policy Characteristics'!$C:$C,0)))</f>
        <v>Non BAU Mandated Capacity Construction</v>
      </c>
      <c r="C267" s="431" t="str">
        <f t="shared" si="22"/>
        <v>Boolean Use Non BAU Mandated Capacity Construction Schedule</v>
      </c>
      <c r="D267" s="9" t="s">
        <v>326</v>
      </c>
      <c r="E267" s="53"/>
      <c r="F267" s="9" t="s">
        <v>328</v>
      </c>
      <c r="G267" s="53"/>
      <c r="H267" s="54">
        <v>642</v>
      </c>
      <c r="I267" s="53" t="s">
        <v>46</v>
      </c>
      <c r="J267" s="429" t="str">
        <f>IF(ISBLANK(INDEX('Policy Characteristics'!D:D,MATCH($C267,'Policy Characteristics'!$C:$C,0))),"",INDEX('Policy Characteristics'!D:D,MATCH($C267,'Policy Characteristics'!$C:$C,0)))</f>
        <v>Non BAU Mandated Capacity Construction</v>
      </c>
      <c r="K267" s="427" t="str">
        <f>IF(ISBLANK(INDEX('Policy Characteristics'!E:E,MATCH($C267,'Policy Characteristics'!$C:$C,0))),"",INDEX('Policy Characteristics'!E:E,MATCH($C267,'Policy Characteristics'!$C:$C,0)))</f>
        <v/>
      </c>
      <c r="L267" s="427">
        <f>IF(ISBLANK(INDEX('Policy Characteristics'!F:F,MATCH($C267,'Policy Characteristics'!$C:$C,0))),"",INDEX('Policy Characteristics'!F:F,MATCH($C267,'Policy Characteristics'!$C:$C,0)))</f>
        <v>0</v>
      </c>
      <c r="M267" s="427">
        <f>IF(ISBLANK(INDEX('Policy Characteristics'!G:G,MATCH($C267,'Policy Characteristics'!$C:$C,0))),"",INDEX('Policy Characteristics'!G:G,MATCH($C267,'Policy Characteristics'!$C:$C,0)))</f>
        <v>1</v>
      </c>
      <c r="N267" s="427">
        <f>IF(ISBLANK(INDEX('Policy Characteristics'!H:H,MATCH($C267,'Policy Characteristics'!$C:$C,0))),"",INDEX('Policy Characteristics'!H:H,MATCH($C267,'Policy Characteristics'!$C:$C,0)))</f>
        <v>1</v>
      </c>
      <c r="O267" s="427" t="str">
        <f>IF(ISBLANK(INDEX('Policy Characteristics'!I:I,MATCH($C267,'Policy Characteristics'!$C:$C,0))),"",INDEX('Policy Characteristics'!I:I,MATCH($C267,'Policy Characteristics'!$C:$C,0)))</f>
        <v>on/off</v>
      </c>
      <c r="P267" s="427" t="str">
        <f>IF(ISBLANK(INDEX('Policy Characteristics'!J:J,MATCH($C267,'Policy Characteristics'!$C:$C,0))),"",INDEX('Policy Characteristics'!J:J,MATCH($C267,'Policy Characteristics'!$C:$C,0)))</f>
        <v>**Description:** The business-as-ususal case includes all planned capacity additions. This policy blocks all planned additions of the selected type(s) that have not already received regulatory approval. // **Guidance for setting values:** // **Nuclear:** This policy levers blocks roughly 4 GW of new nuclear between now and 2025.</v>
      </c>
      <c r="Q267" s="427" t="str">
        <f>IF(ISBLANK(INDEX('Policy Characteristics'!K:K,MATCH($C267,'Policy Characteristics'!$C:$C,0))),"",INDEX('Policy Characteristics'!K:K,MATCH($C267,'Policy Characteristics'!$C:$C,0)))</f>
        <v/>
      </c>
      <c r="R267" s="427" t="str">
        <f>IF(ISBLANK(INDEX('Policy Characteristics'!L:L,MATCH($C267,'Policy Characteristics'!$C:$C,0))),"",INDEX('Policy Characteristics'!L:L,MATCH($C267,'Policy Characteristics'!$C:$C,0)))</f>
        <v/>
      </c>
    </row>
    <row r="268" spans="1:18" s="5" customFormat="1" x14ac:dyDescent="0.35">
      <c r="A268" s="427" t="str">
        <f>IF(ISBLANK(INDEX('Policy Characteristics'!A:A,MATCH($C268,'Policy Characteristics'!$C:$C,0))),"",INDEX('Policy Characteristics'!A:A,MATCH($C268,'Policy Characteristics'!$C:$C,0)))</f>
        <v>Electricity Supply</v>
      </c>
      <c r="B268" s="427" t="str">
        <f>IF(ISBLANK(INDEX('Policy Characteristics'!B:B,MATCH($C268,'Policy Characteristics'!$C:$C,0))),"",INDEX('Policy Characteristics'!B:B,MATCH($C268,'Policy Characteristics'!$C:$C,0)))</f>
        <v>Non BAU Mandated Capacity Construction</v>
      </c>
      <c r="C268" s="431" t="str">
        <f t="shared" si="22"/>
        <v>Boolean Use Non BAU Mandated Capacity Construction Schedule</v>
      </c>
      <c r="D268" s="9" t="s">
        <v>327</v>
      </c>
      <c r="E268" s="53"/>
      <c r="F268" s="9" t="s">
        <v>329</v>
      </c>
      <c r="G268" s="53"/>
      <c r="H268" s="54">
        <v>643</v>
      </c>
      <c r="I268" s="53" t="s">
        <v>46</v>
      </c>
      <c r="J268" s="429" t="str">
        <f>IF(ISBLANK(INDEX('Policy Characteristics'!D:D,MATCH($C268,'Policy Characteristics'!$C:$C,0))),"",INDEX('Policy Characteristics'!D:D,MATCH($C268,'Policy Characteristics'!$C:$C,0)))</f>
        <v>Non BAU Mandated Capacity Construction</v>
      </c>
      <c r="K268" s="427" t="str">
        <f>IF(ISBLANK(INDEX('Policy Characteristics'!E:E,MATCH($C268,'Policy Characteristics'!$C:$C,0))),"",INDEX('Policy Characteristics'!E:E,MATCH($C268,'Policy Characteristics'!$C:$C,0)))</f>
        <v/>
      </c>
      <c r="L268" s="427">
        <f>IF(ISBLANK(INDEX('Policy Characteristics'!F:F,MATCH($C268,'Policy Characteristics'!$C:$C,0))),"",INDEX('Policy Characteristics'!F:F,MATCH($C268,'Policy Characteristics'!$C:$C,0)))</f>
        <v>0</v>
      </c>
      <c r="M268" s="427">
        <f>IF(ISBLANK(INDEX('Policy Characteristics'!G:G,MATCH($C268,'Policy Characteristics'!$C:$C,0))),"",INDEX('Policy Characteristics'!G:G,MATCH($C268,'Policy Characteristics'!$C:$C,0)))</f>
        <v>1</v>
      </c>
      <c r="N268" s="427">
        <f>IF(ISBLANK(INDEX('Policy Characteristics'!H:H,MATCH($C268,'Policy Characteristics'!$C:$C,0))),"",INDEX('Policy Characteristics'!H:H,MATCH($C268,'Policy Characteristics'!$C:$C,0)))</f>
        <v>1</v>
      </c>
      <c r="O268" s="427" t="str">
        <f>IF(ISBLANK(INDEX('Policy Characteristics'!I:I,MATCH($C268,'Policy Characteristics'!$C:$C,0))),"",INDEX('Policy Characteristics'!I:I,MATCH($C268,'Policy Characteristics'!$C:$C,0)))</f>
        <v>on/off</v>
      </c>
      <c r="P268" s="427" t="str">
        <f>IF(ISBLANK(INDEX('Policy Characteristics'!J:J,MATCH($C268,'Policy Characteristics'!$C:$C,0))),"",INDEX('Policy Characteristics'!J:J,MATCH($C268,'Policy Characteristics'!$C:$C,0)))</f>
        <v>**Description:** The business-as-ususal case includes all planned capacity additions. This policy blocks all planned additions of the selected type(s) that have not already received regulatory approval. // **Guidance for setting values:** // **Nuclear:** This policy levers blocks roughly 4 GW of new nuclear between now and 2025.</v>
      </c>
      <c r="Q268" s="427" t="str">
        <f>IF(ISBLANK(INDEX('Policy Characteristics'!K:K,MATCH($C268,'Policy Characteristics'!$C:$C,0))),"",INDEX('Policy Characteristics'!K:K,MATCH($C268,'Policy Characteristics'!$C:$C,0)))</f>
        <v/>
      </c>
      <c r="R268" s="427" t="str">
        <f>IF(ISBLANK(INDEX('Policy Characteristics'!L:L,MATCH($C268,'Policy Characteristics'!$C:$C,0))),"",INDEX('Policy Characteristics'!L:L,MATCH($C268,'Policy Characteristics'!$C:$C,0)))</f>
        <v/>
      </c>
    </row>
    <row r="269" spans="1:18" s="5" customFormat="1" x14ac:dyDescent="0.35">
      <c r="A269" s="427" t="str">
        <f>IF(ISBLANK(INDEX('Policy Characteristics'!A:A,MATCH($C269,'Policy Characteristics'!$C:$C,0))),"",INDEX('Policy Characteristics'!A:A,MATCH($C269,'Policy Characteristics'!$C:$C,0)))</f>
        <v>Electricity Supply</v>
      </c>
      <c r="B269" s="427" t="str">
        <f>IF(ISBLANK(INDEX('Policy Characteristics'!B:B,MATCH($C269,'Policy Characteristics'!$C:$C,0))),"",INDEX('Policy Characteristics'!B:B,MATCH($C269,'Policy Characteristics'!$C:$C,0)))</f>
        <v>Non BAU Mandated Capacity Construction</v>
      </c>
      <c r="C269" s="431" t="str">
        <f t="shared" si="22"/>
        <v>Boolean Use Non BAU Mandated Capacity Construction Schedule</v>
      </c>
      <c r="D269" s="9" t="s">
        <v>465</v>
      </c>
      <c r="E269" s="53"/>
      <c r="F269" s="9" t="s">
        <v>464</v>
      </c>
      <c r="G269" s="53"/>
      <c r="H269" s="54">
        <v>644</v>
      </c>
      <c r="I269" s="53" t="s">
        <v>46</v>
      </c>
      <c r="J269" s="429" t="str">
        <f>IF(ISBLANK(INDEX('Policy Characteristics'!D:D,MATCH($C269,'Policy Characteristics'!$C:$C,0))),"",INDEX('Policy Characteristics'!D:D,MATCH($C269,'Policy Characteristics'!$C:$C,0)))</f>
        <v>Non BAU Mandated Capacity Construction</v>
      </c>
      <c r="K269" s="427" t="str">
        <f>IF(ISBLANK(INDEX('Policy Characteristics'!E:E,MATCH($C269,'Policy Characteristics'!$C:$C,0))),"",INDEX('Policy Characteristics'!E:E,MATCH($C269,'Policy Characteristics'!$C:$C,0)))</f>
        <v/>
      </c>
      <c r="L269" s="427">
        <f>IF(ISBLANK(INDEX('Policy Characteristics'!F:F,MATCH($C269,'Policy Characteristics'!$C:$C,0))),"",INDEX('Policy Characteristics'!F:F,MATCH($C269,'Policy Characteristics'!$C:$C,0)))</f>
        <v>0</v>
      </c>
      <c r="M269" s="427">
        <f>IF(ISBLANK(INDEX('Policy Characteristics'!G:G,MATCH($C269,'Policy Characteristics'!$C:$C,0))),"",INDEX('Policy Characteristics'!G:G,MATCH($C269,'Policy Characteristics'!$C:$C,0)))</f>
        <v>1</v>
      </c>
      <c r="N269" s="427">
        <f>IF(ISBLANK(INDEX('Policy Characteristics'!H:H,MATCH($C269,'Policy Characteristics'!$C:$C,0))),"",INDEX('Policy Characteristics'!H:H,MATCH($C269,'Policy Characteristics'!$C:$C,0)))</f>
        <v>1</v>
      </c>
      <c r="O269" s="427" t="str">
        <f>IF(ISBLANK(INDEX('Policy Characteristics'!I:I,MATCH($C269,'Policy Characteristics'!$C:$C,0))),"",INDEX('Policy Characteristics'!I:I,MATCH($C269,'Policy Characteristics'!$C:$C,0)))</f>
        <v>on/off</v>
      </c>
      <c r="P269" s="427" t="str">
        <f>IF(ISBLANK(INDEX('Policy Characteristics'!J:J,MATCH($C269,'Policy Characteristics'!$C:$C,0))),"",INDEX('Policy Characteristics'!J:J,MATCH($C269,'Policy Characteristics'!$C:$C,0)))</f>
        <v>**Description:** The business-as-ususal case includes all planned capacity additions. This policy blocks all planned additions of the selected type(s) that have not already received regulatory approval. // **Guidance for setting values:** // **Nuclear:** This policy levers blocks roughly 4 GW of new nuclear between now and 2025.</v>
      </c>
      <c r="Q269" s="427" t="str">
        <f>IF(ISBLANK(INDEX('Policy Characteristics'!K:K,MATCH($C269,'Policy Characteristics'!$C:$C,0))),"",INDEX('Policy Characteristics'!K:K,MATCH($C269,'Policy Characteristics'!$C:$C,0)))</f>
        <v/>
      </c>
      <c r="R269" s="427" t="str">
        <f>IF(ISBLANK(INDEX('Policy Characteristics'!L:L,MATCH($C269,'Policy Characteristics'!$C:$C,0))),"",INDEX('Policy Characteristics'!L:L,MATCH($C269,'Policy Characteristics'!$C:$C,0)))</f>
        <v/>
      </c>
    </row>
    <row r="270" spans="1:18" s="5" customFormat="1" x14ac:dyDescent="0.35">
      <c r="A270" s="427" t="str">
        <f>IF(ISBLANK(INDEX('Policy Characteristics'!A:A,MATCH($C270,'Policy Characteristics'!$C:$C,0))),"",INDEX('Policy Characteristics'!A:A,MATCH($C270,'Policy Characteristics'!$C:$C,0)))</f>
        <v>Electricity Supply</v>
      </c>
      <c r="B270" s="427" t="str">
        <f>IF(ISBLANK(INDEX('Policy Characteristics'!B:B,MATCH($C270,'Policy Characteristics'!$C:$C,0))),"",INDEX('Policy Characteristics'!B:B,MATCH($C270,'Policy Characteristics'!$C:$C,0)))</f>
        <v>Non BAU Mandated Capacity Construction</v>
      </c>
      <c r="C270" s="431" t="str">
        <f t="shared" si="22"/>
        <v>Boolean Use Non BAU Mandated Capacity Construction Schedule</v>
      </c>
      <c r="D270" s="9" t="s">
        <v>474</v>
      </c>
      <c r="E270" s="53"/>
      <c r="F270" s="9" t="s">
        <v>475</v>
      </c>
      <c r="G270" s="53"/>
      <c r="H270" s="54">
        <v>645</v>
      </c>
      <c r="I270" s="53" t="s">
        <v>46</v>
      </c>
      <c r="J270" s="429" t="str">
        <f>IF(ISBLANK(INDEX('Policy Characteristics'!D:D,MATCH($C270,'Policy Characteristics'!$C:$C,0))),"",INDEX('Policy Characteristics'!D:D,MATCH($C270,'Policy Characteristics'!$C:$C,0)))</f>
        <v>Non BAU Mandated Capacity Construction</v>
      </c>
      <c r="K270" s="427" t="str">
        <f>IF(ISBLANK(INDEX('Policy Characteristics'!E:E,MATCH($C270,'Policy Characteristics'!$C:$C,0))),"",INDEX('Policy Characteristics'!E:E,MATCH($C270,'Policy Characteristics'!$C:$C,0)))</f>
        <v/>
      </c>
      <c r="L270" s="427">
        <f>IF(ISBLANK(INDEX('Policy Characteristics'!F:F,MATCH($C270,'Policy Characteristics'!$C:$C,0))),"",INDEX('Policy Characteristics'!F:F,MATCH($C270,'Policy Characteristics'!$C:$C,0)))</f>
        <v>0</v>
      </c>
      <c r="M270" s="427">
        <f>IF(ISBLANK(INDEX('Policy Characteristics'!G:G,MATCH($C270,'Policy Characteristics'!$C:$C,0))),"",INDEX('Policy Characteristics'!G:G,MATCH($C270,'Policy Characteristics'!$C:$C,0)))</f>
        <v>1</v>
      </c>
      <c r="N270" s="427">
        <f>IF(ISBLANK(INDEX('Policy Characteristics'!H:H,MATCH($C270,'Policy Characteristics'!$C:$C,0))),"",INDEX('Policy Characteristics'!H:H,MATCH($C270,'Policy Characteristics'!$C:$C,0)))</f>
        <v>1</v>
      </c>
      <c r="O270" s="427" t="str">
        <f>IF(ISBLANK(INDEX('Policy Characteristics'!I:I,MATCH($C270,'Policy Characteristics'!$C:$C,0))),"",INDEX('Policy Characteristics'!I:I,MATCH($C270,'Policy Characteristics'!$C:$C,0)))</f>
        <v>on/off</v>
      </c>
      <c r="P270" s="427" t="str">
        <f>IF(ISBLANK(INDEX('Policy Characteristics'!J:J,MATCH($C270,'Policy Characteristics'!$C:$C,0))),"",INDEX('Policy Characteristics'!J:J,MATCH($C270,'Policy Characteristics'!$C:$C,0)))</f>
        <v>**Description:** The business-as-ususal case includes all planned capacity additions. This policy blocks all planned additions of the selected type(s) that have not already received regulatory approval. // **Guidance for setting values:** // **Nuclear:** This policy levers blocks roughly 4 GW of new nuclear between now and 2025.</v>
      </c>
      <c r="Q270" s="427" t="str">
        <f>IF(ISBLANK(INDEX('Policy Characteristics'!K:K,MATCH($C270,'Policy Characteristics'!$C:$C,0))),"",INDEX('Policy Characteristics'!K:K,MATCH($C270,'Policy Characteristics'!$C:$C,0)))</f>
        <v/>
      </c>
      <c r="R270" s="427" t="str">
        <f>IF(ISBLANK(INDEX('Policy Characteristics'!L:L,MATCH($C270,'Policy Characteristics'!$C:$C,0))),"",INDEX('Policy Characteristics'!L:L,MATCH($C270,'Policy Characteristics'!$C:$C,0)))</f>
        <v/>
      </c>
    </row>
    <row r="271" spans="1:18" s="5" customFormat="1" x14ac:dyDescent="0.35">
      <c r="A271" s="427" t="str">
        <f>IF(ISBLANK(INDEX('Policy Characteristics'!A:A,MATCH($C271,'Policy Characteristics'!$C:$C,0))),"",INDEX('Policy Characteristics'!A:A,MATCH($C271,'Policy Characteristics'!$C:$C,0)))</f>
        <v>Electricity Supply</v>
      </c>
      <c r="B271" s="427" t="str">
        <f>IF(ISBLANK(INDEX('Policy Characteristics'!B:B,MATCH($C271,'Policy Characteristics'!$C:$C,0))),"",INDEX('Policy Characteristics'!B:B,MATCH($C271,'Policy Characteristics'!$C:$C,0)))</f>
        <v>Non BAU Mandated Capacity Construction</v>
      </c>
      <c r="C271" s="431" t="str">
        <f t="shared" si="22"/>
        <v>Boolean Use Non BAU Mandated Capacity Construction Schedule</v>
      </c>
      <c r="D271" s="9" t="s">
        <v>2882</v>
      </c>
      <c r="E271" s="53"/>
      <c r="F271" s="9" t="s">
        <v>2559</v>
      </c>
      <c r="G271" s="53"/>
      <c r="H271" s="54">
        <v>646</v>
      </c>
      <c r="I271" s="53" t="s">
        <v>46</v>
      </c>
      <c r="J271" s="429" t="str">
        <f>IF(ISBLANK(INDEX('Policy Characteristics'!D:D,MATCH($C271,'Policy Characteristics'!$C:$C,0))),"",INDEX('Policy Characteristics'!D:D,MATCH($C271,'Policy Characteristics'!$C:$C,0)))</f>
        <v>Non BAU Mandated Capacity Construction</v>
      </c>
      <c r="K271" s="427" t="str">
        <f>IF(ISBLANK(INDEX('Policy Characteristics'!E:E,MATCH($C271,'Policy Characteristics'!$C:$C,0))),"",INDEX('Policy Characteristics'!E:E,MATCH($C271,'Policy Characteristics'!$C:$C,0)))</f>
        <v/>
      </c>
      <c r="L271" s="427">
        <f>IF(ISBLANK(INDEX('Policy Characteristics'!F:F,MATCH($C271,'Policy Characteristics'!$C:$C,0))),"",INDEX('Policy Characteristics'!F:F,MATCH($C271,'Policy Characteristics'!$C:$C,0)))</f>
        <v>0</v>
      </c>
      <c r="M271" s="427">
        <f>IF(ISBLANK(INDEX('Policy Characteristics'!G:G,MATCH($C271,'Policy Characteristics'!$C:$C,0))),"",INDEX('Policy Characteristics'!G:G,MATCH($C271,'Policy Characteristics'!$C:$C,0)))</f>
        <v>1</v>
      </c>
      <c r="N271" s="427">
        <f>IF(ISBLANK(INDEX('Policy Characteristics'!H:H,MATCH($C271,'Policy Characteristics'!$C:$C,0))),"",INDEX('Policy Characteristics'!H:H,MATCH($C271,'Policy Characteristics'!$C:$C,0)))</f>
        <v>1</v>
      </c>
      <c r="O271" s="427" t="str">
        <f>IF(ISBLANK(INDEX('Policy Characteristics'!I:I,MATCH($C271,'Policy Characteristics'!$C:$C,0))),"",INDEX('Policy Characteristics'!I:I,MATCH($C271,'Policy Characteristics'!$C:$C,0)))</f>
        <v>on/off</v>
      </c>
      <c r="P271" s="427" t="str">
        <f>IF(ISBLANK(INDEX('Policy Characteristics'!J:J,MATCH($C271,'Policy Characteristics'!$C:$C,0))),"",INDEX('Policy Characteristics'!J:J,MATCH($C271,'Policy Characteristics'!$C:$C,0)))</f>
        <v>**Description:** The business-as-ususal case includes all planned capacity additions. This policy blocks all planned additions of the selected type(s) that have not already received regulatory approval. // **Guidance for setting values:** // **Nuclear:** This policy levers blocks roughly 4 GW of new nuclear between now and 2025.</v>
      </c>
      <c r="Q271" s="427" t="str">
        <f>IF(ISBLANK(INDEX('Policy Characteristics'!K:K,MATCH($C271,'Policy Characteristics'!$C:$C,0))),"",INDEX('Policy Characteristics'!K:K,MATCH($C271,'Policy Characteristics'!$C:$C,0)))</f>
        <v/>
      </c>
      <c r="R271" s="427" t="str">
        <f>IF(ISBLANK(INDEX('Policy Characteristics'!L:L,MATCH($C271,'Policy Characteristics'!$C:$C,0))),"",INDEX('Policy Characteristics'!L:L,MATCH($C271,'Policy Characteristics'!$C:$C,0)))</f>
        <v/>
      </c>
    </row>
    <row r="272" spans="1:18" s="5" customFormat="1" x14ac:dyDescent="0.35">
      <c r="A272" s="427" t="str">
        <f>IF(ISBLANK(INDEX('Policy Characteristics'!A:A,MATCH($C272,'Policy Characteristics'!$C:$C,0))),"",INDEX('Policy Characteristics'!A:A,MATCH($C272,'Policy Characteristics'!$C:$C,0)))</f>
        <v>Electricity Supply</v>
      </c>
      <c r="B272" s="427" t="str">
        <f>IF(ISBLANK(INDEX('Policy Characteristics'!B:B,MATCH($C272,'Policy Characteristics'!$C:$C,0))),"",INDEX('Policy Characteristics'!B:B,MATCH($C272,'Policy Characteristics'!$C:$C,0)))</f>
        <v>Non BAU Mandated Capacity Construction</v>
      </c>
      <c r="C272" s="431" t="str">
        <f t="shared" si="22"/>
        <v>Boolean Use Non BAU Mandated Capacity Construction Schedule</v>
      </c>
      <c r="D272" s="9" t="s">
        <v>2883</v>
      </c>
      <c r="E272" s="53"/>
      <c r="F272" s="9" t="s">
        <v>2707</v>
      </c>
      <c r="G272" s="53"/>
      <c r="H272" s="54">
        <v>647</v>
      </c>
      <c r="I272" s="53" t="s">
        <v>46</v>
      </c>
      <c r="J272" s="429" t="str">
        <f>IF(ISBLANK(INDEX('Policy Characteristics'!D:D,MATCH($C272,'Policy Characteristics'!$C:$C,0))),"",INDEX('Policy Characteristics'!D:D,MATCH($C272,'Policy Characteristics'!$C:$C,0)))</f>
        <v>Non BAU Mandated Capacity Construction</v>
      </c>
      <c r="K272" s="427" t="str">
        <f>IF(ISBLANK(INDEX('Policy Characteristics'!E:E,MATCH($C272,'Policy Characteristics'!$C:$C,0))),"",INDEX('Policy Characteristics'!E:E,MATCH($C272,'Policy Characteristics'!$C:$C,0)))</f>
        <v/>
      </c>
      <c r="L272" s="427">
        <f>IF(ISBLANK(INDEX('Policy Characteristics'!F:F,MATCH($C272,'Policy Characteristics'!$C:$C,0))),"",INDEX('Policy Characteristics'!F:F,MATCH($C272,'Policy Characteristics'!$C:$C,0)))</f>
        <v>0</v>
      </c>
      <c r="M272" s="427">
        <f>IF(ISBLANK(INDEX('Policy Characteristics'!G:G,MATCH($C272,'Policy Characteristics'!$C:$C,0))),"",INDEX('Policy Characteristics'!G:G,MATCH($C272,'Policy Characteristics'!$C:$C,0)))</f>
        <v>1</v>
      </c>
      <c r="N272" s="427">
        <f>IF(ISBLANK(INDEX('Policy Characteristics'!H:H,MATCH($C272,'Policy Characteristics'!$C:$C,0))),"",INDEX('Policy Characteristics'!H:H,MATCH($C272,'Policy Characteristics'!$C:$C,0)))</f>
        <v>1</v>
      </c>
      <c r="O272" s="427" t="str">
        <f>IF(ISBLANK(INDEX('Policy Characteristics'!I:I,MATCH($C272,'Policy Characteristics'!$C:$C,0))),"",INDEX('Policy Characteristics'!I:I,MATCH($C272,'Policy Characteristics'!$C:$C,0)))</f>
        <v>on/off</v>
      </c>
      <c r="P272" s="427" t="str">
        <f>IF(ISBLANK(INDEX('Policy Characteristics'!J:J,MATCH($C272,'Policy Characteristics'!$C:$C,0))),"",INDEX('Policy Characteristics'!J:J,MATCH($C272,'Policy Characteristics'!$C:$C,0)))</f>
        <v>**Description:** The business-as-ususal case includes all planned capacity additions. This policy blocks all planned additions of the selected type(s) that have not already received regulatory approval. // **Guidance for setting values:** // **Nuclear:** This policy levers blocks roughly 4 GW of new nuclear between now and 2025.</v>
      </c>
      <c r="Q272" s="427" t="str">
        <f>IF(ISBLANK(INDEX('Policy Characteristics'!K:K,MATCH($C272,'Policy Characteristics'!$C:$C,0))),"",INDEX('Policy Characteristics'!K:K,MATCH($C272,'Policy Characteristics'!$C:$C,0)))</f>
        <v/>
      </c>
      <c r="R272" s="427" t="str">
        <f>IF(ISBLANK(INDEX('Policy Characteristics'!L:L,MATCH($C272,'Policy Characteristics'!$C:$C,0))),"",INDEX('Policy Characteristics'!L:L,MATCH($C272,'Policy Characteristics'!$C:$C,0)))</f>
        <v/>
      </c>
    </row>
    <row r="273" spans="1:18" s="5" customFormat="1" x14ac:dyDescent="0.35">
      <c r="A273" s="427" t="str">
        <f>IF(ISBLANK(INDEX('Policy Characteristics'!A:A,MATCH($C273,'Policy Characteristics'!$C:$C,0))),"",INDEX('Policy Characteristics'!A:A,MATCH($C273,'Policy Characteristics'!$C:$C,0)))</f>
        <v>Electricity Supply</v>
      </c>
      <c r="B273" s="427" t="str">
        <f>IF(ISBLANK(INDEX('Policy Characteristics'!B:B,MATCH($C273,'Policy Characteristics'!$C:$C,0))),"",INDEX('Policy Characteristics'!B:B,MATCH($C273,'Policy Characteristics'!$C:$C,0)))</f>
        <v>Non BAU Mandated Capacity Construction</v>
      </c>
      <c r="C273" s="431" t="str">
        <f t="shared" si="22"/>
        <v>Boolean Use Non BAU Mandated Capacity Construction Schedule</v>
      </c>
      <c r="D273" s="9" t="s">
        <v>2884</v>
      </c>
      <c r="E273" s="53"/>
      <c r="F273" s="9" t="s">
        <v>2561</v>
      </c>
      <c r="G273" s="53"/>
      <c r="H273" s="54">
        <v>648</v>
      </c>
      <c r="I273" s="53" t="s">
        <v>46</v>
      </c>
      <c r="J273" s="429" t="str">
        <f>IF(ISBLANK(INDEX('Policy Characteristics'!D:D,MATCH($C273,'Policy Characteristics'!$C:$C,0))),"",INDEX('Policy Characteristics'!D:D,MATCH($C273,'Policy Characteristics'!$C:$C,0)))</f>
        <v>Non BAU Mandated Capacity Construction</v>
      </c>
      <c r="K273" s="427" t="str">
        <f>IF(ISBLANK(INDEX('Policy Characteristics'!E:E,MATCH($C273,'Policy Characteristics'!$C:$C,0))),"",INDEX('Policy Characteristics'!E:E,MATCH($C273,'Policy Characteristics'!$C:$C,0)))</f>
        <v/>
      </c>
      <c r="L273" s="427">
        <f>IF(ISBLANK(INDEX('Policy Characteristics'!F:F,MATCH($C273,'Policy Characteristics'!$C:$C,0))),"",INDEX('Policy Characteristics'!F:F,MATCH($C273,'Policy Characteristics'!$C:$C,0)))</f>
        <v>0</v>
      </c>
      <c r="M273" s="427">
        <f>IF(ISBLANK(INDEX('Policy Characteristics'!G:G,MATCH($C273,'Policy Characteristics'!$C:$C,0))),"",INDEX('Policy Characteristics'!G:G,MATCH($C273,'Policy Characteristics'!$C:$C,0)))</f>
        <v>1</v>
      </c>
      <c r="N273" s="427">
        <f>IF(ISBLANK(INDEX('Policy Characteristics'!H:H,MATCH($C273,'Policy Characteristics'!$C:$C,0))),"",INDEX('Policy Characteristics'!H:H,MATCH($C273,'Policy Characteristics'!$C:$C,0)))</f>
        <v>1</v>
      </c>
      <c r="O273" s="427" t="str">
        <f>IF(ISBLANK(INDEX('Policy Characteristics'!I:I,MATCH($C273,'Policy Characteristics'!$C:$C,0))),"",INDEX('Policy Characteristics'!I:I,MATCH($C273,'Policy Characteristics'!$C:$C,0)))</f>
        <v>on/off</v>
      </c>
      <c r="P273" s="427" t="str">
        <f>IF(ISBLANK(INDEX('Policy Characteristics'!J:J,MATCH($C273,'Policy Characteristics'!$C:$C,0))),"",INDEX('Policy Characteristics'!J:J,MATCH($C273,'Policy Characteristics'!$C:$C,0)))</f>
        <v>**Description:** The business-as-ususal case includes all planned capacity additions. This policy blocks all planned additions of the selected type(s) that have not already received regulatory approval. // **Guidance for setting values:** // **Nuclear:** This policy levers blocks roughly 4 GW of new nuclear between now and 2025.</v>
      </c>
      <c r="Q273" s="427" t="str">
        <f>IF(ISBLANK(INDEX('Policy Characteristics'!K:K,MATCH($C273,'Policy Characteristics'!$C:$C,0))),"",INDEX('Policy Characteristics'!K:K,MATCH($C273,'Policy Characteristics'!$C:$C,0)))</f>
        <v/>
      </c>
      <c r="R273" s="427" t="str">
        <f>IF(ISBLANK(INDEX('Policy Characteristics'!L:L,MATCH($C273,'Policy Characteristics'!$C:$C,0))),"",INDEX('Policy Characteristics'!L:L,MATCH($C273,'Policy Characteristics'!$C:$C,0)))</f>
        <v/>
      </c>
    </row>
    <row r="274" spans="1:18" s="5" customFormat="1" x14ac:dyDescent="0.35">
      <c r="A274" s="427" t="str">
        <f>IF(ISBLANK(INDEX('Policy Characteristics'!A:A,MATCH($C274,'Policy Characteristics'!$C:$C,0))),"",INDEX('Policy Characteristics'!A:A,MATCH($C274,'Policy Characteristics'!$C:$C,0)))</f>
        <v>Electricity Supply</v>
      </c>
      <c r="B274" s="427" t="str">
        <f>IF(ISBLANK(INDEX('Policy Characteristics'!B:B,MATCH($C274,'Policy Characteristics'!$C:$C,0))),"",INDEX('Policy Characteristics'!B:B,MATCH($C274,'Policy Characteristics'!$C:$C,0)))</f>
        <v>Non BAU RPS Qualifying Resources</v>
      </c>
      <c r="C274" s="432" t="s">
        <v>378</v>
      </c>
      <c r="D274" s="53"/>
      <c r="E274" s="53"/>
      <c r="F274" s="53"/>
      <c r="G274" s="53"/>
      <c r="H274" s="54">
        <v>649</v>
      </c>
      <c r="I274" s="53" t="s">
        <v>46</v>
      </c>
      <c r="J274" s="429" t="str">
        <f>IF(ISBLANK(INDEX('Policy Characteristics'!D:D,MATCH($C274,'Policy Characteristics'!$C:$C,0))),"",INDEX('Policy Characteristics'!D:D,MATCH($C274,'Policy Characteristics'!$C:$C,0)))</f>
        <v>Non BAU RPS Qualifying Resources</v>
      </c>
      <c r="K274" s="427" t="str">
        <f>IF(ISBLANK(INDEX('Policy Characteristics'!E:E,MATCH($C274,'Policy Characteristics'!$C:$C,0))),"",INDEX('Policy Characteristics'!E:E,MATCH($C274,'Policy Characteristics'!$C:$C,0)))</f>
        <v>elec non BAU RPS qualifying resources</v>
      </c>
      <c r="L274" s="427">
        <f>IF(ISBLANK(INDEX('Policy Characteristics'!F:F,MATCH($C274,'Policy Characteristics'!$C:$C,0))),"",INDEX('Policy Characteristics'!F:F,MATCH($C274,'Policy Characteristics'!$C:$C,0)))</f>
        <v>0</v>
      </c>
      <c r="M274" s="427">
        <f>IF(ISBLANK(INDEX('Policy Characteristics'!G:G,MATCH($C274,'Policy Characteristics'!$C:$C,0))),"",INDEX('Policy Characteristics'!G:G,MATCH($C274,'Policy Characteristics'!$C:$C,0)))</f>
        <v>1</v>
      </c>
      <c r="N274" s="427">
        <f>IF(ISBLANK(INDEX('Policy Characteristics'!H:H,MATCH($C274,'Policy Characteristics'!$C:$C,0))),"",INDEX('Policy Characteristics'!H:H,MATCH($C274,'Policy Characteristics'!$C:$C,0)))</f>
        <v>1</v>
      </c>
      <c r="O274" s="427" t="str">
        <f>IF(ISBLANK(INDEX('Policy Characteristics'!I:I,MATCH($C274,'Policy Characteristics'!$C:$C,0))),"",INDEX('Policy Characteristics'!I:I,MATCH($C274,'Policy Characteristics'!$C:$C,0)))</f>
        <v>on/off</v>
      </c>
      <c r="P274" s="427" t="str">
        <f>IF(ISBLANK(INDEX('Policy Characteristics'!J:J,MATCH($C274,'Policy Characteristics'!$C:$C,0))),"",INDEX('Policy Characteristics'!J:J,MATCH($C274,'Policy Characteristics'!$C:$C,0)))</f>
        <v/>
      </c>
      <c r="Q274" s="427" t="str">
        <f>IF(ISBLANK(INDEX('Policy Characteristics'!K:K,MATCH($C274,'Policy Characteristics'!$C:$C,0))),"",INDEX('Policy Characteristics'!K:K,MATCH($C274,'Policy Characteristics'!$C:$C,0)))</f>
        <v/>
      </c>
      <c r="R274" s="427" t="str">
        <f>IF(ISBLANK(INDEX('Policy Characteristics'!L:L,MATCH($C274,'Policy Characteristics'!$C:$C,0))),"",INDEX('Policy Characteristics'!L:L,MATCH($C274,'Policy Characteristics'!$C:$C,0)))</f>
        <v/>
      </c>
    </row>
    <row r="275" spans="1:18" s="5" customFormat="1" x14ac:dyDescent="0.35">
      <c r="A275" s="427" t="str">
        <f>IF(ISBLANK(INDEX('Policy Characteristics'!A:A,MATCH($C275,'Policy Characteristics'!$C:$C,0))),"",INDEX('Policy Characteristics'!A:A,MATCH($C275,'Policy Characteristics'!$C:$C,0)))</f>
        <v>Electricity Supply</v>
      </c>
      <c r="B275" s="427" t="str">
        <f>IF(ISBLANK(INDEX('Policy Characteristics'!B:B,MATCH($C275,'Policy Characteristics'!$C:$C,0))),"",INDEX('Policy Characteristics'!B:B,MATCH($C275,'Policy Characteristics'!$C:$C,0)))</f>
        <v>Nuclear Plant Lifetime Extension</v>
      </c>
      <c r="C275" s="432" t="s">
        <v>2322</v>
      </c>
      <c r="D275" s="9"/>
      <c r="E275" s="55"/>
      <c r="F275" s="9"/>
      <c r="G275" s="55"/>
      <c r="H275" s="54">
        <v>35</v>
      </c>
      <c r="I275" s="9" t="s">
        <v>46</v>
      </c>
      <c r="J275" s="429" t="str">
        <f>IF(ISBLANK(INDEX('Policy Characteristics'!D:D,MATCH($C275,'Policy Characteristics'!$C:$C,0))),"",INDEX('Policy Characteristics'!D:D,MATCH($C275,'Policy Characteristics'!$C:$C,0)))</f>
        <v>Nuclear Lifetime Extension</v>
      </c>
      <c r="K275" s="427" t="str">
        <f>IF(ISBLANK(INDEX('Policy Characteristics'!E:E,MATCH($C275,'Policy Characteristics'!$C:$C,0))),"",INDEX('Policy Characteristics'!E:E,MATCH($C275,'Policy Characteristics'!$C:$C,0)))</f>
        <v/>
      </c>
      <c r="L275" s="427">
        <f>IF(ISBLANK(INDEX('Policy Characteristics'!F:F,MATCH($C275,'Policy Characteristics'!$C:$C,0))),"",INDEX('Policy Characteristics'!F:F,MATCH($C275,'Policy Characteristics'!$C:$C,0)))</f>
        <v>0</v>
      </c>
      <c r="M275" s="427">
        <f>IF(ISBLANK(INDEX('Policy Characteristics'!G:G,MATCH($C275,'Policy Characteristics'!$C:$C,0))),"",INDEX('Policy Characteristics'!G:G,MATCH($C275,'Policy Characteristics'!$C:$C,0)))</f>
        <v>20</v>
      </c>
      <c r="N275" s="427">
        <f>IF(ISBLANK(INDEX('Policy Characteristics'!H:H,MATCH($C275,'Policy Characteristics'!$C:$C,0))),"",INDEX('Policy Characteristics'!H:H,MATCH($C275,'Policy Characteristics'!$C:$C,0)))</f>
        <v>1</v>
      </c>
      <c r="O275" s="427" t="str">
        <f>IF(ISBLANK(INDEX('Policy Characteristics'!I:I,MATCH($C275,'Policy Characteristics'!$C:$C,0))),"",INDEX('Policy Characteristics'!I:I,MATCH($C275,'Policy Characteristics'!$C:$C,0)))</f>
        <v>year(s)</v>
      </c>
      <c r="P275" s="427" t="str">
        <f>IF(ISBLANK(INDEX('Policy Characteristics'!J:J,MATCH($C275,'Policy Characteristics'!$C:$C,0))),"",INDEX('Policy Characteristics'!J:J,MATCH($C275,'Policy Characteristics'!$C:$C,0)))</f>
        <v>**Description:** This policy extends the lifetime of all nuclear plants by the specified number of years.</v>
      </c>
      <c r="Q275" s="427" t="str">
        <f>IF(ISBLANK(INDEX('Policy Characteristics'!K:K,MATCH($C275,'Policy Characteristics'!$C:$C,0))),"",INDEX('Policy Characteristics'!K:K,MATCH($C275,'Policy Characteristics'!$C:$C,0)))</f>
        <v>electricity-sector-main.html#life-ext</v>
      </c>
      <c r="R275" s="427" t="str">
        <f>IF(ISBLANK(INDEX('Policy Characteristics'!L:L,MATCH($C275,'Policy Characteristics'!$C:$C,0))),"",INDEX('Policy Characteristics'!L:L,MATCH($C275,'Policy Characteristics'!$C:$C,0)))</f>
        <v>nuclear-lifetime-extension.html</v>
      </c>
    </row>
    <row r="276" spans="1:18" s="2" customFormat="1" x14ac:dyDescent="0.35">
      <c r="A276" s="427" t="str">
        <f>IF(ISBLANK(INDEX('Policy Characteristics'!A:A,MATCH($C276,'Policy Characteristics'!$C:$C,0))),"",INDEX('Policy Characteristics'!A:A,MATCH($C276,'Policy Characteristics'!$C:$C,0)))</f>
        <v>Electricity Supply</v>
      </c>
      <c r="B276" s="427" t="str">
        <f>IF(ISBLANK(INDEX('Policy Characteristics'!B:B,MATCH($C276,'Policy Characteristics'!$C:$C,0))),"",INDEX('Policy Characteristics'!B:B,MATCH($C276,'Policy Characteristics'!$C:$C,0)))</f>
        <v>Reduce Plant Downtime</v>
      </c>
      <c r="C276" s="430" t="s">
        <v>267</v>
      </c>
      <c r="D276" s="9" t="s">
        <v>468</v>
      </c>
      <c r="E276" s="9" t="s">
        <v>268</v>
      </c>
      <c r="F276" s="53"/>
      <c r="G276" s="9"/>
      <c r="H276" s="56">
        <v>650</v>
      </c>
      <c r="I276" s="9" t="s">
        <v>46</v>
      </c>
      <c r="J276" s="429" t="str">
        <f>IF(ISBLANK(INDEX('Policy Characteristics'!D:D,MATCH($C276,'Policy Characteristics'!$C:$C,0))),"",INDEX('Policy Characteristics'!D:D,MATCH($C276,'Policy Characteristics'!$C:$C,0)))</f>
        <v>Reduce Plant Downtime</v>
      </c>
      <c r="K276" s="427" t="str">
        <f>IF(ISBLANK(INDEX('Policy Characteristics'!E:E,MATCH($C276,'Policy Characteristics'!$C:$C,0))),"",INDEX('Policy Characteristics'!E:E,MATCH($C276,'Policy Characteristics'!$C:$C,0)))</f>
        <v>elec reduce plant downtime</v>
      </c>
      <c r="L276" s="450">
        <f>IF(ISBLANK(INDEX('Policy Characteristics'!F:F,MATCH($C276,'Policy Characteristics'!$C:$C,0))),"",INDEX('Policy Characteristics'!F:F,MATCH($C276,'Policy Characteristics'!$C:$C,0)))</f>
        <v>0</v>
      </c>
      <c r="M276" s="450">
        <f>IF(ISBLANK(INDEX('Policy Characteristics'!G:G,MATCH($C276,'Policy Characteristics'!$C:$C,0))),"",INDEX('Policy Characteristics'!G:G,MATCH($C276,'Policy Characteristics'!$C:$C,0)))</f>
        <v>0.6</v>
      </c>
      <c r="N276" s="450">
        <f>IF(ISBLANK(INDEX('Policy Characteristics'!H:H,MATCH($C276,'Policy Characteristics'!$C:$C,0))),"",INDEX('Policy Characteristics'!H:H,MATCH($C276,'Policy Characteristics'!$C:$C,0)))</f>
        <v>0.01</v>
      </c>
      <c r="O276" s="427" t="str">
        <f>IF(ISBLANK(INDEX('Policy Characteristics'!I:I,MATCH($C276,'Policy Characteristics'!$C:$C,0))),"",INDEX('Policy Characteristics'!I:I,MATCH($C276,'Policy Characteristics'!$C:$C,0)))</f>
        <v>% reduction in downtime</v>
      </c>
      <c r="P276" s="427" t="str">
        <f>IF(ISBLANK(INDEX('Policy Characteristics'!J:J,MATCH($C276,'Policy Characteristics'!$C:$C,0))),"",INDEX('Policy Characteristics'!J:J,MATCH($C276,'Policy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6" s="427" t="str">
        <f>IF(ISBLANK(INDEX('Policy Characteristics'!K:K,MATCH($C276,'Policy Characteristics'!$C:$C,0))),"",INDEX('Policy Characteristics'!K:K,MATCH($C276,'Policy Characteristics'!$C:$C,0)))</f>
        <v>electricity-sector-main.html#red-downtime</v>
      </c>
      <c r="R276" s="427" t="str">
        <f>IF(ISBLANK(INDEX('Policy Characteristics'!L:L,MATCH($C276,'Policy Characteristics'!$C:$C,0))),"",INDEX('Policy Characteristics'!L:L,MATCH($C276,'Policy Characteristics'!$C:$C,0)))</f>
        <v>reduce-downtime.html</v>
      </c>
    </row>
    <row r="277" spans="1:18" s="2" customFormat="1" x14ac:dyDescent="0.35">
      <c r="A277" s="427" t="str">
        <f>IF(ISBLANK(INDEX('Policy Characteristics'!A:A,MATCH($C277,'Policy Characteristics'!$C:$C,0))),"",INDEX('Policy Characteristics'!A:A,MATCH($C277,'Policy Characteristics'!$C:$C,0)))</f>
        <v>Electricity Supply</v>
      </c>
      <c r="B277" s="427" t="str">
        <f>IF(ISBLANK(INDEX('Policy Characteristics'!B:B,MATCH($C277,'Policy Characteristics'!$C:$C,0))),"",INDEX('Policy Characteristics'!B:B,MATCH($C277,'Policy Characteristics'!$C:$C,0)))</f>
        <v>Reduce Plant Downtime</v>
      </c>
      <c r="C277" s="434" t="str">
        <f t="shared" ref="C277:C306" si="23">C$276</f>
        <v>Percentage Reduction in Plant Downtime</v>
      </c>
      <c r="D277" s="9" t="s">
        <v>468</v>
      </c>
      <c r="E277" s="9" t="s">
        <v>269</v>
      </c>
      <c r="F277" s="53"/>
      <c r="G277" s="9"/>
      <c r="H277" s="56">
        <v>651</v>
      </c>
      <c r="I277" s="9" t="s">
        <v>46</v>
      </c>
      <c r="J277" s="429" t="str">
        <f>IF(ISBLANK(INDEX('Policy Characteristics'!D:D,MATCH($C277,'Policy Characteristics'!$C:$C,0))),"",INDEX('Policy Characteristics'!D:D,MATCH($C277,'Policy Characteristics'!$C:$C,0)))</f>
        <v>Reduce Plant Downtime</v>
      </c>
      <c r="K277" s="427" t="str">
        <f>IF(ISBLANK(INDEX('Policy Characteristics'!E:E,MATCH($C277,'Policy Characteristics'!$C:$C,0))),"",INDEX('Policy Characteristics'!E:E,MATCH($C277,'Policy Characteristics'!$C:$C,0)))</f>
        <v>elec reduce plant downtime</v>
      </c>
      <c r="L277" s="450">
        <f>IF(ISBLANK(INDEX('Policy Characteristics'!F:F,MATCH($C277,'Policy Characteristics'!$C:$C,0))),"",INDEX('Policy Characteristics'!F:F,MATCH($C277,'Policy Characteristics'!$C:$C,0)))</f>
        <v>0</v>
      </c>
      <c r="M277" s="450">
        <f>IF(ISBLANK(INDEX('Policy Characteristics'!G:G,MATCH($C277,'Policy Characteristics'!$C:$C,0))),"",INDEX('Policy Characteristics'!G:G,MATCH($C277,'Policy Characteristics'!$C:$C,0)))</f>
        <v>0.6</v>
      </c>
      <c r="N277" s="450">
        <f>IF(ISBLANK(INDEX('Policy Characteristics'!H:H,MATCH($C277,'Policy Characteristics'!$C:$C,0))),"",INDEX('Policy Characteristics'!H:H,MATCH($C277,'Policy Characteristics'!$C:$C,0)))</f>
        <v>0.01</v>
      </c>
      <c r="O277" s="427" t="str">
        <f>IF(ISBLANK(INDEX('Policy Characteristics'!I:I,MATCH($C277,'Policy Characteristics'!$C:$C,0))),"",INDEX('Policy Characteristics'!I:I,MATCH($C277,'Policy Characteristics'!$C:$C,0)))</f>
        <v>% reduction in downtime</v>
      </c>
      <c r="P277" s="427" t="str">
        <f>IF(ISBLANK(INDEX('Policy Characteristics'!J:J,MATCH($C277,'Policy Characteristics'!$C:$C,0))),"",INDEX('Policy Characteristics'!J:J,MATCH($C277,'Policy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7" s="427" t="str">
        <f>IF(ISBLANK(INDEX('Policy Characteristics'!K:K,MATCH($C277,'Policy Characteristics'!$C:$C,0))),"",INDEX('Policy Characteristics'!K:K,MATCH($C277,'Policy Characteristics'!$C:$C,0)))</f>
        <v>electricity-sector-main.html#red-downtime</v>
      </c>
      <c r="R277" s="427" t="str">
        <f>IF(ISBLANK(INDEX('Policy Characteristics'!L:L,MATCH($C277,'Policy Characteristics'!$C:$C,0))),"",INDEX('Policy Characteristics'!L:L,MATCH($C277,'Policy Characteristics'!$C:$C,0)))</f>
        <v>reduce-downtime.html</v>
      </c>
    </row>
    <row r="278" spans="1:18" s="2" customFormat="1" x14ac:dyDescent="0.35">
      <c r="A278" s="427" t="str">
        <f>IF(ISBLANK(INDEX('Policy Characteristics'!A:A,MATCH($C278,'Policy Characteristics'!$C:$C,0))),"",INDEX('Policy Characteristics'!A:A,MATCH($C278,'Policy Characteristics'!$C:$C,0)))</f>
        <v>Electricity Supply</v>
      </c>
      <c r="B278" s="427" t="str">
        <f>IF(ISBLANK(INDEX('Policy Characteristics'!B:B,MATCH($C278,'Policy Characteristics'!$C:$C,0))),"",INDEX('Policy Characteristics'!B:B,MATCH($C278,'Policy Characteristics'!$C:$C,0)))</f>
        <v>Reduce Plant Downtime</v>
      </c>
      <c r="C278" s="434" t="str">
        <f t="shared" si="23"/>
        <v>Percentage Reduction in Plant Downtime</v>
      </c>
      <c r="D278" s="9" t="s">
        <v>468</v>
      </c>
      <c r="E278" s="9" t="s">
        <v>270</v>
      </c>
      <c r="F278" s="53"/>
      <c r="G278" s="9"/>
      <c r="H278" s="56">
        <v>652</v>
      </c>
      <c r="I278" s="9" t="s">
        <v>46</v>
      </c>
      <c r="J278" s="429" t="str">
        <f>IF(ISBLANK(INDEX('Policy Characteristics'!D:D,MATCH($C278,'Policy Characteristics'!$C:$C,0))),"",INDEX('Policy Characteristics'!D:D,MATCH($C278,'Policy Characteristics'!$C:$C,0)))</f>
        <v>Reduce Plant Downtime</v>
      </c>
      <c r="K278" s="427" t="str">
        <f>IF(ISBLANK(INDEX('Policy Characteristics'!E:E,MATCH($C278,'Policy Characteristics'!$C:$C,0))),"",INDEX('Policy Characteristics'!E:E,MATCH($C278,'Policy Characteristics'!$C:$C,0)))</f>
        <v>elec reduce plant downtime</v>
      </c>
      <c r="L278" s="450">
        <f>IF(ISBLANK(INDEX('Policy Characteristics'!F:F,MATCH($C278,'Policy Characteristics'!$C:$C,0))),"",INDEX('Policy Characteristics'!F:F,MATCH($C278,'Policy Characteristics'!$C:$C,0)))</f>
        <v>0</v>
      </c>
      <c r="M278" s="450">
        <f>IF(ISBLANK(INDEX('Policy Characteristics'!G:G,MATCH($C278,'Policy Characteristics'!$C:$C,0))),"",INDEX('Policy Characteristics'!G:G,MATCH($C278,'Policy Characteristics'!$C:$C,0)))</f>
        <v>0.6</v>
      </c>
      <c r="N278" s="450">
        <f>IF(ISBLANK(INDEX('Policy Characteristics'!H:H,MATCH($C278,'Policy Characteristics'!$C:$C,0))),"",INDEX('Policy Characteristics'!H:H,MATCH($C278,'Policy Characteristics'!$C:$C,0)))</f>
        <v>0.01</v>
      </c>
      <c r="O278" s="427" t="str">
        <f>IF(ISBLANK(INDEX('Policy Characteristics'!I:I,MATCH($C278,'Policy Characteristics'!$C:$C,0))),"",INDEX('Policy Characteristics'!I:I,MATCH($C278,'Policy Characteristics'!$C:$C,0)))</f>
        <v>% reduction in downtime</v>
      </c>
      <c r="P278" s="427" t="str">
        <f>IF(ISBLANK(INDEX('Policy Characteristics'!J:J,MATCH($C278,'Policy Characteristics'!$C:$C,0))),"",INDEX('Policy Characteristics'!J:J,MATCH($C278,'Policy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8" s="427" t="str">
        <f>IF(ISBLANK(INDEX('Policy Characteristics'!K:K,MATCH($C278,'Policy Characteristics'!$C:$C,0))),"",INDEX('Policy Characteristics'!K:K,MATCH($C278,'Policy Characteristics'!$C:$C,0)))</f>
        <v>electricity-sector-main.html#red-downtime</v>
      </c>
      <c r="R278" s="427" t="str">
        <f>IF(ISBLANK(INDEX('Policy Characteristics'!L:L,MATCH($C278,'Policy Characteristics'!$C:$C,0))),"",INDEX('Policy Characteristics'!L:L,MATCH($C278,'Policy Characteristics'!$C:$C,0)))</f>
        <v>reduce-downtime.html</v>
      </c>
    </row>
    <row r="279" spans="1:18" s="2" customFormat="1" x14ac:dyDescent="0.35">
      <c r="A279" s="427" t="str">
        <f>IF(ISBLANK(INDEX('Policy Characteristics'!A:A,MATCH($C279,'Policy Characteristics'!$C:$C,0))),"",INDEX('Policy Characteristics'!A:A,MATCH($C279,'Policy Characteristics'!$C:$C,0)))</f>
        <v>Electricity Supply</v>
      </c>
      <c r="B279" s="427" t="str">
        <f>IF(ISBLANK(INDEX('Policy Characteristics'!B:B,MATCH($C279,'Policy Characteristics'!$C:$C,0))),"",INDEX('Policy Characteristics'!B:B,MATCH($C279,'Policy Characteristics'!$C:$C,0)))</f>
        <v>Reduce Plant Downtime</v>
      </c>
      <c r="C279" s="434" t="str">
        <f t="shared" si="23"/>
        <v>Percentage Reduction in Plant Downtime</v>
      </c>
      <c r="D279" s="9" t="s">
        <v>324</v>
      </c>
      <c r="E279" s="9" t="s">
        <v>268</v>
      </c>
      <c r="F279" s="9" t="s">
        <v>322</v>
      </c>
      <c r="G279" s="9" t="s">
        <v>325</v>
      </c>
      <c r="H279" s="56">
        <v>141</v>
      </c>
      <c r="I279" s="9" t="s">
        <v>45</v>
      </c>
      <c r="J279" s="429" t="str">
        <f>IF(ISBLANK(INDEX('Policy Characteristics'!D:D,MATCH($C279,'Policy Characteristics'!$C:$C,0))),"",INDEX('Policy Characteristics'!D:D,MATCH($C279,'Policy Characteristics'!$C:$C,0)))</f>
        <v>Reduce Plant Downtime</v>
      </c>
      <c r="K279" s="427" t="str">
        <f>IF(ISBLANK(INDEX('Policy Characteristics'!E:E,MATCH($C279,'Policy Characteristics'!$C:$C,0))),"",INDEX('Policy Characteristics'!E:E,MATCH($C279,'Policy Characteristics'!$C:$C,0)))</f>
        <v>elec reduce plant downtime</v>
      </c>
      <c r="L279" s="450">
        <f>IF(ISBLANK(INDEX('Policy Characteristics'!F:F,MATCH($C279,'Policy Characteristics'!$C:$C,0))),"",INDEX('Policy Characteristics'!F:F,MATCH($C279,'Policy Characteristics'!$C:$C,0)))</f>
        <v>0</v>
      </c>
      <c r="M279" s="450">
        <f>IF(ISBLANK(INDEX('Policy Characteristics'!G:G,MATCH($C279,'Policy Characteristics'!$C:$C,0))),"",INDEX('Policy Characteristics'!G:G,MATCH($C279,'Policy Characteristics'!$C:$C,0)))</f>
        <v>0.6</v>
      </c>
      <c r="N279" s="450">
        <f>IF(ISBLANK(INDEX('Policy Characteristics'!H:H,MATCH($C279,'Policy Characteristics'!$C:$C,0))),"",INDEX('Policy Characteristics'!H:H,MATCH($C279,'Policy Characteristics'!$C:$C,0)))</f>
        <v>0.01</v>
      </c>
      <c r="O279" s="427" t="str">
        <f>IF(ISBLANK(INDEX('Policy Characteristics'!I:I,MATCH($C279,'Policy Characteristics'!$C:$C,0))),"",INDEX('Policy Characteristics'!I:I,MATCH($C279,'Policy Characteristics'!$C:$C,0)))</f>
        <v>% reduction in downtime</v>
      </c>
      <c r="P279" s="427" t="str">
        <f>IF(ISBLANK(INDEX('Policy Characteristics'!J:J,MATCH($C279,'Policy Characteristics'!$C:$C,0))),"",INDEX('Policy Characteristics'!J:J,MATCH($C279,'Policy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9" s="427" t="str">
        <f>IF(ISBLANK(INDEX('Policy Characteristics'!K:K,MATCH($C279,'Policy Characteristics'!$C:$C,0))),"",INDEX('Policy Characteristics'!K:K,MATCH($C279,'Policy Characteristics'!$C:$C,0)))</f>
        <v>electricity-sector-main.html#red-downtime</v>
      </c>
      <c r="R279" s="427" t="str">
        <f>IF(ISBLANK(INDEX('Policy Characteristics'!L:L,MATCH($C279,'Policy Characteristics'!$C:$C,0))),"",INDEX('Policy Characteristics'!L:L,MATCH($C279,'Policy Characteristics'!$C:$C,0)))</f>
        <v>reduce-downtime.html</v>
      </c>
    </row>
    <row r="280" spans="1:18" s="2" customFormat="1" x14ac:dyDescent="0.35">
      <c r="A280" s="427" t="str">
        <f>IF(ISBLANK(INDEX('Policy Characteristics'!A:A,MATCH($C280,'Policy Characteristics'!$C:$C,0))),"",INDEX('Policy Characteristics'!A:A,MATCH($C280,'Policy Characteristics'!$C:$C,0)))</f>
        <v>Electricity Supply</v>
      </c>
      <c r="B280" s="427" t="str">
        <f>IF(ISBLANK(INDEX('Policy Characteristics'!B:B,MATCH($C280,'Policy Characteristics'!$C:$C,0))),"",INDEX('Policy Characteristics'!B:B,MATCH($C280,'Policy Characteristics'!$C:$C,0)))</f>
        <v>Reduce Plant Downtime</v>
      </c>
      <c r="C280" s="434" t="str">
        <f t="shared" si="23"/>
        <v>Percentage Reduction in Plant Downtime</v>
      </c>
      <c r="D280" s="9" t="s">
        <v>324</v>
      </c>
      <c r="E280" s="9" t="s">
        <v>269</v>
      </c>
      <c r="F280" s="9"/>
      <c r="G280" s="9"/>
      <c r="H280" s="56">
        <v>653</v>
      </c>
      <c r="I280" s="9" t="s">
        <v>46</v>
      </c>
      <c r="J280" s="429" t="str">
        <f>IF(ISBLANK(INDEX('Policy Characteristics'!D:D,MATCH($C280,'Policy Characteristics'!$C:$C,0))),"",INDEX('Policy Characteristics'!D:D,MATCH($C280,'Policy Characteristics'!$C:$C,0)))</f>
        <v>Reduce Plant Downtime</v>
      </c>
      <c r="K280" s="427" t="str">
        <f>IF(ISBLANK(INDEX('Policy Characteristics'!E:E,MATCH($C280,'Policy Characteristics'!$C:$C,0))),"",INDEX('Policy Characteristics'!E:E,MATCH($C280,'Policy Characteristics'!$C:$C,0)))</f>
        <v>elec reduce plant downtime</v>
      </c>
      <c r="L280" s="450">
        <f>IF(ISBLANK(INDEX('Policy Characteristics'!F:F,MATCH($C280,'Policy Characteristics'!$C:$C,0))),"",INDEX('Policy Characteristics'!F:F,MATCH($C280,'Policy Characteristics'!$C:$C,0)))</f>
        <v>0</v>
      </c>
      <c r="M280" s="450">
        <f>IF(ISBLANK(INDEX('Policy Characteristics'!G:G,MATCH($C280,'Policy Characteristics'!$C:$C,0))),"",INDEX('Policy Characteristics'!G:G,MATCH($C280,'Policy Characteristics'!$C:$C,0)))</f>
        <v>0.6</v>
      </c>
      <c r="N280" s="450">
        <f>IF(ISBLANK(INDEX('Policy Characteristics'!H:H,MATCH($C280,'Policy Characteristics'!$C:$C,0))),"",INDEX('Policy Characteristics'!H:H,MATCH($C280,'Policy Characteristics'!$C:$C,0)))</f>
        <v>0.01</v>
      </c>
      <c r="O280" s="427" t="str">
        <f>IF(ISBLANK(INDEX('Policy Characteristics'!I:I,MATCH($C280,'Policy Characteristics'!$C:$C,0))),"",INDEX('Policy Characteristics'!I:I,MATCH($C280,'Policy Characteristics'!$C:$C,0)))</f>
        <v>% reduction in downtime</v>
      </c>
      <c r="P280" s="427" t="str">
        <f>IF(ISBLANK(INDEX('Policy Characteristics'!J:J,MATCH($C280,'Policy Characteristics'!$C:$C,0))),"",INDEX('Policy Characteristics'!J:J,MATCH($C280,'Policy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0" s="427" t="str">
        <f>IF(ISBLANK(INDEX('Policy Characteristics'!K:K,MATCH($C280,'Policy Characteristics'!$C:$C,0))),"",INDEX('Policy Characteristics'!K:K,MATCH($C280,'Policy Characteristics'!$C:$C,0)))</f>
        <v>electricity-sector-main.html#red-downtime</v>
      </c>
      <c r="R280" s="427" t="str">
        <f>IF(ISBLANK(INDEX('Policy Characteristics'!L:L,MATCH($C280,'Policy Characteristics'!$C:$C,0))),"",INDEX('Policy Characteristics'!L:L,MATCH($C280,'Policy Characteristics'!$C:$C,0)))</f>
        <v>reduce-downtime.html</v>
      </c>
    </row>
    <row r="281" spans="1:18" s="2" customFormat="1" x14ac:dyDescent="0.35">
      <c r="A281" s="427" t="str">
        <f>IF(ISBLANK(INDEX('Policy Characteristics'!A:A,MATCH($C281,'Policy Characteristics'!$C:$C,0))),"",INDEX('Policy Characteristics'!A:A,MATCH($C281,'Policy Characteristics'!$C:$C,0)))</f>
        <v>Electricity Supply</v>
      </c>
      <c r="B281" s="427" t="str">
        <f>IF(ISBLANK(INDEX('Policy Characteristics'!B:B,MATCH($C281,'Policy Characteristics'!$C:$C,0))),"",INDEX('Policy Characteristics'!B:B,MATCH($C281,'Policy Characteristics'!$C:$C,0)))</f>
        <v>Reduce Plant Downtime</v>
      </c>
      <c r="C281" s="434" t="str">
        <f t="shared" si="23"/>
        <v>Percentage Reduction in Plant Downtime</v>
      </c>
      <c r="D281" s="9" t="s">
        <v>324</v>
      </c>
      <c r="E281" s="9" t="s">
        <v>270</v>
      </c>
      <c r="F281" s="9"/>
      <c r="G281" s="9"/>
      <c r="H281" s="56">
        <v>654</v>
      </c>
      <c r="I281" s="9" t="s">
        <v>46</v>
      </c>
      <c r="J281" s="429" t="str">
        <f>IF(ISBLANK(INDEX('Policy Characteristics'!D:D,MATCH($C281,'Policy Characteristics'!$C:$C,0))),"",INDEX('Policy Characteristics'!D:D,MATCH($C281,'Policy Characteristics'!$C:$C,0)))</f>
        <v>Reduce Plant Downtime</v>
      </c>
      <c r="K281" s="427" t="str">
        <f>IF(ISBLANK(INDEX('Policy Characteristics'!E:E,MATCH($C281,'Policy Characteristics'!$C:$C,0))),"",INDEX('Policy Characteristics'!E:E,MATCH($C281,'Policy Characteristics'!$C:$C,0)))</f>
        <v>elec reduce plant downtime</v>
      </c>
      <c r="L281" s="450">
        <f>IF(ISBLANK(INDEX('Policy Characteristics'!F:F,MATCH($C281,'Policy Characteristics'!$C:$C,0))),"",INDEX('Policy Characteristics'!F:F,MATCH($C281,'Policy Characteristics'!$C:$C,0)))</f>
        <v>0</v>
      </c>
      <c r="M281" s="450">
        <f>IF(ISBLANK(INDEX('Policy Characteristics'!G:G,MATCH($C281,'Policy Characteristics'!$C:$C,0))),"",INDEX('Policy Characteristics'!G:G,MATCH($C281,'Policy Characteristics'!$C:$C,0)))</f>
        <v>0.6</v>
      </c>
      <c r="N281" s="450">
        <f>IF(ISBLANK(INDEX('Policy Characteristics'!H:H,MATCH($C281,'Policy Characteristics'!$C:$C,0))),"",INDEX('Policy Characteristics'!H:H,MATCH($C281,'Policy Characteristics'!$C:$C,0)))</f>
        <v>0.01</v>
      </c>
      <c r="O281" s="427" t="str">
        <f>IF(ISBLANK(INDEX('Policy Characteristics'!I:I,MATCH($C281,'Policy Characteristics'!$C:$C,0))),"",INDEX('Policy Characteristics'!I:I,MATCH($C281,'Policy Characteristics'!$C:$C,0)))</f>
        <v>% reduction in downtime</v>
      </c>
      <c r="P281" s="427" t="str">
        <f>IF(ISBLANK(INDEX('Policy Characteristics'!J:J,MATCH($C281,'Policy Characteristics'!$C:$C,0))),"",INDEX('Policy Characteristics'!J:J,MATCH($C281,'Policy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1" s="427" t="str">
        <f>IF(ISBLANK(INDEX('Policy Characteristics'!K:K,MATCH($C281,'Policy Characteristics'!$C:$C,0))),"",INDEX('Policy Characteristics'!K:K,MATCH($C281,'Policy Characteristics'!$C:$C,0)))</f>
        <v>electricity-sector-main.html#red-downtime</v>
      </c>
      <c r="R281" s="427" t="str">
        <f>IF(ISBLANK(INDEX('Policy Characteristics'!L:L,MATCH($C281,'Policy Characteristics'!$C:$C,0))),"",INDEX('Policy Characteristics'!L:L,MATCH($C281,'Policy Characteristics'!$C:$C,0)))</f>
        <v>reduce-downtime.html</v>
      </c>
    </row>
    <row r="282" spans="1:18" s="2" customFormat="1" x14ac:dyDescent="0.35">
      <c r="A282" s="427" t="str">
        <f>IF(ISBLANK(INDEX('Policy Characteristics'!A:A,MATCH($C282,'Policy Characteristics'!$C:$C,0))),"",INDEX('Policy Characteristics'!A:A,MATCH($C282,'Policy Characteristics'!$C:$C,0)))</f>
        <v>Electricity Supply</v>
      </c>
      <c r="B282" s="427" t="str">
        <f>IF(ISBLANK(INDEX('Policy Characteristics'!B:B,MATCH($C282,'Policy Characteristics'!$C:$C,0))),"",INDEX('Policy Characteristics'!B:B,MATCH($C282,'Policy Characteristics'!$C:$C,0)))</f>
        <v>Reduce Plant Downtime</v>
      </c>
      <c r="C282" s="434" t="str">
        <f t="shared" si="23"/>
        <v>Percentage Reduction in Plant Downtime</v>
      </c>
      <c r="D282" s="9" t="s">
        <v>79</v>
      </c>
      <c r="E282" s="9" t="s">
        <v>268</v>
      </c>
      <c r="F282" s="9"/>
      <c r="G282" s="9"/>
      <c r="H282" s="56">
        <v>655</v>
      </c>
      <c r="I282" s="9" t="s">
        <v>46</v>
      </c>
      <c r="J282" s="429" t="str">
        <f>IF(ISBLANK(INDEX('Policy Characteristics'!D:D,MATCH($C282,'Policy Characteristics'!$C:$C,0))),"",INDEX('Policy Characteristics'!D:D,MATCH($C282,'Policy Characteristics'!$C:$C,0)))</f>
        <v>Reduce Plant Downtime</v>
      </c>
      <c r="K282" s="427" t="str">
        <f>IF(ISBLANK(INDEX('Policy Characteristics'!E:E,MATCH($C282,'Policy Characteristics'!$C:$C,0))),"",INDEX('Policy Characteristics'!E:E,MATCH($C282,'Policy Characteristics'!$C:$C,0)))</f>
        <v>elec reduce plant downtime</v>
      </c>
      <c r="L282" s="450">
        <f>IF(ISBLANK(INDEX('Policy Characteristics'!F:F,MATCH($C282,'Policy Characteristics'!$C:$C,0))),"",INDEX('Policy Characteristics'!F:F,MATCH($C282,'Policy Characteristics'!$C:$C,0)))</f>
        <v>0</v>
      </c>
      <c r="M282" s="450">
        <f>IF(ISBLANK(INDEX('Policy Characteristics'!G:G,MATCH($C282,'Policy Characteristics'!$C:$C,0))),"",INDEX('Policy Characteristics'!G:G,MATCH($C282,'Policy Characteristics'!$C:$C,0)))</f>
        <v>0.6</v>
      </c>
      <c r="N282" s="450">
        <f>IF(ISBLANK(INDEX('Policy Characteristics'!H:H,MATCH($C282,'Policy Characteristics'!$C:$C,0))),"",INDEX('Policy Characteristics'!H:H,MATCH($C282,'Policy Characteristics'!$C:$C,0)))</f>
        <v>0.01</v>
      </c>
      <c r="O282" s="427" t="str">
        <f>IF(ISBLANK(INDEX('Policy Characteristics'!I:I,MATCH($C282,'Policy Characteristics'!$C:$C,0))),"",INDEX('Policy Characteristics'!I:I,MATCH($C282,'Policy Characteristics'!$C:$C,0)))</f>
        <v>% reduction in downtime</v>
      </c>
      <c r="P282" s="427" t="str">
        <f>IF(ISBLANK(INDEX('Policy Characteristics'!J:J,MATCH($C282,'Policy Characteristics'!$C:$C,0))),"",INDEX('Policy Characteristics'!J:J,MATCH($C282,'Policy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2" s="427" t="str">
        <f>IF(ISBLANK(INDEX('Policy Characteristics'!K:K,MATCH($C282,'Policy Characteristics'!$C:$C,0))),"",INDEX('Policy Characteristics'!K:K,MATCH($C282,'Policy Characteristics'!$C:$C,0)))</f>
        <v>electricity-sector-main.html#red-downtime</v>
      </c>
      <c r="R282" s="427" t="str">
        <f>IF(ISBLANK(INDEX('Policy Characteristics'!L:L,MATCH($C282,'Policy Characteristics'!$C:$C,0))),"",INDEX('Policy Characteristics'!L:L,MATCH($C282,'Policy Characteristics'!$C:$C,0)))</f>
        <v>reduce-downtime.html</v>
      </c>
    </row>
    <row r="283" spans="1:18" s="2" customFormat="1" x14ac:dyDescent="0.35">
      <c r="A283" s="427" t="str">
        <f>IF(ISBLANK(INDEX('Policy Characteristics'!A:A,MATCH($C283,'Policy Characteristics'!$C:$C,0))),"",INDEX('Policy Characteristics'!A:A,MATCH($C283,'Policy Characteristics'!$C:$C,0)))</f>
        <v>Electricity Supply</v>
      </c>
      <c r="B283" s="427" t="str">
        <f>IF(ISBLANK(INDEX('Policy Characteristics'!B:B,MATCH($C283,'Policy Characteristics'!$C:$C,0))),"",INDEX('Policy Characteristics'!B:B,MATCH($C283,'Policy Characteristics'!$C:$C,0)))</f>
        <v>Reduce Plant Downtime</v>
      </c>
      <c r="C283" s="434" t="str">
        <f t="shared" si="23"/>
        <v>Percentage Reduction in Plant Downtime</v>
      </c>
      <c r="D283" s="9" t="s">
        <v>79</v>
      </c>
      <c r="E283" s="9" t="s">
        <v>269</v>
      </c>
      <c r="F283" s="9"/>
      <c r="G283" s="9"/>
      <c r="H283" s="56">
        <v>656</v>
      </c>
      <c r="I283" s="9" t="s">
        <v>46</v>
      </c>
      <c r="J283" s="429" t="str">
        <f>IF(ISBLANK(INDEX('Policy Characteristics'!D:D,MATCH($C283,'Policy Characteristics'!$C:$C,0))),"",INDEX('Policy Characteristics'!D:D,MATCH($C283,'Policy Characteristics'!$C:$C,0)))</f>
        <v>Reduce Plant Downtime</v>
      </c>
      <c r="K283" s="427" t="str">
        <f>IF(ISBLANK(INDEX('Policy Characteristics'!E:E,MATCH($C283,'Policy Characteristics'!$C:$C,0))),"",INDEX('Policy Characteristics'!E:E,MATCH($C283,'Policy Characteristics'!$C:$C,0)))</f>
        <v>elec reduce plant downtime</v>
      </c>
      <c r="L283" s="450">
        <f>IF(ISBLANK(INDEX('Policy Characteristics'!F:F,MATCH($C283,'Policy Characteristics'!$C:$C,0))),"",INDEX('Policy Characteristics'!F:F,MATCH($C283,'Policy Characteristics'!$C:$C,0)))</f>
        <v>0</v>
      </c>
      <c r="M283" s="450">
        <f>IF(ISBLANK(INDEX('Policy Characteristics'!G:G,MATCH($C283,'Policy Characteristics'!$C:$C,0))),"",INDEX('Policy Characteristics'!G:G,MATCH($C283,'Policy Characteristics'!$C:$C,0)))</f>
        <v>0.6</v>
      </c>
      <c r="N283" s="450">
        <f>IF(ISBLANK(INDEX('Policy Characteristics'!H:H,MATCH($C283,'Policy Characteristics'!$C:$C,0))),"",INDEX('Policy Characteristics'!H:H,MATCH($C283,'Policy Characteristics'!$C:$C,0)))</f>
        <v>0.01</v>
      </c>
      <c r="O283" s="427" t="str">
        <f>IF(ISBLANK(INDEX('Policy Characteristics'!I:I,MATCH($C283,'Policy Characteristics'!$C:$C,0))),"",INDEX('Policy Characteristics'!I:I,MATCH($C283,'Policy Characteristics'!$C:$C,0)))</f>
        <v>% reduction in downtime</v>
      </c>
      <c r="P283" s="427" t="str">
        <f>IF(ISBLANK(INDEX('Policy Characteristics'!J:J,MATCH($C283,'Policy Characteristics'!$C:$C,0))),"",INDEX('Policy Characteristics'!J:J,MATCH($C283,'Policy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3" s="427" t="str">
        <f>IF(ISBLANK(INDEX('Policy Characteristics'!K:K,MATCH($C283,'Policy Characteristics'!$C:$C,0))),"",INDEX('Policy Characteristics'!K:K,MATCH($C283,'Policy Characteristics'!$C:$C,0)))</f>
        <v>electricity-sector-main.html#red-downtime</v>
      </c>
      <c r="R283" s="427" t="str">
        <f>IF(ISBLANK(INDEX('Policy Characteristics'!L:L,MATCH($C283,'Policy Characteristics'!$C:$C,0))),"",INDEX('Policy Characteristics'!L:L,MATCH($C283,'Policy Characteristics'!$C:$C,0)))</f>
        <v>reduce-downtime.html</v>
      </c>
    </row>
    <row r="284" spans="1:18" s="2" customFormat="1" x14ac:dyDescent="0.35">
      <c r="A284" s="427" t="str">
        <f>IF(ISBLANK(INDEX('Policy Characteristics'!A:A,MATCH($C284,'Policy Characteristics'!$C:$C,0))),"",INDEX('Policy Characteristics'!A:A,MATCH($C284,'Policy Characteristics'!$C:$C,0)))</f>
        <v>Electricity Supply</v>
      </c>
      <c r="B284" s="427" t="str">
        <f>IF(ISBLANK(INDEX('Policy Characteristics'!B:B,MATCH($C284,'Policy Characteristics'!$C:$C,0))),"",INDEX('Policy Characteristics'!B:B,MATCH($C284,'Policy Characteristics'!$C:$C,0)))</f>
        <v>Reduce Plant Downtime</v>
      </c>
      <c r="C284" s="434" t="str">
        <f t="shared" si="23"/>
        <v>Percentage Reduction in Plant Downtime</v>
      </c>
      <c r="D284" s="9" t="s">
        <v>79</v>
      </c>
      <c r="E284" s="9" t="s">
        <v>270</v>
      </c>
      <c r="F284" s="9"/>
      <c r="G284" s="9"/>
      <c r="H284" s="56">
        <v>657</v>
      </c>
      <c r="I284" s="9" t="s">
        <v>46</v>
      </c>
      <c r="J284" s="429" t="str">
        <f>IF(ISBLANK(INDEX('Policy Characteristics'!D:D,MATCH($C284,'Policy Characteristics'!$C:$C,0))),"",INDEX('Policy Characteristics'!D:D,MATCH($C284,'Policy Characteristics'!$C:$C,0)))</f>
        <v>Reduce Plant Downtime</v>
      </c>
      <c r="K284" s="427" t="str">
        <f>IF(ISBLANK(INDEX('Policy Characteristics'!E:E,MATCH($C284,'Policy Characteristics'!$C:$C,0))),"",INDEX('Policy Characteristics'!E:E,MATCH($C284,'Policy Characteristics'!$C:$C,0)))</f>
        <v>elec reduce plant downtime</v>
      </c>
      <c r="L284" s="450">
        <f>IF(ISBLANK(INDEX('Policy Characteristics'!F:F,MATCH($C284,'Policy Characteristics'!$C:$C,0))),"",INDEX('Policy Characteristics'!F:F,MATCH($C284,'Policy Characteristics'!$C:$C,0)))</f>
        <v>0</v>
      </c>
      <c r="M284" s="450">
        <f>IF(ISBLANK(INDEX('Policy Characteristics'!G:G,MATCH($C284,'Policy Characteristics'!$C:$C,0))),"",INDEX('Policy Characteristics'!G:G,MATCH($C284,'Policy Characteristics'!$C:$C,0)))</f>
        <v>0.6</v>
      </c>
      <c r="N284" s="450">
        <f>IF(ISBLANK(INDEX('Policy Characteristics'!H:H,MATCH($C284,'Policy Characteristics'!$C:$C,0))),"",INDEX('Policy Characteristics'!H:H,MATCH($C284,'Policy Characteristics'!$C:$C,0)))</f>
        <v>0.01</v>
      </c>
      <c r="O284" s="427" t="str">
        <f>IF(ISBLANK(INDEX('Policy Characteristics'!I:I,MATCH($C284,'Policy Characteristics'!$C:$C,0))),"",INDEX('Policy Characteristics'!I:I,MATCH($C284,'Policy Characteristics'!$C:$C,0)))</f>
        <v>% reduction in downtime</v>
      </c>
      <c r="P284" s="427" t="str">
        <f>IF(ISBLANK(INDEX('Policy Characteristics'!J:J,MATCH($C284,'Policy Characteristics'!$C:$C,0))),"",INDEX('Policy Characteristics'!J:J,MATCH($C284,'Policy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4" s="427" t="str">
        <f>IF(ISBLANK(INDEX('Policy Characteristics'!K:K,MATCH($C284,'Policy Characteristics'!$C:$C,0))),"",INDEX('Policy Characteristics'!K:K,MATCH($C284,'Policy Characteristics'!$C:$C,0)))</f>
        <v>electricity-sector-main.html#red-downtime</v>
      </c>
      <c r="R284" s="427" t="str">
        <f>IF(ISBLANK(INDEX('Policy Characteristics'!L:L,MATCH($C284,'Policy Characteristics'!$C:$C,0))),"",INDEX('Policy Characteristics'!L:L,MATCH($C284,'Policy Characteristics'!$C:$C,0)))</f>
        <v>reduce-downtime.html</v>
      </c>
    </row>
    <row r="285" spans="1:18" s="2" customFormat="1" x14ac:dyDescent="0.35">
      <c r="A285" s="427" t="str">
        <f>IF(ISBLANK(INDEX('Policy Characteristics'!A:A,MATCH($C285,'Policy Characteristics'!$C:$C,0))),"",INDEX('Policy Characteristics'!A:A,MATCH($C285,'Policy Characteristics'!$C:$C,0)))</f>
        <v>Electricity Supply</v>
      </c>
      <c r="B285" s="427" t="str">
        <f>IF(ISBLANK(INDEX('Policy Characteristics'!B:B,MATCH($C285,'Policy Characteristics'!$C:$C,0))),"",INDEX('Policy Characteristics'!B:B,MATCH($C285,'Policy Characteristics'!$C:$C,0)))</f>
        <v>Reduce Plant Downtime</v>
      </c>
      <c r="C285" s="434" t="str">
        <f t="shared" si="23"/>
        <v>Percentage Reduction in Plant Downtime</v>
      </c>
      <c r="D285" s="9" t="s">
        <v>80</v>
      </c>
      <c r="E285" s="9" t="s">
        <v>268</v>
      </c>
      <c r="F285" s="9"/>
      <c r="G285" s="9"/>
      <c r="H285" s="56">
        <v>658</v>
      </c>
      <c r="I285" s="9" t="s">
        <v>46</v>
      </c>
      <c r="J285" s="429" t="str">
        <f>IF(ISBLANK(INDEX('Policy Characteristics'!D:D,MATCH($C285,'Policy Characteristics'!$C:$C,0))),"",INDEX('Policy Characteristics'!D:D,MATCH($C285,'Policy Characteristics'!$C:$C,0)))</f>
        <v>Reduce Plant Downtime</v>
      </c>
      <c r="K285" s="427" t="str">
        <f>IF(ISBLANK(INDEX('Policy Characteristics'!E:E,MATCH($C285,'Policy Characteristics'!$C:$C,0))),"",INDEX('Policy Characteristics'!E:E,MATCH($C285,'Policy Characteristics'!$C:$C,0)))</f>
        <v>elec reduce plant downtime</v>
      </c>
      <c r="L285" s="450">
        <f>IF(ISBLANK(INDEX('Policy Characteristics'!F:F,MATCH($C285,'Policy Characteristics'!$C:$C,0))),"",INDEX('Policy Characteristics'!F:F,MATCH($C285,'Policy Characteristics'!$C:$C,0)))</f>
        <v>0</v>
      </c>
      <c r="M285" s="450">
        <f>IF(ISBLANK(INDEX('Policy Characteristics'!G:G,MATCH($C285,'Policy Characteristics'!$C:$C,0))),"",INDEX('Policy Characteristics'!G:G,MATCH($C285,'Policy Characteristics'!$C:$C,0)))</f>
        <v>0.6</v>
      </c>
      <c r="N285" s="450">
        <f>IF(ISBLANK(INDEX('Policy Characteristics'!H:H,MATCH($C285,'Policy Characteristics'!$C:$C,0))),"",INDEX('Policy Characteristics'!H:H,MATCH($C285,'Policy Characteristics'!$C:$C,0)))</f>
        <v>0.01</v>
      </c>
      <c r="O285" s="427" t="str">
        <f>IF(ISBLANK(INDEX('Policy Characteristics'!I:I,MATCH($C285,'Policy Characteristics'!$C:$C,0))),"",INDEX('Policy Characteristics'!I:I,MATCH($C285,'Policy Characteristics'!$C:$C,0)))</f>
        <v>% reduction in downtime</v>
      </c>
      <c r="P285" s="427" t="str">
        <f>IF(ISBLANK(INDEX('Policy Characteristics'!J:J,MATCH($C285,'Policy Characteristics'!$C:$C,0))),"",INDEX('Policy Characteristics'!J:J,MATCH($C285,'Policy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5" s="427" t="str">
        <f>IF(ISBLANK(INDEX('Policy Characteristics'!K:K,MATCH($C285,'Policy Characteristics'!$C:$C,0))),"",INDEX('Policy Characteristics'!K:K,MATCH($C285,'Policy Characteristics'!$C:$C,0)))</f>
        <v>electricity-sector-main.html#red-downtime</v>
      </c>
      <c r="R285" s="427" t="str">
        <f>IF(ISBLANK(INDEX('Policy Characteristics'!L:L,MATCH($C285,'Policy Characteristics'!$C:$C,0))),"",INDEX('Policy Characteristics'!L:L,MATCH($C285,'Policy Characteristics'!$C:$C,0)))</f>
        <v>reduce-downtime.html</v>
      </c>
    </row>
    <row r="286" spans="1:18" s="2" customFormat="1" x14ac:dyDescent="0.35">
      <c r="A286" s="427" t="str">
        <f>IF(ISBLANK(INDEX('Policy Characteristics'!A:A,MATCH($C286,'Policy Characteristics'!$C:$C,0))),"",INDEX('Policy Characteristics'!A:A,MATCH($C286,'Policy Characteristics'!$C:$C,0)))</f>
        <v>Electricity Supply</v>
      </c>
      <c r="B286" s="427" t="str">
        <f>IF(ISBLANK(INDEX('Policy Characteristics'!B:B,MATCH($C286,'Policy Characteristics'!$C:$C,0))),"",INDEX('Policy Characteristics'!B:B,MATCH($C286,'Policy Characteristics'!$C:$C,0)))</f>
        <v>Reduce Plant Downtime</v>
      </c>
      <c r="C286" s="434" t="str">
        <f t="shared" si="23"/>
        <v>Percentage Reduction in Plant Downtime</v>
      </c>
      <c r="D286" s="9" t="s">
        <v>80</v>
      </c>
      <c r="E286" s="9" t="s">
        <v>269</v>
      </c>
      <c r="F286" s="9"/>
      <c r="G286" s="9"/>
      <c r="H286" s="56">
        <v>659</v>
      </c>
      <c r="I286" s="9" t="s">
        <v>46</v>
      </c>
      <c r="J286" s="429" t="str">
        <f>IF(ISBLANK(INDEX('Policy Characteristics'!D:D,MATCH($C286,'Policy Characteristics'!$C:$C,0))),"",INDEX('Policy Characteristics'!D:D,MATCH($C286,'Policy Characteristics'!$C:$C,0)))</f>
        <v>Reduce Plant Downtime</v>
      </c>
      <c r="K286" s="427" t="str">
        <f>IF(ISBLANK(INDEX('Policy Characteristics'!E:E,MATCH($C286,'Policy Characteristics'!$C:$C,0))),"",INDEX('Policy Characteristics'!E:E,MATCH($C286,'Policy Characteristics'!$C:$C,0)))</f>
        <v>elec reduce plant downtime</v>
      </c>
      <c r="L286" s="450">
        <f>IF(ISBLANK(INDEX('Policy Characteristics'!F:F,MATCH($C286,'Policy Characteristics'!$C:$C,0))),"",INDEX('Policy Characteristics'!F:F,MATCH($C286,'Policy Characteristics'!$C:$C,0)))</f>
        <v>0</v>
      </c>
      <c r="M286" s="450">
        <f>IF(ISBLANK(INDEX('Policy Characteristics'!G:G,MATCH($C286,'Policy Characteristics'!$C:$C,0))),"",INDEX('Policy Characteristics'!G:G,MATCH($C286,'Policy Characteristics'!$C:$C,0)))</f>
        <v>0.6</v>
      </c>
      <c r="N286" s="450">
        <f>IF(ISBLANK(INDEX('Policy Characteristics'!H:H,MATCH($C286,'Policy Characteristics'!$C:$C,0))),"",INDEX('Policy Characteristics'!H:H,MATCH($C286,'Policy Characteristics'!$C:$C,0)))</f>
        <v>0.01</v>
      </c>
      <c r="O286" s="427" t="str">
        <f>IF(ISBLANK(INDEX('Policy Characteristics'!I:I,MATCH($C286,'Policy Characteristics'!$C:$C,0))),"",INDEX('Policy Characteristics'!I:I,MATCH($C286,'Policy Characteristics'!$C:$C,0)))</f>
        <v>% reduction in downtime</v>
      </c>
      <c r="P286" s="427" t="str">
        <f>IF(ISBLANK(INDEX('Policy Characteristics'!J:J,MATCH($C286,'Policy Characteristics'!$C:$C,0))),"",INDEX('Policy Characteristics'!J:J,MATCH($C286,'Policy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6" s="427" t="str">
        <f>IF(ISBLANK(INDEX('Policy Characteristics'!K:K,MATCH($C286,'Policy Characteristics'!$C:$C,0))),"",INDEX('Policy Characteristics'!K:K,MATCH($C286,'Policy Characteristics'!$C:$C,0)))</f>
        <v>electricity-sector-main.html#red-downtime</v>
      </c>
      <c r="R286" s="427" t="str">
        <f>IF(ISBLANK(INDEX('Policy Characteristics'!L:L,MATCH($C286,'Policy Characteristics'!$C:$C,0))),"",INDEX('Policy Characteristics'!L:L,MATCH($C286,'Policy Characteristics'!$C:$C,0)))</f>
        <v>reduce-downtime.html</v>
      </c>
    </row>
    <row r="287" spans="1:18" s="2" customFormat="1" x14ac:dyDescent="0.35">
      <c r="A287" s="427" t="str">
        <f>IF(ISBLANK(INDEX('Policy Characteristics'!A:A,MATCH($C287,'Policy Characteristics'!$C:$C,0))),"",INDEX('Policy Characteristics'!A:A,MATCH($C287,'Policy Characteristics'!$C:$C,0)))</f>
        <v>Electricity Supply</v>
      </c>
      <c r="B287" s="427" t="str">
        <f>IF(ISBLANK(INDEX('Policy Characteristics'!B:B,MATCH($C287,'Policy Characteristics'!$C:$C,0))),"",INDEX('Policy Characteristics'!B:B,MATCH($C287,'Policy Characteristics'!$C:$C,0)))</f>
        <v>Reduce Plant Downtime</v>
      </c>
      <c r="C287" s="434" t="str">
        <f t="shared" si="23"/>
        <v>Percentage Reduction in Plant Downtime</v>
      </c>
      <c r="D287" s="9" t="s">
        <v>80</v>
      </c>
      <c r="E287" s="9" t="s">
        <v>270</v>
      </c>
      <c r="F287" s="9"/>
      <c r="G287" s="9"/>
      <c r="H287" s="56">
        <v>660</v>
      </c>
      <c r="I287" s="9" t="s">
        <v>46</v>
      </c>
      <c r="J287" s="429" t="str">
        <f>IF(ISBLANK(INDEX('Policy Characteristics'!D:D,MATCH($C287,'Policy Characteristics'!$C:$C,0))),"",INDEX('Policy Characteristics'!D:D,MATCH($C287,'Policy Characteristics'!$C:$C,0)))</f>
        <v>Reduce Plant Downtime</v>
      </c>
      <c r="K287" s="427" t="str">
        <f>IF(ISBLANK(INDEX('Policy Characteristics'!E:E,MATCH($C287,'Policy Characteristics'!$C:$C,0))),"",INDEX('Policy Characteristics'!E:E,MATCH($C287,'Policy Characteristics'!$C:$C,0)))</f>
        <v>elec reduce plant downtime</v>
      </c>
      <c r="L287" s="450">
        <f>IF(ISBLANK(INDEX('Policy Characteristics'!F:F,MATCH($C287,'Policy Characteristics'!$C:$C,0))),"",INDEX('Policy Characteristics'!F:F,MATCH($C287,'Policy Characteristics'!$C:$C,0)))</f>
        <v>0</v>
      </c>
      <c r="M287" s="450">
        <f>IF(ISBLANK(INDEX('Policy Characteristics'!G:G,MATCH($C287,'Policy Characteristics'!$C:$C,0))),"",INDEX('Policy Characteristics'!G:G,MATCH($C287,'Policy Characteristics'!$C:$C,0)))</f>
        <v>0.6</v>
      </c>
      <c r="N287" s="450">
        <f>IF(ISBLANK(INDEX('Policy Characteristics'!H:H,MATCH($C287,'Policy Characteristics'!$C:$C,0))),"",INDEX('Policy Characteristics'!H:H,MATCH($C287,'Policy Characteristics'!$C:$C,0)))</f>
        <v>0.01</v>
      </c>
      <c r="O287" s="427" t="str">
        <f>IF(ISBLANK(INDEX('Policy Characteristics'!I:I,MATCH($C287,'Policy Characteristics'!$C:$C,0))),"",INDEX('Policy Characteristics'!I:I,MATCH($C287,'Policy Characteristics'!$C:$C,0)))</f>
        <v>% reduction in downtime</v>
      </c>
      <c r="P287" s="427" t="str">
        <f>IF(ISBLANK(INDEX('Policy Characteristics'!J:J,MATCH($C287,'Policy Characteristics'!$C:$C,0))),"",INDEX('Policy Characteristics'!J:J,MATCH($C287,'Policy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7" s="427" t="str">
        <f>IF(ISBLANK(INDEX('Policy Characteristics'!K:K,MATCH($C287,'Policy Characteristics'!$C:$C,0))),"",INDEX('Policy Characteristics'!K:K,MATCH($C287,'Policy Characteristics'!$C:$C,0)))</f>
        <v>electricity-sector-main.html#red-downtime</v>
      </c>
      <c r="R287" s="427" t="str">
        <f>IF(ISBLANK(INDEX('Policy Characteristics'!L:L,MATCH($C287,'Policy Characteristics'!$C:$C,0))),"",INDEX('Policy Characteristics'!L:L,MATCH($C287,'Policy Characteristics'!$C:$C,0)))</f>
        <v>reduce-downtime.html</v>
      </c>
    </row>
    <row r="288" spans="1:18" s="2" customFormat="1" x14ac:dyDescent="0.35">
      <c r="A288" s="427" t="str">
        <f>IF(ISBLANK(INDEX('Policy Characteristics'!A:A,MATCH($C288,'Policy Characteristics'!$C:$C,0))),"",INDEX('Policy Characteristics'!A:A,MATCH($C288,'Policy Characteristics'!$C:$C,0)))</f>
        <v>Electricity Supply</v>
      </c>
      <c r="B288" s="427" t="str">
        <f>IF(ISBLANK(INDEX('Policy Characteristics'!B:B,MATCH($C288,'Policy Characteristics'!$C:$C,0))),"",INDEX('Policy Characteristics'!B:B,MATCH($C288,'Policy Characteristics'!$C:$C,0)))</f>
        <v>Reduce Plant Downtime</v>
      </c>
      <c r="C288" s="434" t="str">
        <f t="shared" si="23"/>
        <v>Percentage Reduction in Plant Downtime</v>
      </c>
      <c r="D288" s="9" t="s">
        <v>469</v>
      </c>
      <c r="E288" s="9" t="s">
        <v>268</v>
      </c>
      <c r="F288" s="9"/>
      <c r="G288" s="9"/>
      <c r="H288" s="56">
        <v>661</v>
      </c>
      <c r="I288" s="9" t="s">
        <v>46</v>
      </c>
      <c r="J288" s="429" t="str">
        <f>IF(ISBLANK(INDEX('Policy Characteristics'!D:D,MATCH($C288,'Policy Characteristics'!$C:$C,0))),"",INDEX('Policy Characteristics'!D:D,MATCH($C288,'Policy Characteristics'!$C:$C,0)))</f>
        <v>Reduce Plant Downtime</v>
      </c>
      <c r="K288" s="427" t="str">
        <f>IF(ISBLANK(INDEX('Policy Characteristics'!E:E,MATCH($C288,'Policy Characteristics'!$C:$C,0))),"",INDEX('Policy Characteristics'!E:E,MATCH($C288,'Policy Characteristics'!$C:$C,0)))</f>
        <v>elec reduce plant downtime</v>
      </c>
      <c r="L288" s="450">
        <f>IF(ISBLANK(INDEX('Policy Characteristics'!F:F,MATCH($C288,'Policy Characteristics'!$C:$C,0))),"",INDEX('Policy Characteristics'!F:F,MATCH($C288,'Policy Characteristics'!$C:$C,0)))</f>
        <v>0</v>
      </c>
      <c r="M288" s="450">
        <f>IF(ISBLANK(INDEX('Policy Characteristics'!G:G,MATCH($C288,'Policy Characteristics'!$C:$C,0))),"",INDEX('Policy Characteristics'!G:G,MATCH($C288,'Policy Characteristics'!$C:$C,0)))</f>
        <v>0.6</v>
      </c>
      <c r="N288" s="450">
        <f>IF(ISBLANK(INDEX('Policy Characteristics'!H:H,MATCH($C288,'Policy Characteristics'!$C:$C,0))),"",INDEX('Policy Characteristics'!H:H,MATCH($C288,'Policy Characteristics'!$C:$C,0)))</f>
        <v>0.01</v>
      </c>
      <c r="O288" s="427" t="str">
        <f>IF(ISBLANK(INDEX('Policy Characteristics'!I:I,MATCH($C288,'Policy Characteristics'!$C:$C,0))),"",INDEX('Policy Characteristics'!I:I,MATCH($C288,'Policy Characteristics'!$C:$C,0)))</f>
        <v>% reduction in downtime</v>
      </c>
      <c r="P288" s="427" t="str">
        <f>IF(ISBLANK(INDEX('Policy Characteristics'!J:J,MATCH($C288,'Policy Characteristics'!$C:$C,0))),"",INDEX('Policy Characteristics'!J:J,MATCH($C288,'Policy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8" s="427" t="str">
        <f>IF(ISBLANK(INDEX('Policy Characteristics'!K:K,MATCH($C288,'Policy Characteristics'!$C:$C,0))),"",INDEX('Policy Characteristics'!K:K,MATCH($C288,'Policy Characteristics'!$C:$C,0)))</f>
        <v>electricity-sector-main.html#red-downtime</v>
      </c>
      <c r="R288" s="427" t="str">
        <f>IF(ISBLANK(INDEX('Policy Characteristics'!L:L,MATCH($C288,'Policy Characteristics'!$C:$C,0))),"",INDEX('Policy Characteristics'!L:L,MATCH($C288,'Policy Characteristics'!$C:$C,0)))</f>
        <v>reduce-downtime.html</v>
      </c>
    </row>
    <row r="289" spans="1:18" s="2" customFormat="1" x14ac:dyDescent="0.35">
      <c r="A289" s="427" t="str">
        <f>IF(ISBLANK(INDEX('Policy Characteristics'!A:A,MATCH($C289,'Policy Characteristics'!$C:$C,0))),"",INDEX('Policy Characteristics'!A:A,MATCH($C289,'Policy Characteristics'!$C:$C,0)))</f>
        <v>Electricity Supply</v>
      </c>
      <c r="B289" s="427" t="str">
        <f>IF(ISBLANK(INDEX('Policy Characteristics'!B:B,MATCH($C289,'Policy Characteristics'!$C:$C,0))),"",INDEX('Policy Characteristics'!B:B,MATCH($C289,'Policy Characteristics'!$C:$C,0)))</f>
        <v>Reduce Plant Downtime</v>
      </c>
      <c r="C289" s="434" t="str">
        <f t="shared" si="23"/>
        <v>Percentage Reduction in Plant Downtime</v>
      </c>
      <c r="D289" s="9" t="s">
        <v>469</v>
      </c>
      <c r="E289" s="9" t="s">
        <v>269</v>
      </c>
      <c r="F289" s="9"/>
      <c r="G289" s="9"/>
      <c r="H289" s="56">
        <v>662</v>
      </c>
      <c r="I289" s="9" t="s">
        <v>46</v>
      </c>
      <c r="J289" s="429" t="str">
        <f>IF(ISBLANK(INDEX('Policy Characteristics'!D:D,MATCH($C289,'Policy Characteristics'!$C:$C,0))),"",INDEX('Policy Characteristics'!D:D,MATCH($C289,'Policy Characteristics'!$C:$C,0)))</f>
        <v>Reduce Plant Downtime</v>
      </c>
      <c r="K289" s="427" t="str">
        <f>IF(ISBLANK(INDEX('Policy Characteristics'!E:E,MATCH($C289,'Policy Characteristics'!$C:$C,0))),"",INDEX('Policy Characteristics'!E:E,MATCH($C289,'Policy Characteristics'!$C:$C,0)))</f>
        <v>elec reduce plant downtime</v>
      </c>
      <c r="L289" s="450">
        <f>IF(ISBLANK(INDEX('Policy Characteristics'!F:F,MATCH($C289,'Policy Characteristics'!$C:$C,0))),"",INDEX('Policy Characteristics'!F:F,MATCH($C289,'Policy Characteristics'!$C:$C,0)))</f>
        <v>0</v>
      </c>
      <c r="M289" s="450">
        <f>IF(ISBLANK(INDEX('Policy Characteristics'!G:G,MATCH($C289,'Policy Characteristics'!$C:$C,0))),"",INDEX('Policy Characteristics'!G:G,MATCH($C289,'Policy Characteristics'!$C:$C,0)))</f>
        <v>0.6</v>
      </c>
      <c r="N289" s="450">
        <f>IF(ISBLANK(INDEX('Policy Characteristics'!H:H,MATCH($C289,'Policy Characteristics'!$C:$C,0))),"",INDEX('Policy Characteristics'!H:H,MATCH($C289,'Policy Characteristics'!$C:$C,0)))</f>
        <v>0.01</v>
      </c>
      <c r="O289" s="427" t="str">
        <f>IF(ISBLANK(INDEX('Policy Characteristics'!I:I,MATCH($C289,'Policy Characteristics'!$C:$C,0))),"",INDEX('Policy Characteristics'!I:I,MATCH($C289,'Policy Characteristics'!$C:$C,0)))</f>
        <v>% reduction in downtime</v>
      </c>
      <c r="P289" s="427" t="str">
        <f>IF(ISBLANK(INDEX('Policy Characteristics'!J:J,MATCH($C289,'Policy Characteristics'!$C:$C,0))),"",INDEX('Policy Characteristics'!J:J,MATCH($C289,'Policy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9" s="427" t="str">
        <f>IF(ISBLANK(INDEX('Policy Characteristics'!K:K,MATCH($C289,'Policy Characteristics'!$C:$C,0))),"",INDEX('Policy Characteristics'!K:K,MATCH($C289,'Policy Characteristics'!$C:$C,0)))</f>
        <v>electricity-sector-main.html#red-downtime</v>
      </c>
      <c r="R289" s="427" t="str">
        <f>IF(ISBLANK(INDEX('Policy Characteristics'!L:L,MATCH($C289,'Policy Characteristics'!$C:$C,0))),"",INDEX('Policy Characteristics'!L:L,MATCH($C289,'Policy Characteristics'!$C:$C,0)))</f>
        <v>reduce-downtime.html</v>
      </c>
    </row>
    <row r="290" spans="1:18" s="2" customFormat="1" x14ac:dyDescent="0.35">
      <c r="A290" s="427" t="str">
        <f>IF(ISBLANK(INDEX('Policy Characteristics'!A:A,MATCH($C290,'Policy Characteristics'!$C:$C,0))),"",INDEX('Policy Characteristics'!A:A,MATCH($C290,'Policy Characteristics'!$C:$C,0)))</f>
        <v>Electricity Supply</v>
      </c>
      <c r="B290" s="427" t="str">
        <f>IF(ISBLANK(INDEX('Policy Characteristics'!B:B,MATCH($C290,'Policy Characteristics'!$C:$C,0))),"",INDEX('Policy Characteristics'!B:B,MATCH($C290,'Policy Characteristics'!$C:$C,0)))</f>
        <v>Reduce Plant Downtime</v>
      </c>
      <c r="C290" s="434" t="str">
        <f t="shared" si="23"/>
        <v>Percentage Reduction in Plant Downtime</v>
      </c>
      <c r="D290" s="9" t="s">
        <v>469</v>
      </c>
      <c r="E290" s="9" t="s">
        <v>270</v>
      </c>
      <c r="F290" s="9" t="s">
        <v>330</v>
      </c>
      <c r="G290" s="9" t="s">
        <v>472</v>
      </c>
      <c r="H290" s="56">
        <v>143</v>
      </c>
      <c r="I290" s="9" t="s">
        <v>45</v>
      </c>
      <c r="J290" s="429" t="str">
        <f>IF(ISBLANK(INDEX('Policy Characteristics'!D:D,MATCH($C290,'Policy Characteristics'!$C:$C,0))),"",INDEX('Policy Characteristics'!D:D,MATCH($C290,'Policy Characteristics'!$C:$C,0)))</f>
        <v>Reduce Plant Downtime</v>
      </c>
      <c r="K290" s="427" t="str">
        <f>IF(ISBLANK(INDEX('Policy Characteristics'!E:E,MATCH($C290,'Policy Characteristics'!$C:$C,0))),"",INDEX('Policy Characteristics'!E:E,MATCH($C290,'Policy Characteristics'!$C:$C,0)))</f>
        <v>elec reduce plant downtime</v>
      </c>
      <c r="L290" s="450">
        <f>IF(ISBLANK(INDEX('Policy Characteristics'!F:F,MATCH($C290,'Policy Characteristics'!$C:$C,0))),"",INDEX('Policy Characteristics'!F:F,MATCH($C290,'Policy Characteristics'!$C:$C,0)))</f>
        <v>0</v>
      </c>
      <c r="M290" s="450">
        <f>IF(ISBLANK(INDEX('Policy Characteristics'!G:G,MATCH($C290,'Policy Characteristics'!$C:$C,0))),"",INDEX('Policy Characteristics'!G:G,MATCH($C290,'Policy Characteristics'!$C:$C,0)))</f>
        <v>0.6</v>
      </c>
      <c r="N290" s="450">
        <f>IF(ISBLANK(INDEX('Policy Characteristics'!H:H,MATCH($C290,'Policy Characteristics'!$C:$C,0))),"",INDEX('Policy Characteristics'!H:H,MATCH($C290,'Policy Characteristics'!$C:$C,0)))</f>
        <v>0.01</v>
      </c>
      <c r="O290" s="427" t="str">
        <f>IF(ISBLANK(INDEX('Policy Characteristics'!I:I,MATCH($C290,'Policy Characteristics'!$C:$C,0))),"",INDEX('Policy Characteristics'!I:I,MATCH($C290,'Policy Characteristics'!$C:$C,0)))</f>
        <v>% reduction in downtime</v>
      </c>
      <c r="P290" s="427" t="str">
        <f>IF(ISBLANK(INDEX('Policy Characteristics'!J:J,MATCH($C290,'Policy Characteristics'!$C:$C,0))),"",INDEX('Policy Characteristics'!J:J,MATCH($C290,'Policy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0" s="427" t="str">
        <f>IF(ISBLANK(INDEX('Policy Characteristics'!K:K,MATCH($C290,'Policy Characteristics'!$C:$C,0))),"",INDEX('Policy Characteristics'!K:K,MATCH($C290,'Policy Characteristics'!$C:$C,0)))</f>
        <v>electricity-sector-main.html#red-downtime</v>
      </c>
      <c r="R290" s="427" t="str">
        <f>IF(ISBLANK(INDEX('Policy Characteristics'!L:L,MATCH($C290,'Policy Characteristics'!$C:$C,0))),"",INDEX('Policy Characteristics'!L:L,MATCH($C290,'Policy Characteristics'!$C:$C,0)))</f>
        <v>reduce-downtime.html</v>
      </c>
    </row>
    <row r="291" spans="1:18" s="2" customFormat="1" x14ac:dyDescent="0.35">
      <c r="A291" s="427" t="str">
        <f>IF(ISBLANK(INDEX('Policy Characteristics'!A:A,MATCH($C291,'Policy Characteristics'!$C:$C,0))),"",INDEX('Policy Characteristics'!A:A,MATCH($C291,'Policy Characteristics'!$C:$C,0)))</f>
        <v>Electricity Supply</v>
      </c>
      <c r="B291" s="427" t="str">
        <f>IF(ISBLANK(INDEX('Policy Characteristics'!B:B,MATCH($C291,'Policy Characteristics'!$C:$C,0))),"",INDEX('Policy Characteristics'!B:B,MATCH($C291,'Policy Characteristics'!$C:$C,0)))</f>
        <v>Reduce Plant Downtime</v>
      </c>
      <c r="C291" s="434" t="str">
        <f t="shared" si="23"/>
        <v>Percentage Reduction in Plant Downtime</v>
      </c>
      <c r="D291" s="9" t="s">
        <v>81</v>
      </c>
      <c r="E291" s="9" t="s">
        <v>268</v>
      </c>
      <c r="F291" s="9"/>
      <c r="G291" s="9"/>
      <c r="H291" s="56">
        <v>663</v>
      </c>
      <c r="I291" s="9" t="s">
        <v>46</v>
      </c>
      <c r="J291" s="429" t="str">
        <f>IF(ISBLANK(INDEX('Policy Characteristics'!D:D,MATCH($C291,'Policy Characteristics'!$C:$C,0))),"",INDEX('Policy Characteristics'!D:D,MATCH($C291,'Policy Characteristics'!$C:$C,0)))</f>
        <v>Reduce Plant Downtime</v>
      </c>
      <c r="K291" s="427" t="str">
        <f>IF(ISBLANK(INDEX('Policy Characteristics'!E:E,MATCH($C291,'Policy Characteristics'!$C:$C,0))),"",INDEX('Policy Characteristics'!E:E,MATCH($C291,'Policy Characteristics'!$C:$C,0)))</f>
        <v>elec reduce plant downtime</v>
      </c>
      <c r="L291" s="450">
        <f>IF(ISBLANK(INDEX('Policy Characteristics'!F:F,MATCH($C291,'Policy Characteristics'!$C:$C,0))),"",INDEX('Policy Characteristics'!F:F,MATCH($C291,'Policy Characteristics'!$C:$C,0)))</f>
        <v>0</v>
      </c>
      <c r="M291" s="450">
        <f>IF(ISBLANK(INDEX('Policy Characteristics'!G:G,MATCH($C291,'Policy Characteristics'!$C:$C,0))),"",INDEX('Policy Characteristics'!G:G,MATCH($C291,'Policy Characteristics'!$C:$C,0)))</f>
        <v>0.6</v>
      </c>
      <c r="N291" s="450">
        <f>IF(ISBLANK(INDEX('Policy Characteristics'!H:H,MATCH($C291,'Policy Characteristics'!$C:$C,0))),"",INDEX('Policy Characteristics'!H:H,MATCH($C291,'Policy Characteristics'!$C:$C,0)))</f>
        <v>0.01</v>
      </c>
      <c r="O291" s="427" t="str">
        <f>IF(ISBLANK(INDEX('Policy Characteristics'!I:I,MATCH($C291,'Policy Characteristics'!$C:$C,0))),"",INDEX('Policy Characteristics'!I:I,MATCH($C291,'Policy Characteristics'!$C:$C,0)))</f>
        <v>% reduction in downtime</v>
      </c>
      <c r="P291" s="427" t="str">
        <f>IF(ISBLANK(INDEX('Policy Characteristics'!J:J,MATCH($C291,'Policy Characteristics'!$C:$C,0))),"",INDEX('Policy Characteristics'!J:J,MATCH($C291,'Policy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1" s="427" t="str">
        <f>IF(ISBLANK(INDEX('Policy Characteristics'!K:K,MATCH($C291,'Policy Characteristics'!$C:$C,0))),"",INDEX('Policy Characteristics'!K:K,MATCH($C291,'Policy Characteristics'!$C:$C,0)))</f>
        <v>electricity-sector-main.html#red-downtime</v>
      </c>
      <c r="R291" s="427" t="str">
        <f>IF(ISBLANK(INDEX('Policy Characteristics'!L:L,MATCH($C291,'Policy Characteristics'!$C:$C,0))),"",INDEX('Policy Characteristics'!L:L,MATCH($C291,'Policy Characteristics'!$C:$C,0)))</f>
        <v>reduce-downtime.html</v>
      </c>
    </row>
    <row r="292" spans="1:18" s="2" customFormat="1" x14ac:dyDescent="0.35">
      <c r="A292" s="427" t="str">
        <f>IF(ISBLANK(INDEX('Policy Characteristics'!A:A,MATCH($C292,'Policy Characteristics'!$C:$C,0))),"",INDEX('Policy Characteristics'!A:A,MATCH($C292,'Policy Characteristics'!$C:$C,0)))</f>
        <v>Electricity Supply</v>
      </c>
      <c r="B292" s="427" t="str">
        <f>IF(ISBLANK(INDEX('Policy Characteristics'!B:B,MATCH($C292,'Policy Characteristics'!$C:$C,0))),"",INDEX('Policy Characteristics'!B:B,MATCH($C292,'Policy Characteristics'!$C:$C,0)))</f>
        <v>Reduce Plant Downtime</v>
      </c>
      <c r="C292" s="434" t="str">
        <f t="shared" si="23"/>
        <v>Percentage Reduction in Plant Downtime</v>
      </c>
      <c r="D292" s="9" t="s">
        <v>81</v>
      </c>
      <c r="E292" s="9" t="s">
        <v>269</v>
      </c>
      <c r="F292" s="9"/>
      <c r="G292" s="9"/>
      <c r="H292" s="56">
        <v>664</v>
      </c>
      <c r="I292" s="9" t="s">
        <v>46</v>
      </c>
      <c r="J292" s="429" t="str">
        <f>IF(ISBLANK(INDEX('Policy Characteristics'!D:D,MATCH($C292,'Policy Characteristics'!$C:$C,0))),"",INDEX('Policy Characteristics'!D:D,MATCH($C292,'Policy Characteristics'!$C:$C,0)))</f>
        <v>Reduce Plant Downtime</v>
      </c>
      <c r="K292" s="427" t="str">
        <f>IF(ISBLANK(INDEX('Policy Characteristics'!E:E,MATCH($C292,'Policy Characteristics'!$C:$C,0))),"",INDEX('Policy Characteristics'!E:E,MATCH($C292,'Policy Characteristics'!$C:$C,0)))</f>
        <v>elec reduce plant downtime</v>
      </c>
      <c r="L292" s="450">
        <f>IF(ISBLANK(INDEX('Policy Characteristics'!F:F,MATCH($C292,'Policy Characteristics'!$C:$C,0))),"",INDEX('Policy Characteristics'!F:F,MATCH($C292,'Policy Characteristics'!$C:$C,0)))</f>
        <v>0</v>
      </c>
      <c r="M292" s="450">
        <f>IF(ISBLANK(INDEX('Policy Characteristics'!G:G,MATCH($C292,'Policy Characteristics'!$C:$C,0))),"",INDEX('Policy Characteristics'!G:G,MATCH($C292,'Policy Characteristics'!$C:$C,0)))</f>
        <v>0.6</v>
      </c>
      <c r="N292" s="450">
        <f>IF(ISBLANK(INDEX('Policy Characteristics'!H:H,MATCH($C292,'Policy Characteristics'!$C:$C,0))),"",INDEX('Policy Characteristics'!H:H,MATCH($C292,'Policy Characteristics'!$C:$C,0)))</f>
        <v>0.01</v>
      </c>
      <c r="O292" s="427" t="str">
        <f>IF(ISBLANK(INDEX('Policy Characteristics'!I:I,MATCH($C292,'Policy Characteristics'!$C:$C,0))),"",INDEX('Policy Characteristics'!I:I,MATCH($C292,'Policy Characteristics'!$C:$C,0)))</f>
        <v>% reduction in downtime</v>
      </c>
      <c r="P292" s="427" t="str">
        <f>IF(ISBLANK(INDEX('Policy Characteristics'!J:J,MATCH($C292,'Policy Characteristics'!$C:$C,0))),"",INDEX('Policy Characteristics'!J:J,MATCH($C292,'Policy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2" s="427" t="str">
        <f>IF(ISBLANK(INDEX('Policy Characteristics'!K:K,MATCH($C292,'Policy Characteristics'!$C:$C,0))),"",INDEX('Policy Characteristics'!K:K,MATCH($C292,'Policy Characteristics'!$C:$C,0)))</f>
        <v>electricity-sector-main.html#red-downtime</v>
      </c>
      <c r="R292" s="427" t="str">
        <f>IF(ISBLANK(INDEX('Policy Characteristics'!L:L,MATCH($C292,'Policy Characteristics'!$C:$C,0))),"",INDEX('Policy Characteristics'!L:L,MATCH($C292,'Policy Characteristics'!$C:$C,0)))</f>
        <v>reduce-downtime.html</v>
      </c>
    </row>
    <row r="293" spans="1:18" s="2" customFormat="1" x14ac:dyDescent="0.35">
      <c r="A293" s="427" t="str">
        <f>IF(ISBLANK(INDEX('Policy Characteristics'!A:A,MATCH($C293,'Policy Characteristics'!$C:$C,0))),"",INDEX('Policy Characteristics'!A:A,MATCH($C293,'Policy Characteristics'!$C:$C,0)))</f>
        <v>Electricity Supply</v>
      </c>
      <c r="B293" s="427" t="str">
        <f>IF(ISBLANK(INDEX('Policy Characteristics'!B:B,MATCH($C293,'Policy Characteristics'!$C:$C,0))),"",INDEX('Policy Characteristics'!B:B,MATCH($C293,'Policy Characteristics'!$C:$C,0)))</f>
        <v>Reduce Plant Downtime</v>
      </c>
      <c r="C293" s="434" t="str">
        <f t="shared" si="23"/>
        <v>Percentage Reduction in Plant Downtime</v>
      </c>
      <c r="D293" s="9" t="s">
        <v>81</v>
      </c>
      <c r="E293" s="9" t="s">
        <v>270</v>
      </c>
      <c r="F293" s="9" t="s">
        <v>330</v>
      </c>
      <c r="G293" s="9" t="s">
        <v>95</v>
      </c>
      <c r="H293" s="56">
        <v>144</v>
      </c>
      <c r="I293" s="9" t="s">
        <v>45</v>
      </c>
      <c r="J293" s="429" t="str">
        <f>IF(ISBLANK(INDEX('Policy Characteristics'!D:D,MATCH($C293,'Policy Characteristics'!$C:$C,0))),"",INDEX('Policy Characteristics'!D:D,MATCH($C293,'Policy Characteristics'!$C:$C,0)))</f>
        <v>Reduce Plant Downtime</v>
      </c>
      <c r="K293" s="427" t="str">
        <f>IF(ISBLANK(INDEX('Policy Characteristics'!E:E,MATCH($C293,'Policy Characteristics'!$C:$C,0))),"",INDEX('Policy Characteristics'!E:E,MATCH($C293,'Policy Characteristics'!$C:$C,0)))</f>
        <v>elec reduce plant downtime</v>
      </c>
      <c r="L293" s="450">
        <f>IF(ISBLANK(INDEX('Policy Characteristics'!F:F,MATCH($C293,'Policy Characteristics'!$C:$C,0))),"",INDEX('Policy Characteristics'!F:F,MATCH($C293,'Policy Characteristics'!$C:$C,0)))</f>
        <v>0</v>
      </c>
      <c r="M293" s="450">
        <f>IF(ISBLANK(INDEX('Policy Characteristics'!G:G,MATCH($C293,'Policy Characteristics'!$C:$C,0))),"",INDEX('Policy Characteristics'!G:G,MATCH($C293,'Policy Characteristics'!$C:$C,0)))</f>
        <v>0.6</v>
      </c>
      <c r="N293" s="450">
        <f>IF(ISBLANK(INDEX('Policy Characteristics'!H:H,MATCH($C293,'Policy Characteristics'!$C:$C,0))),"",INDEX('Policy Characteristics'!H:H,MATCH($C293,'Policy Characteristics'!$C:$C,0)))</f>
        <v>0.01</v>
      </c>
      <c r="O293" s="427" t="str">
        <f>IF(ISBLANK(INDEX('Policy Characteristics'!I:I,MATCH($C293,'Policy Characteristics'!$C:$C,0))),"",INDEX('Policy Characteristics'!I:I,MATCH($C293,'Policy Characteristics'!$C:$C,0)))</f>
        <v>% reduction in downtime</v>
      </c>
      <c r="P293" s="427" t="str">
        <f>IF(ISBLANK(INDEX('Policy Characteristics'!J:J,MATCH($C293,'Policy Characteristics'!$C:$C,0))),"",INDEX('Policy Characteristics'!J:J,MATCH($C293,'Policy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3" s="427" t="str">
        <f>IF(ISBLANK(INDEX('Policy Characteristics'!K:K,MATCH($C293,'Policy Characteristics'!$C:$C,0))),"",INDEX('Policy Characteristics'!K:K,MATCH($C293,'Policy Characteristics'!$C:$C,0)))</f>
        <v>electricity-sector-main.html#red-downtime</v>
      </c>
      <c r="R293" s="427" t="str">
        <f>IF(ISBLANK(INDEX('Policy Characteristics'!L:L,MATCH($C293,'Policy Characteristics'!$C:$C,0))),"",INDEX('Policy Characteristics'!L:L,MATCH($C293,'Policy Characteristics'!$C:$C,0)))</f>
        <v>reduce-downtime.html</v>
      </c>
    </row>
    <row r="294" spans="1:18" s="2" customFormat="1" x14ac:dyDescent="0.35">
      <c r="A294" s="427" t="str">
        <f>IF(ISBLANK(INDEX('Policy Characteristics'!A:A,MATCH($C294,'Policy Characteristics'!$C:$C,0))),"",INDEX('Policy Characteristics'!A:A,MATCH($C294,'Policy Characteristics'!$C:$C,0)))</f>
        <v>Electricity Supply</v>
      </c>
      <c r="B294" s="427" t="str">
        <f>IF(ISBLANK(INDEX('Policy Characteristics'!B:B,MATCH($C294,'Policy Characteristics'!$C:$C,0))),"",INDEX('Policy Characteristics'!B:B,MATCH($C294,'Policy Characteristics'!$C:$C,0)))</f>
        <v>Reduce Plant Downtime</v>
      </c>
      <c r="C294" s="434" t="str">
        <f t="shared" si="23"/>
        <v>Percentage Reduction in Plant Downtime</v>
      </c>
      <c r="D294" s="9" t="s">
        <v>82</v>
      </c>
      <c r="E294" s="9" t="s">
        <v>268</v>
      </c>
      <c r="F294" s="9"/>
      <c r="G294" s="9"/>
      <c r="H294" s="56">
        <v>665</v>
      </c>
      <c r="I294" s="9" t="s">
        <v>46</v>
      </c>
      <c r="J294" s="429" t="str">
        <f>IF(ISBLANK(INDEX('Policy Characteristics'!D:D,MATCH($C294,'Policy Characteristics'!$C:$C,0))),"",INDEX('Policy Characteristics'!D:D,MATCH($C294,'Policy Characteristics'!$C:$C,0)))</f>
        <v>Reduce Plant Downtime</v>
      </c>
      <c r="K294" s="427" t="str">
        <f>IF(ISBLANK(INDEX('Policy Characteristics'!E:E,MATCH($C294,'Policy Characteristics'!$C:$C,0))),"",INDEX('Policy Characteristics'!E:E,MATCH($C294,'Policy Characteristics'!$C:$C,0)))</f>
        <v>elec reduce plant downtime</v>
      </c>
      <c r="L294" s="450">
        <f>IF(ISBLANK(INDEX('Policy Characteristics'!F:F,MATCH($C294,'Policy Characteristics'!$C:$C,0))),"",INDEX('Policy Characteristics'!F:F,MATCH($C294,'Policy Characteristics'!$C:$C,0)))</f>
        <v>0</v>
      </c>
      <c r="M294" s="450">
        <f>IF(ISBLANK(INDEX('Policy Characteristics'!G:G,MATCH($C294,'Policy Characteristics'!$C:$C,0))),"",INDEX('Policy Characteristics'!G:G,MATCH($C294,'Policy Characteristics'!$C:$C,0)))</f>
        <v>0.6</v>
      </c>
      <c r="N294" s="450">
        <f>IF(ISBLANK(INDEX('Policy Characteristics'!H:H,MATCH($C294,'Policy Characteristics'!$C:$C,0))),"",INDEX('Policy Characteristics'!H:H,MATCH($C294,'Policy Characteristics'!$C:$C,0)))</f>
        <v>0.01</v>
      </c>
      <c r="O294" s="427" t="str">
        <f>IF(ISBLANK(INDEX('Policy Characteristics'!I:I,MATCH($C294,'Policy Characteristics'!$C:$C,0))),"",INDEX('Policy Characteristics'!I:I,MATCH($C294,'Policy Characteristics'!$C:$C,0)))</f>
        <v>% reduction in downtime</v>
      </c>
      <c r="P294" s="427" t="str">
        <f>IF(ISBLANK(INDEX('Policy Characteristics'!J:J,MATCH($C294,'Policy Characteristics'!$C:$C,0))),"",INDEX('Policy Characteristics'!J:J,MATCH($C294,'Policy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4" s="427" t="str">
        <f>IF(ISBLANK(INDEX('Policy Characteristics'!K:K,MATCH($C294,'Policy Characteristics'!$C:$C,0))),"",INDEX('Policy Characteristics'!K:K,MATCH($C294,'Policy Characteristics'!$C:$C,0)))</f>
        <v>electricity-sector-main.html#red-downtime</v>
      </c>
      <c r="R294" s="427" t="str">
        <f>IF(ISBLANK(INDEX('Policy Characteristics'!L:L,MATCH($C294,'Policy Characteristics'!$C:$C,0))),"",INDEX('Policy Characteristics'!L:L,MATCH($C294,'Policy Characteristics'!$C:$C,0)))</f>
        <v>reduce-downtime.html</v>
      </c>
    </row>
    <row r="295" spans="1:18" s="2" customFormat="1" x14ac:dyDescent="0.35">
      <c r="A295" s="427" t="str">
        <f>IF(ISBLANK(INDEX('Policy Characteristics'!A:A,MATCH($C295,'Policy Characteristics'!$C:$C,0))),"",INDEX('Policy Characteristics'!A:A,MATCH($C295,'Policy Characteristics'!$C:$C,0)))</f>
        <v>Electricity Supply</v>
      </c>
      <c r="B295" s="427" t="str">
        <f>IF(ISBLANK(INDEX('Policy Characteristics'!B:B,MATCH($C295,'Policy Characteristics'!$C:$C,0))),"",INDEX('Policy Characteristics'!B:B,MATCH($C295,'Policy Characteristics'!$C:$C,0)))</f>
        <v>Reduce Plant Downtime</v>
      </c>
      <c r="C295" s="434" t="str">
        <f t="shared" si="23"/>
        <v>Percentage Reduction in Plant Downtime</v>
      </c>
      <c r="D295" s="9" t="s">
        <v>82</v>
      </c>
      <c r="E295" s="9" t="s">
        <v>269</v>
      </c>
      <c r="F295" s="9"/>
      <c r="G295" s="9"/>
      <c r="H295" s="56">
        <v>666</v>
      </c>
      <c r="I295" s="9" t="s">
        <v>46</v>
      </c>
      <c r="J295" s="429" t="str">
        <f>IF(ISBLANK(INDEX('Policy Characteristics'!D:D,MATCH($C295,'Policy Characteristics'!$C:$C,0))),"",INDEX('Policy Characteristics'!D:D,MATCH($C295,'Policy Characteristics'!$C:$C,0)))</f>
        <v>Reduce Plant Downtime</v>
      </c>
      <c r="K295" s="427" t="str">
        <f>IF(ISBLANK(INDEX('Policy Characteristics'!E:E,MATCH($C295,'Policy Characteristics'!$C:$C,0))),"",INDEX('Policy Characteristics'!E:E,MATCH($C295,'Policy Characteristics'!$C:$C,0)))</f>
        <v>elec reduce plant downtime</v>
      </c>
      <c r="L295" s="450">
        <f>IF(ISBLANK(INDEX('Policy Characteristics'!F:F,MATCH($C295,'Policy Characteristics'!$C:$C,0))),"",INDEX('Policy Characteristics'!F:F,MATCH($C295,'Policy Characteristics'!$C:$C,0)))</f>
        <v>0</v>
      </c>
      <c r="M295" s="450">
        <f>IF(ISBLANK(INDEX('Policy Characteristics'!G:G,MATCH($C295,'Policy Characteristics'!$C:$C,0))),"",INDEX('Policy Characteristics'!G:G,MATCH($C295,'Policy Characteristics'!$C:$C,0)))</f>
        <v>0.6</v>
      </c>
      <c r="N295" s="450">
        <f>IF(ISBLANK(INDEX('Policy Characteristics'!H:H,MATCH($C295,'Policy Characteristics'!$C:$C,0))),"",INDEX('Policy Characteristics'!H:H,MATCH($C295,'Policy Characteristics'!$C:$C,0)))</f>
        <v>0.01</v>
      </c>
      <c r="O295" s="427" t="str">
        <f>IF(ISBLANK(INDEX('Policy Characteristics'!I:I,MATCH($C295,'Policy Characteristics'!$C:$C,0))),"",INDEX('Policy Characteristics'!I:I,MATCH($C295,'Policy Characteristics'!$C:$C,0)))</f>
        <v>% reduction in downtime</v>
      </c>
      <c r="P295" s="427" t="str">
        <f>IF(ISBLANK(INDEX('Policy Characteristics'!J:J,MATCH($C295,'Policy Characteristics'!$C:$C,0))),"",INDEX('Policy Characteristics'!J:J,MATCH($C295,'Policy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5" s="427" t="str">
        <f>IF(ISBLANK(INDEX('Policy Characteristics'!K:K,MATCH($C295,'Policy Characteristics'!$C:$C,0))),"",INDEX('Policy Characteristics'!K:K,MATCH($C295,'Policy Characteristics'!$C:$C,0)))</f>
        <v>electricity-sector-main.html#red-downtime</v>
      </c>
      <c r="R295" s="427" t="str">
        <f>IF(ISBLANK(INDEX('Policy Characteristics'!L:L,MATCH($C295,'Policy Characteristics'!$C:$C,0))),"",INDEX('Policy Characteristics'!L:L,MATCH($C295,'Policy Characteristics'!$C:$C,0)))</f>
        <v>reduce-downtime.html</v>
      </c>
    </row>
    <row r="296" spans="1:18" s="2" customFormat="1" x14ac:dyDescent="0.35">
      <c r="A296" s="427" t="str">
        <f>IF(ISBLANK(INDEX('Policy Characteristics'!A:A,MATCH($C296,'Policy Characteristics'!$C:$C,0))),"",INDEX('Policy Characteristics'!A:A,MATCH($C296,'Policy Characteristics'!$C:$C,0)))</f>
        <v>Electricity Supply</v>
      </c>
      <c r="B296" s="427" t="str">
        <f>IF(ISBLANK(INDEX('Policy Characteristics'!B:B,MATCH($C296,'Policy Characteristics'!$C:$C,0))),"",INDEX('Policy Characteristics'!B:B,MATCH($C296,'Policy Characteristics'!$C:$C,0)))</f>
        <v>Reduce Plant Downtime</v>
      </c>
      <c r="C296" s="434" t="str">
        <f t="shared" si="23"/>
        <v>Percentage Reduction in Plant Downtime</v>
      </c>
      <c r="D296" s="9" t="s">
        <v>82</v>
      </c>
      <c r="E296" s="9" t="s">
        <v>270</v>
      </c>
      <c r="F296" s="9"/>
      <c r="G296" s="9"/>
      <c r="H296" s="56">
        <v>667</v>
      </c>
      <c r="I296" s="9" t="s">
        <v>46</v>
      </c>
      <c r="J296" s="429" t="str">
        <f>IF(ISBLANK(INDEX('Policy Characteristics'!D:D,MATCH($C296,'Policy Characteristics'!$C:$C,0))),"",INDEX('Policy Characteristics'!D:D,MATCH($C296,'Policy Characteristics'!$C:$C,0)))</f>
        <v>Reduce Plant Downtime</v>
      </c>
      <c r="K296" s="427" t="str">
        <f>IF(ISBLANK(INDEX('Policy Characteristics'!E:E,MATCH($C296,'Policy Characteristics'!$C:$C,0))),"",INDEX('Policy Characteristics'!E:E,MATCH($C296,'Policy Characteristics'!$C:$C,0)))</f>
        <v>elec reduce plant downtime</v>
      </c>
      <c r="L296" s="450">
        <f>IF(ISBLANK(INDEX('Policy Characteristics'!F:F,MATCH($C296,'Policy Characteristics'!$C:$C,0))),"",INDEX('Policy Characteristics'!F:F,MATCH($C296,'Policy Characteristics'!$C:$C,0)))</f>
        <v>0</v>
      </c>
      <c r="M296" s="450">
        <f>IF(ISBLANK(INDEX('Policy Characteristics'!G:G,MATCH($C296,'Policy Characteristics'!$C:$C,0))),"",INDEX('Policy Characteristics'!G:G,MATCH($C296,'Policy Characteristics'!$C:$C,0)))</f>
        <v>0.6</v>
      </c>
      <c r="N296" s="450">
        <f>IF(ISBLANK(INDEX('Policy Characteristics'!H:H,MATCH($C296,'Policy Characteristics'!$C:$C,0))),"",INDEX('Policy Characteristics'!H:H,MATCH($C296,'Policy Characteristics'!$C:$C,0)))</f>
        <v>0.01</v>
      </c>
      <c r="O296" s="427" t="str">
        <f>IF(ISBLANK(INDEX('Policy Characteristics'!I:I,MATCH($C296,'Policy Characteristics'!$C:$C,0))),"",INDEX('Policy Characteristics'!I:I,MATCH($C296,'Policy Characteristics'!$C:$C,0)))</f>
        <v>% reduction in downtime</v>
      </c>
      <c r="P296" s="427" t="str">
        <f>IF(ISBLANK(INDEX('Policy Characteristics'!J:J,MATCH($C296,'Policy Characteristics'!$C:$C,0))),"",INDEX('Policy Characteristics'!J:J,MATCH($C296,'Policy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6" s="427" t="str">
        <f>IF(ISBLANK(INDEX('Policy Characteristics'!K:K,MATCH($C296,'Policy Characteristics'!$C:$C,0))),"",INDEX('Policy Characteristics'!K:K,MATCH($C296,'Policy Characteristics'!$C:$C,0)))</f>
        <v>electricity-sector-main.html#red-downtime</v>
      </c>
      <c r="R296" s="427" t="str">
        <f>IF(ISBLANK(INDEX('Policy Characteristics'!L:L,MATCH($C296,'Policy Characteristics'!$C:$C,0))),"",INDEX('Policy Characteristics'!L:L,MATCH($C296,'Policy Characteristics'!$C:$C,0)))</f>
        <v>reduce-downtime.html</v>
      </c>
    </row>
    <row r="297" spans="1:18" s="2" customFormat="1" x14ac:dyDescent="0.35">
      <c r="A297" s="427" t="str">
        <f>IF(ISBLANK(INDEX('Policy Characteristics'!A:A,MATCH($C297,'Policy Characteristics'!$C:$C,0))),"",INDEX('Policy Characteristics'!A:A,MATCH($C297,'Policy Characteristics'!$C:$C,0)))</f>
        <v>Electricity Supply</v>
      </c>
      <c r="B297" s="427" t="str">
        <f>IF(ISBLANK(INDEX('Policy Characteristics'!B:B,MATCH($C297,'Policy Characteristics'!$C:$C,0))),"",INDEX('Policy Characteristics'!B:B,MATCH($C297,'Policy Characteristics'!$C:$C,0)))</f>
        <v>Reduce Plant Downtime</v>
      </c>
      <c r="C297" s="434" t="str">
        <f t="shared" si="23"/>
        <v>Percentage Reduction in Plant Downtime</v>
      </c>
      <c r="D297" s="9" t="s">
        <v>83</v>
      </c>
      <c r="E297" s="9" t="s">
        <v>268</v>
      </c>
      <c r="F297" s="9"/>
      <c r="G297" s="9"/>
      <c r="H297" s="56">
        <v>668</v>
      </c>
      <c r="I297" s="9" t="s">
        <v>46</v>
      </c>
      <c r="J297" s="429" t="str">
        <f>IF(ISBLANK(INDEX('Policy Characteristics'!D:D,MATCH($C297,'Policy Characteristics'!$C:$C,0))),"",INDEX('Policy Characteristics'!D:D,MATCH($C297,'Policy Characteristics'!$C:$C,0)))</f>
        <v>Reduce Plant Downtime</v>
      </c>
      <c r="K297" s="427" t="str">
        <f>IF(ISBLANK(INDEX('Policy Characteristics'!E:E,MATCH($C297,'Policy Characteristics'!$C:$C,0))),"",INDEX('Policy Characteristics'!E:E,MATCH($C297,'Policy Characteristics'!$C:$C,0)))</f>
        <v>elec reduce plant downtime</v>
      </c>
      <c r="L297" s="450">
        <f>IF(ISBLANK(INDEX('Policy Characteristics'!F:F,MATCH($C297,'Policy Characteristics'!$C:$C,0))),"",INDEX('Policy Characteristics'!F:F,MATCH($C297,'Policy Characteristics'!$C:$C,0)))</f>
        <v>0</v>
      </c>
      <c r="M297" s="450">
        <f>IF(ISBLANK(INDEX('Policy Characteristics'!G:G,MATCH($C297,'Policy Characteristics'!$C:$C,0))),"",INDEX('Policy Characteristics'!G:G,MATCH($C297,'Policy Characteristics'!$C:$C,0)))</f>
        <v>0.6</v>
      </c>
      <c r="N297" s="450">
        <f>IF(ISBLANK(INDEX('Policy Characteristics'!H:H,MATCH($C297,'Policy Characteristics'!$C:$C,0))),"",INDEX('Policy Characteristics'!H:H,MATCH($C297,'Policy Characteristics'!$C:$C,0)))</f>
        <v>0.01</v>
      </c>
      <c r="O297" s="427" t="str">
        <f>IF(ISBLANK(INDEX('Policy Characteristics'!I:I,MATCH($C297,'Policy Characteristics'!$C:$C,0))),"",INDEX('Policy Characteristics'!I:I,MATCH($C297,'Policy Characteristics'!$C:$C,0)))</f>
        <v>% reduction in downtime</v>
      </c>
      <c r="P297" s="427" t="str">
        <f>IF(ISBLANK(INDEX('Policy Characteristics'!J:J,MATCH($C297,'Policy Characteristics'!$C:$C,0))),"",INDEX('Policy Characteristics'!J:J,MATCH($C297,'Policy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7" s="427" t="str">
        <f>IF(ISBLANK(INDEX('Policy Characteristics'!K:K,MATCH($C297,'Policy Characteristics'!$C:$C,0))),"",INDEX('Policy Characteristics'!K:K,MATCH($C297,'Policy Characteristics'!$C:$C,0)))</f>
        <v>electricity-sector-main.html#red-downtime</v>
      </c>
      <c r="R297" s="427" t="str">
        <f>IF(ISBLANK(INDEX('Policy Characteristics'!L:L,MATCH($C297,'Policy Characteristics'!$C:$C,0))),"",INDEX('Policy Characteristics'!L:L,MATCH($C297,'Policy Characteristics'!$C:$C,0)))</f>
        <v>reduce-downtime.html</v>
      </c>
    </row>
    <row r="298" spans="1:18" s="2" customFormat="1" x14ac:dyDescent="0.35">
      <c r="A298" s="427" t="str">
        <f>IF(ISBLANK(INDEX('Policy Characteristics'!A:A,MATCH($C298,'Policy Characteristics'!$C:$C,0))),"",INDEX('Policy Characteristics'!A:A,MATCH($C298,'Policy Characteristics'!$C:$C,0)))</f>
        <v>Electricity Supply</v>
      </c>
      <c r="B298" s="427" t="str">
        <f>IF(ISBLANK(INDEX('Policy Characteristics'!B:B,MATCH($C298,'Policy Characteristics'!$C:$C,0))),"",INDEX('Policy Characteristics'!B:B,MATCH($C298,'Policy Characteristics'!$C:$C,0)))</f>
        <v>Reduce Plant Downtime</v>
      </c>
      <c r="C298" s="434" t="str">
        <f t="shared" si="23"/>
        <v>Percentage Reduction in Plant Downtime</v>
      </c>
      <c r="D298" s="9" t="s">
        <v>83</v>
      </c>
      <c r="E298" s="9" t="s">
        <v>269</v>
      </c>
      <c r="F298" s="9"/>
      <c r="G298" s="9"/>
      <c r="H298" s="56">
        <v>669</v>
      </c>
      <c r="I298" s="9" t="s">
        <v>46</v>
      </c>
      <c r="J298" s="429" t="str">
        <f>IF(ISBLANK(INDEX('Policy Characteristics'!D:D,MATCH($C298,'Policy Characteristics'!$C:$C,0))),"",INDEX('Policy Characteristics'!D:D,MATCH($C298,'Policy Characteristics'!$C:$C,0)))</f>
        <v>Reduce Plant Downtime</v>
      </c>
      <c r="K298" s="427" t="str">
        <f>IF(ISBLANK(INDEX('Policy Characteristics'!E:E,MATCH($C298,'Policy Characteristics'!$C:$C,0))),"",INDEX('Policy Characteristics'!E:E,MATCH($C298,'Policy Characteristics'!$C:$C,0)))</f>
        <v>elec reduce plant downtime</v>
      </c>
      <c r="L298" s="450">
        <f>IF(ISBLANK(INDEX('Policy Characteristics'!F:F,MATCH($C298,'Policy Characteristics'!$C:$C,0))),"",INDEX('Policy Characteristics'!F:F,MATCH($C298,'Policy Characteristics'!$C:$C,0)))</f>
        <v>0</v>
      </c>
      <c r="M298" s="450">
        <f>IF(ISBLANK(INDEX('Policy Characteristics'!G:G,MATCH($C298,'Policy Characteristics'!$C:$C,0))),"",INDEX('Policy Characteristics'!G:G,MATCH($C298,'Policy Characteristics'!$C:$C,0)))</f>
        <v>0.6</v>
      </c>
      <c r="N298" s="450">
        <f>IF(ISBLANK(INDEX('Policy Characteristics'!H:H,MATCH($C298,'Policy Characteristics'!$C:$C,0))),"",INDEX('Policy Characteristics'!H:H,MATCH($C298,'Policy Characteristics'!$C:$C,0)))</f>
        <v>0.01</v>
      </c>
      <c r="O298" s="427" t="str">
        <f>IF(ISBLANK(INDEX('Policy Characteristics'!I:I,MATCH($C298,'Policy Characteristics'!$C:$C,0))),"",INDEX('Policy Characteristics'!I:I,MATCH($C298,'Policy Characteristics'!$C:$C,0)))</f>
        <v>% reduction in downtime</v>
      </c>
      <c r="P298" s="427" t="str">
        <f>IF(ISBLANK(INDEX('Policy Characteristics'!J:J,MATCH($C298,'Policy Characteristics'!$C:$C,0))),"",INDEX('Policy Characteristics'!J:J,MATCH($C298,'Policy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8" s="427" t="str">
        <f>IF(ISBLANK(INDEX('Policy Characteristics'!K:K,MATCH($C298,'Policy Characteristics'!$C:$C,0))),"",INDEX('Policy Characteristics'!K:K,MATCH($C298,'Policy Characteristics'!$C:$C,0)))</f>
        <v>electricity-sector-main.html#red-downtime</v>
      </c>
      <c r="R298" s="427" t="str">
        <f>IF(ISBLANK(INDEX('Policy Characteristics'!L:L,MATCH($C298,'Policy Characteristics'!$C:$C,0))),"",INDEX('Policy Characteristics'!L:L,MATCH($C298,'Policy Characteristics'!$C:$C,0)))</f>
        <v>reduce-downtime.html</v>
      </c>
    </row>
    <row r="299" spans="1:18" s="2" customFormat="1" x14ac:dyDescent="0.35">
      <c r="A299" s="427" t="str">
        <f>IF(ISBLANK(INDEX('Policy Characteristics'!A:A,MATCH($C299,'Policy Characteristics'!$C:$C,0))),"",INDEX('Policy Characteristics'!A:A,MATCH($C299,'Policy Characteristics'!$C:$C,0)))</f>
        <v>Electricity Supply</v>
      </c>
      <c r="B299" s="427" t="str">
        <f>IF(ISBLANK(INDEX('Policy Characteristics'!B:B,MATCH($C299,'Policy Characteristics'!$C:$C,0))),"",INDEX('Policy Characteristics'!B:B,MATCH($C299,'Policy Characteristics'!$C:$C,0)))</f>
        <v>Reduce Plant Downtime</v>
      </c>
      <c r="C299" s="434" t="str">
        <f t="shared" si="23"/>
        <v>Percentage Reduction in Plant Downtime</v>
      </c>
      <c r="D299" s="9" t="s">
        <v>83</v>
      </c>
      <c r="E299" s="9" t="s">
        <v>270</v>
      </c>
      <c r="F299" s="9"/>
      <c r="G299" s="9"/>
      <c r="H299" s="56">
        <v>670</v>
      </c>
      <c r="I299" s="9" t="s">
        <v>46</v>
      </c>
      <c r="J299" s="429" t="str">
        <f>IF(ISBLANK(INDEX('Policy Characteristics'!D:D,MATCH($C299,'Policy Characteristics'!$C:$C,0))),"",INDEX('Policy Characteristics'!D:D,MATCH($C299,'Policy Characteristics'!$C:$C,0)))</f>
        <v>Reduce Plant Downtime</v>
      </c>
      <c r="K299" s="427" t="str">
        <f>IF(ISBLANK(INDEX('Policy Characteristics'!E:E,MATCH($C299,'Policy Characteristics'!$C:$C,0))),"",INDEX('Policy Characteristics'!E:E,MATCH($C299,'Policy Characteristics'!$C:$C,0)))</f>
        <v>elec reduce plant downtime</v>
      </c>
      <c r="L299" s="450">
        <f>IF(ISBLANK(INDEX('Policy Characteristics'!F:F,MATCH($C299,'Policy Characteristics'!$C:$C,0))),"",INDEX('Policy Characteristics'!F:F,MATCH($C299,'Policy Characteristics'!$C:$C,0)))</f>
        <v>0</v>
      </c>
      <c r="M299" s="450">
        <f>IF(ISBLANK(INDEX('Policy Characteristics'!G:G,MATCH($C299,'Policy Characteristics'!$C:$C,0))),"",INDEX('Policy Characteristics'!G:G,MATCH($C299,'Policy Characteristics'!$C:$C,0)))</f>
        <v>0.6</v>
      </c>
      <c r="N299" s="450">
        <f>IF(ISBLANK(INDEX('Policy Characteristics'!H:H,MATCH($C299,'Policy Characteristics'!$C:$C,0))),"",INDEX('Policy Characteristics'!H:H,MATCH($C299,'Policy Characteristics'!$C:$C,0)))</f>
        <v>0.01</v>
      </c>
      <c r="O299" s="427" t="str">
        <f>IF(ISBLANK(INDEX('Policy Characteristics'!I:I,MATCH($C299,'Policy Characteristics'!$C:$C,0))),"",INDEX('Policy Characteristics'!I:I,MATCH($C299,'Policy Characteristics'!$C:$C,0)))</f>
        <v>% reduction in downtime</v>
      </c>
      <c r="P299" s="427" t="str">
        <f>IF(ISBLANK(INDEX('Policy Characteristics'!J:J,MATCH($C299,'Policy Characteristics'!$C:$C,0))),"",INDEX('Policy Characteristics'!J:J,MATCH($C299,'Policy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9" s="427" t="str">
        <f>IF(ISBLANK(INDEX('Policy Characteristics'!K:K,MATCH($C299,'Policy Characteristics'!$C:$C,0))),"",INDEX('Policy Characteristics'!K:K,MATCH($C299,'Policy Characteristics'!$C:$C,0)))</f>
        <v>electricity-sector-main.html#red-downtime</v>
      </c>
      <c r="R299" s="427" t="str">
        <f>IF(ISBLANK(INDEX('Policy Characteristics'!L:L,MATCH($C299,'Policy Characteristics'!$C:$C,0))),"",INDEX('Policy Characteristics'!L:L,MATCH($C299,'Policy Characteristics'!$C:$C,0)))</f>
        <v>reduce-downtime.html</v>
      </c>
    </row>
    <row r="300" spans="1:18" s="2" customFormat="1" x14ac:dyDescent="0.35">
      <c r="A300" s="427" t="str">
        <f>IF(ISBLANK(INDEX('Policy Characteristics'!A:A,MATCH($C300,'Policy Characteristics'!$C:$C,0))),"",INDEX('Policy Characteristics'!A:A,MATCH($C300,'Policy Characteristics'!$C:$C,0)))</f>
        <v>Electricity Supply</v>
      </c>
      <c r="B300" s="427" t="str">
        <f>IF(ISBLANK(INDEX('Policy Characteristics'!B:B,MATCH($C300,'Policy Characteristics'!$C:$C,0))),"",INDEX('Policy Characteristics'!B:B,MATCH($C300,'Policy Characteristics'!$C:$C,0)))</f>
        <v>Reduce Plant Downtime</v>
      </c>
      <c r="C300" s="434" t="str">
        <f t="shared" si="23"/>
        <v>Percentage Reduction in Plant Downtime</v>
      </c>
      <c r="D300" s="9" t="s">
        <v>326</v>
      </c>
      <c r="E300" s="9" t="s">
        <v>268</v>
      </c>
      <c r="F300" s="9"/>
      <c r="G300" s="9"/>
      <c r="H300" s="56">
        <v>671</v>
      </c>
      <c r="I300" s="9" t="s">
        <v>46</v>
      </c>
      <c r="J300" s="429" t="str">
        <f>IF(ISBLANK(INDEX('Policy Characteristics'!D:D,MATCH($C300,'Policy Characteristics'!$C:$C,0))),"",INDEX('Policy Characteristics'!D:D,MATCH($C300,'Policy Characteristics'!$C:$C,0)))</f>
        <v>Reduce Plant Downtime</v>
      </c>
      <c r="K300" s="427" t="str">
        <f>IF(ISBLANK(INDEX('Policy Characteristics'!E:E,MATCH($C300,'Policy Characteristics'!$C:$C,0))),"",INDEX('Policy Characteristics'!E:E,MATCH($C300,'Policy Characteristics'!$C:$C,0)))</f>
        <v>elec reduce plant downtime</v>
      </c>
      <c r="L300" s="450">
        <f>IF(ISBLANK(INDEX('Policy Characteristics'!F:F,MATCH($C300,'Policy Characteristics'!$C:$C,0))),"",INDEX('Policy Characteristics'!F:F,MATCH($C300,'Policy Characteristics'!$C:$C,0)))</f>
        <v>0</v>
      </c>
      <c r="M300" s="450">
        <f>IF(ISBLANK(INDEX('Policy Characteristics'!G:G,MATCH($C300,'Policy Characteristics'!$C:$C,0))),"",INDEX('Policy Characteristics'!G:G,MATCH($C300,'Policy Characteristics'!$C:$C,0)))</f>
        <v>0.6</v>
      </c>
      <c r="N300" s="450">
        <f>IF(ISBLANK(INDEX('Policy Characteristics'!H:H,MATCH($C300,'Policy Characteristics'!$C:$C,0))),"",INDEX('Policy Characteristics'!H:H,MATCH($C300,'Policy Characteristics'!$C:$C,0)))</f>
        <v>0.01</v>
      </c>
      <c r="O300" s="427" t="str">
        <f>IF(ISBLANK(INDEX('Policy Characteristics'!I:I,MATCH($C300,'Policy Characteristics'!$C:$C,0))),"",INDEX('Policy Characteristics'!I:I,MATCH($C300,'Policy Characteristics'!$C:$C,0)))</f>
        <v>% reduction in downtime</v>
      </c>
      <c r="P300" s="427" t="str">
        <f>IF(ISBLANK(INDEX('Policy Characteristics'!J:J,MATCH($C300,'Policy Characteristics'!$C:$C,0))),"",INDEX('Policy Characteristics'!J:J,MATCH($C300,'Policy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0" s="427" t="str">
        <f>IF(ISBLANK(INDEX('Policy Characteristics'!K:K,MATCH($C300,'Policy Characteristics'!$C:$C,0))),"",INDEX('Policy Characteristics'!K:K,MATCH($C300,'Policy Characteristics'!$C:$C,0)))</f>
        <v>electricity-sector-main.html#red-downtime</v>
      </c>
      <c r="R300" s="427" t="str">
        <f>IF(ISBLANK(INDEX('Policy Characteristics'!L:L,MATCH($C300,'Policy Characteristics'!$C:$C,0))),"",INDEX('Policy Characteristics'!L:L,MATCH($C300,'Policy Characteristics'!$C:$C,0)))</f>
        <v>reduce-downtime.html</v>
      </c>
    </row>
    <row r="301" spans="1:18" s="2" customFormat="1" x14ac:dyDescent="0.35">
      <c r="A301" s="427" t="str">
        <f>IF(ISBLANK(INDEX('Policy Characteristics'!A:A,MATCH($C301,'Policy Characteristics'!$C:$C,0))),"",INDEX('Policy Characteristics'!A:A,MATCH($C301,'Policy Characteristics'!$C:$C,0)))</f>
        <v>Electricity Supply</v>
      </c>
      <c r="B301" s="427" t="str">
        <f>IF(ISBLANK(INDEX('Policy Characteristics'!B:B,MATCH($C301,'Policy Characteristics'!$C:$C,0))),"",INDEX('Policy Characteristics'!B:B,MATCH($C301,'Policy Characteristics'!$C:$C,0)))</f>
        <v>Reduce Plant Downtime</v>
      </c>
      <c r="C301" s="434" t="str">
        <f t="shared" si="23"/>
        <v>Percentage Reduction in Plant Downtime</v>
      </c>
      <c r="D301" s="9" t="s">
        <v>326</v>
      </c>
      <c r="E301" s="9" t="s">
        <v>269</v>
      </c>
      <c r="F301" s="9"/>
      <c r="G301" s="9"/>
      <c r="H301" s="56">
        <v>672</v>
      </c>
      <c r="I301" s="9" t="s">
        <v>46</v>
      </c>
      <c r="J301" s="429" t="str">
        <f>IF(ISBLANK(INDEX('Policy Characteristics'!D:D,MATCH($C301,'Policy Characteristics'!$C:$C,0))),"",INDEX('Policy Characteristics'!D:D,MATCH($C301,'Policy Characteristics'!$C:$C,0)))</f>
        <v>Reduce Plant Downtime</v>
      </c>
      <c r="K301" s="427" t="str">
        <f>IF(ISBLANK(INDEX('Policy Characteristics'!E:E,MATCH($C301,'Policy Characteristics'!$C:$C,0))),"",INDEX('Policy Characteristics'!E:E,MATCH($C301,'Policy Characteristics'!$C:$C,0)))</f>
        <v>elec reduce plant downtime</v>
      </c>
      <c r="L301" s="450">
        <f>IF(ISBLANK(INDEX('Policy Characteristics'!F:F,MATCH($C301,'Policy Characteristics'!$C:$C,0))),"",INDEX('Policy Characteristics'!F:F,MATCH($C301,'Policy Characteristics'!$C:$C,0)))</f>
        <v>0</v>
      </c>
      <c r="M301" s="450">
        <f>IF(ISBLANK(INDEX('Policy Characteristics'!G:G,MATCH($C301,'Policy Characteristics'!$C:$C,0))),"",INDEX('Policy Characteristics'!G:G,MATCH($C301,'Policy Characteristics'!$C:$C,0)))</f>
        <v>0.6</v>
      </c>
      <c r="N301" s="450">
        <f>IF(ISBLANK(INDEX('Policy Characteristics'!H:H,MATCH($C301,'Policy Characteristics'!$C:$C,0))),"",INDEX('Policy Characteristics'!H:H,MATCH($C301,'Policy Characteristics'!$C:$C,0)))</f>
        <v>0.01</v>
      </c>
      <c r="O301" s="427" t="str">
        <f>IF(ISBLANK(INDEX('Policy Characteristics'!I:I,MATCH($C301,'Policy Characteristics'!$C:$C,0))),"",INDEX('Policy Characteristics'!I:I,MATCH($C301,'Policy Characteristics'!$C:$C,0)))</f>
        <v>% reduction in downtime</v>
      </c>
      <c r="P301" s="427" t="str">
        <f>IF(ISBLANK(INDEX('Policy Characteristics'!J:J,MATCH($C301,'Policy Characteristics'!$C:$C,0))),"",INDEX('Policy Characteristics'!J:J,MATCH($C301,'Policy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1" s="427" t="str">
        <f>IF(ISBLANK(INDEX('Policy Characteristics'!K:K,MATCH($C301,'Policy Characteristics'!$C:$C,0))),"",INDEX('Policy Characteristics'!K:K,MATCH($C301,'Policy Characteristics'!$C:$C,0)))</f>
        <v>electricity-sector-main.html#red-downtime</v>
      </c>
      <c r="R301" s="427" t="str">
        <f>IF(ISBLANK(INDEX('Policy Characteristics'!L:L,MATCH($C301,'Policy Characteristics'!$C:$C,0))),"",INDEX('Policy Characteristics'!L:L,MATCH($C301,'Policy Characteristics'!$C:$C,0)))</f>
        <v>reduce-downtime.html</v>
      </c>
    </row>
    <row r="302" spans="1:18" s="2" customFormat="1" x14ac:dyDescent="0.35">
      <c r="A302" s="427" t="str">
        <f>IF(ISBLANK(INDEX('Policy Characteristics'!A:A,MATCH($C302,'Policy Characteristics'!$C:$C,0))),"",INDEX('Policy Characteristics'!A:A,MATCH($C302,'Policy Characteristics'!$C:$C,0)))</f>
        <v>Electricity Supply</v>
      </c>
      <c r="B302" s="427" t="str">
        <f>IF(ISBLANK(INDEX('Policy Characteristics'!B:B,MATCH($C302,'Policy Characteristics'!$C:$C,0))),"",INDEX('Policy Characteristics'!B:B,MATCH($C302,'Policy Characteristics'!$C:$C,0)))</f>
        <v>Reduce Plant Downtime</v>
      </c>
      <c r="C302" s="434" t="str">
        <f t="shared" si="23"/>
        <v>Percentage Reduction in Plant Downtime</v>
      </c>
      <c r="D302" s="9" t="s">
        <v>326</v>
      </c>
      <c r="E302" s="9" t="s">
        <v>270</v>
      </c>
      <c r="F302" s="9"/>
      <c r="G302" s="9"/>
      <c r="H302" s="56">
        <v>673</v>
      </c>
      <c r="I302" s="9" t="s">
        <v>46</v>
      </c>
      <c r="J302" s="429" t="str">
        <f>IF(ISBLANK(INDEX('Policy Characteristics'!D:D,MATCH($C302,'Policy Characteristics'!$C:$C,0))),"",INDEX('Policy Characteristics'!D:D,MATCH($C302,'Policy Characteristics'!$C:$C,0)))</f>
        <v>Reduce Plant Downtime</v>
      </c>
      <c r="K302" s="427" t="str">
        <f>IF(ISBLANK(INDEX('Policy Characteristics'!E:E,MATCH($C302,'Policy Characteristics'!$C:$C,0))),"",INDEX('Policy Characteristics'!E:E,MATCH($C302,'Policy Characteristics'!$C:$C,0)))</f>
        <v>elec reduce plant downtime</v>
      </c>
      <c r="L302" s="450">
        <f>IF(ISBLANK(INDEX('Policy Characteristics'!F:F,MATCH($C302,'Policy Characteristics'!$C:$C,0))),"",INDEX('Policy Characteristics'!F:F,MATCH($C302,'Policy Characteristics'!$C:$C,0)))</f>
        <v>0</v>
      </c>
      <c r="M302" s="450">
        <f>IF(ISBLANK(INDEX('Policy Characteristics'!G:G,MATCH($C302,'Policy Characteristics'!$C:$C,0))),"",INDEX('Policy Characteristics'!G:G,MATCH($C302,'Policy Characteristics'!$C:$C,0)))</f>
        <v>0.6</v>
      </c>
      <c r="N302" s="450">
        <f>IF(ISBLANK(INDEX('Policy Characteristics'!H:H,MATCH($C302,'Policy Characteristics'!$C:$C,0))),"",INDEX('Policy Characteristics'!H:H,MATCH($C302,'Policy Characteristics'!$C:$C,0)))</f>
        <v>0.01</v>
      </c>
      <c r="O302" s="427" t="str">
        <f>IF(ISBLANK(INDEX('Policy Characteristics'!I:I,MATCH($C302,'Policy Characteristics'!$C:$C,0))),"",INDEX('Policy Characteristics'!I:I,MATCH($C302,'Policy Characteristics'!$C:$C,0)))</f>
        <v>% reduction in downtime</v>
      </c>
      <c r="P302" s="427" t="str">
        <f>IF(ISBLANK(INDEX('Policy Characteristics'!J:J,MATCH($C302,'Policy Characteristics'!$C:$C,0))),"",INDEX('Policy Characteristics'!J:J,MATCH($C302,'Policy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2" s="427" t="str">
        <f>IF(ISBLANK(INDEX('Policy Characteristics'!K:K,MATCH($C302,'Policy Characteristics'!$C:$C,0))),"",INDEX('Policy Characteristics'!K:K,MATCH($C302,'Policy Characteristics'!$C:$C,0)))</f>
        <v>electricity-sector-main.html#red-downtime</v>
      </c>
      <c r="R302" s="427" t="str">
        <f>IF(ISBLANK(INDEX('Policy Characteristics'!L:L,MATCH($C302,'Policy Characteristics'!$C:$C,0))),"",INDEX('Policy Characteristics'!L:L,MATCH($C302,'Policy Characteristics'!$C:$C,0)))</f>
        <v>reduce-downtime.html</v>
      </c>
    </row>
    <row r="303" spans="1:18" s="2" customFormat="1" x14ac:dyDescent="0.35">
      <c r="A303" s="427" t="str">
        <f>IF(ISBLANK(INDEX('Policy Characteristics'!A:A,MATCH($C303,'Policy Characteristics'!$C:$C,0))),"",INDEX('Policy Characteristics'!A:A,MATCH($C303,'Policy Characteristics'!$C:$C,0)))</f>
        <v>Electricity Supply</v>
      </c>
      <c r="B303" s="427" t="str">
        <f>IF(ISBLANK(INDEX('Policy Characteristics'!B:B,MATCH($C303,'Policy Characteristics'!$C:$C,0))),"",INDEX('Policy Characteristics'!B:B,MATCH($C303,'Policy Characteristics'!$C:$C,0)))</f>
        <v>Reduce Plant Downtime</v>
      </c>
      <c r="C303" s="434" t="str">
        <f t="shared" si="23"/>
        <v>Percentage Reduction in Plant Downtime</v>
      </c>
      <c r="D303" s="9" t="s">
        <v>327</v>
      </c>
      <c r="E303" s="9" t="s">
        <v>268</v>
      </c>
      <c r="F303" s="9"/>
      <c r="G303" s="9"/>
      <c r="H303" s="56">
        <v>674</v>
      </c>
      <c r="I303" s="9" t="s">
        <v>46</v>
      </c>
      <c r="J303" s="429" t="str">
        <f>IF(ISBLANK(INDEX('Policy Characteristics'!D:D,MATCH($C303,'Policy Characteristics'!$C:$C,0))),"",INDEX('Policy Characteristics'!D:D,MATCH($C303,'Policy Characteristics'!$C:$C,0)))</f>
        <v>Reduce Plant Downtime</v>
      </c>
      <c r="K303" s="427" t="str">
        <f>IF(ISBLANK(INDEX('Policy Characteristics'!E:E,MATCH($C303,'Policy Characteristics'!$C:$C,0))),"",INDEX('Policy Characteristics'!E:E,MATCH($C303,'Policy Characteristics'!$C:$C,0)))</f>
        <v>elec reduce plant downtime</v>
      </c>
      <c r="L303" s="450">
        <f>IF(ISBLANK(INDEX('Policy Characteristics'!F:F,MATCH($C303,'Policy Characteristics'!$C:$C,0))),"",INDEX('Policy Characteristics'!F:F,MATCH($C303,'Policy Characteristics'!$C:$C,0)))</f>
        <v>0</v>
      </c>
      <c r="M303" s="450">
        <f>IF(ISBLANK(INDEX('Policy Characteristics'!G:G,MATCH($C303,'Policy Characteristics'!$C:$C,0))),"",INDEX('Policy Characteristics'!G:G,MATCH($C303,'Policy Characteristics'!$C:$C,0)))</f>
        <v>0.6</v>
      </c>
      <c r="N303" s="450">
        <f>IF(ISBLANK(INDEX('Policy Characteristics'!H:H,MATCH($C303,'Policy Characteristics'!$C:$C,0))),"",INDEX('Policy Characteristics'!H:H,MATCH($C303,'Policy Characteristics'!$C:$C,0)))</f>
        <v>0.01</v>
      </c>
      <c r="O303" s="427" t="str">
        <f>IF(ISBLANK(INDEX('Policy Characteristics'!I:I,MATCH($C303,'Policy Characteristics'!$C:$C,0))),"",INDEX('Policy Characteristics'!I:I,MATCH($C303,'Policy Characteristics'!$C:$C,0)))</f>
        <v>% reduction in downtime</v>
      </c>
      <c r="P303" s="427" t="str">
        <f>IF(ISBLANK(INDEX('Policy Characteristics'!J:J,MATCH($C303,'Policy Characteristics'!$C:$C,0))),"",INDEX('Policy Characteristics'!J:J,MATCH($C303,'Policy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3" s="427" t="str">
        <f>IF(ISBLANK(INDEX('Policy Characteristics'!K:K,MATCH($C303,'Policy Characteristics'!$C:$C,0))),"",INDEX('Policy Characteristics'!K:K,MATCH($C303,'Policy Characteristics'!$C:$C,0)))</f>
        <v>electricity-sector-main.html#red-downtime</v>
      </c>
      <c r="R303" s="427" t="str">
        <f>IF(ISBLANK(INDEX('Policy Characteristics'!L:L,MATCH($C303,'Policy Characteristics'!$C:$C,0))),"",INDEX('Policy Characteristics'!L:L,MATCH($C303,'Policy Characteristics'!$C:$C,0)))</f>
        <v>reduce-downtime.html</v>
      </c>
    </row>
    <row r="304" spans="1:18" s="2" customFormat="1" x14ac:dyDescent="0.35">
      <c r="A304" s="427" t="str">
        <f>IF(ISBLANK(INDEX('Policy Characteristics'!A:A,MATCH($C304,'Policy Characteristics'!$C:$C,0))),"",INDEX('Policy Characteristics'!A:A,MATCH($C304,'Policy Characteristics'!$C:$C,0)))</f>
        <v>Electricity Supply</v>
      </c>
      <c r="B304" s="427" t="str">
        <f>IF(ISBLANK(INDEX('Policy Characteristics'!B:B,MATCH($C304,'Policy Characteristics'!$C:$C,0))),"",INDEX('Policy Characteristics'!B:B,MATCH($C304,'Policy Characteristics'!$C:$C,0)))</f>
        <v>Reduce Plant Downtime</v>
      </c>
      <c r="C304" s="434" t="str">
        <f t="shared" si="23"/>
        <v>Percentage Reduction in Plant Downtime</v>
      </c>
      <c r="D304" s="9" t="s">
        <v>327</v>
      </c>
      <c r="E304" s="9" t="s">
        <v>269</v>
      </c>
      <c r="F304" s="9"/>
      <c r="G304" s="9"/>
      <c r="H304" s="56">
        <v>675</v>
      </c>
      <c r="I304" s="9" t="s">
        <v>46</v>
      </c>
      <c r="J304" s="429" t="str">
        <f>IF(ISBLANK(INDEX('Policy Characteristics'!D:D,MATCH($C304,'Policy Characteristics'!$C:$C,0))),"",INDEX('Policy Characteristics'!D:D,MATCH($C304,'Policy Characteristics'!$C:$C,0)))</f>
        <v>Reduce Plant Downtime</v>
      </c>
      <c r="K304" s="427" t="str">
        <f>IF(ISBLANK(INDEX('Policy Characteristics'!E:E,MATCH($C304,'Policy Characteristics'!$C:$C,0))),"",INDEX('Policy Characteristics'!E:E,MATCH($C304,'Policy Characteristics'!$C:$C,0)))</f>
        <v>elec reduce plant downtime</v>
      </c>
      <c r="L304" s="450">
        <f>IF(ISBLANK(INDEX('Policy Characteristics'!F:F,MATCH($C304,'Policy Characteristics'!$C:$C,0))),"",INDEX('Policy Characteristics'!F:F,MATCH($C304,'Policy Characteristics'!$C:$C,0)))</f>
        <v>0</v>
      </c>
      <c r="M304" s="450">
        <f>IF(ISBLANK(INDEX('Policy Characteristics'!G:G,MATCH($C304,'Policy Characteristics'!$C:$C,0))),"",INDEX('Policy Characteristics'!G:G,MATCH($C304,'Policy Characteristics'!$C:$C,0)))</f>
        <v>0.6</v>
      </c>
      <c r="N304" s="450">
        <f>IF(ISBLANK(INDEX('Policy Characteristics'!H:H,MATCH($C304,'Policy Characteristics'!$C:$C,0))),"",INDEX('Policy Characteristics'!H:H,MATCH($C304,'Policy Characteristics'!$C:$C,0)))</f>
        <v>0.01</v>
      </c>
      <c r="O304" s="427" t="str">
        <f>IF(ISBLANK(INDEX('Policy Characteristics'!I:I,MATCH($C304,'Policy Characteristics'!$C:$C,0))),"",INDEX('Policy Characteristics'!I:I,MATCH($C304,'Policy Characteristics'!$C:$C,0)))</f>
        <v>% reduction in downtime</v>
      </c>
      <c r="P304" s="427" t="str">
        <f>IF(ISBLANK(INDEX('Policy Characteristics'!J:J,MATCH($C304,'Policy Characteristics'!$C:$C,0))),"",INDEX('Policy Characteristics'!J:J,MATCH($C304,'Policy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4" s="427" t="str">
        <f>IF(ISBLANK(INDEX('Policy Characteristics'!K:K,MATCH($C304,'Policy Characteristics'!$C:$C,0))),"",INDEX('Policy Characteristics'!K:K,MATCH($C304,'Policy Characteristics'!$C:$C,0)))</f>
        <v>electricity-sector-main.html#red-downtime</v>
      </c>
      <c r="R304" s="427" t="str">
        <f>IF(ISBLANK(INDEX('Policy Characteristics'!L:L,MATCH($C304,'Policy Characteristics'!$C:$C,0))),"",INDEX('Policy Characteristics'!L:L,MATCH($C304,'Policy Characteristics'!$C:$C,0)))</f>
        <v>reduce-downtime.html</v>
      </c>
    </row>
    <row r="305" spans="1:18" s="2" customFormat="1" x14ac:dyDescent="0.35">
      <c r="A305" s="427" t="str">
        <f>IF(ISBLANK(INDEX('Policy Characteristics'!A:A,MATCH($C305,'Policy Characteristics'!$C:$C,0))),"",INDEX('Policy Characteristics'!A:A,MATCH($C305,'Policy Characteristics'!$C:$C,0)))</f>
        <v>Electricity Supply</v>
      </c>
      <c r="B305" s="427" t="str">
        <f>IF(ISBLANK(INDEX('Policy Characteristics'!B:B,MATCH($C305,'Policy Characteristics'!$C:$C,0))),"",INDEX('Policy Characteristics'!B:B,MATCH($C305,'Policy Characteristics'!$C:$C,0)))</f>
        <v>Reduce Plant Downtime</v>
      </c>
      <c r="C305" s="434" t="str">
        <f t="shared" si="23"/>
        <v>Percentage Reduction in Plant Downtime</v>
      </c>
      <c r="D305" s="9" t="s">
        <v>327</v>
      </c>
      <c r="E305" s="9" t="s">
        <v>270</v>
      </c>
      <c r="F305" s="9"/>
      <c r="G305" s="9"/>
      <c r="H305" s="56">
        <v>676</v>
      </c>
      <c r="I305" s="9" t="s">
        <v>46</v>
      </c>
      <c r="J305" s="429" t="str">
        <f>IF(ISBLANK(INDEX('Policy Characteristics'!D:D,MATCH($C305,'Policy Characteristics'!$C:$C,0))),"",INDEX('Policy Characteristics'!D:D,MATCH($C305,'Policy Characteristics'!$C:$C,0)))</f>
        <v>Reduce Plant Downtime</v>
      </c>
      <c r="K305" s="427" t="str">
        <f>IF(ISBLANK(INDEX('Policy Characteristics'!E:E,MATCH($C305,'Policy Characteristics'!$C:$C,0))),"",INDEX('Policy Characteristics'!E:E,MATCH($C305,'Policy Characteristics'!$C:$C,0)))</f>
        <v>elec reduce plant downtime</v>
      </c>
      <c r="L305" s="450">
        <f>IF(ISBLANK(INDEX('Policy Characteristics'!F:F,MATCH($C305,'Policy Characteristics'!$C:$C,0))),"",INDEX('Policy Characteristics'!F:F,MATCH($C305,'Policy Characteristics'!$C:$C,0)))</f>
        <v>0</v>
      </c>
      <c r="M305" s="450">
        <f>IF(ISBLANK(INDEX('Policy Characteristics'!G:G,MATCH($C305,'Policy Characteristics'!$C:$C,0))),"",INDEX('Policy Characteristics'!G:G,MATCH($C305,'Policy Characteristics'!$C:$C,0)))</f>
        <v>0.6</v>
      </c>
      <c r="N305" s="450">
        <f>IF(ISBLANK(INDEX('Policy Characteristics'!H:H,MATCH($C305,'Policy Characteristics'!$C:$C,0))),"",INDEX('Policy Characteristics'!H:H,MATCH($C305,'Policy Characteristics'!$C:$C,0)))</f>
        <v>0.01</v>
      </c>
      <c r="O305" s="427" t="str">
        <f>IF(ISBLANK(INDEX('Policy Characteristics'!I:I,MATCH($C305,'Policy Characteristics'!$C:$C,0))),"",INDEX('Policy Characteristics'!I:I,MATCH($C305,'Policy Characteristics'!$C:$C,0)))</f>
        <v>% reduction in downtime</v>
      </c>
      <c r="P305" s="427" t="str">
        <f>IF(ISBLANK(INDEX('Policy Characteristics'!J:J,MATCH($C305,'Policy Characteristics'!$C:$C,0))),"",INDEX('Policy Characteristics'!J:J,MATCH($C305,'Policy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5" s="427" t="str">
        <f>IF(ISBLANK(INDEX('Policy Characteristics'!K:K,MATCH($C305,'Policy Characteristics'!$C:$C,0))),"",INDEX('Policy Characteristics'!K:K,MATCH($C305,'Policy Characteristics'!$C:$C,0)))</f>
        <v>electricity-sector-main.html#red-downtime</v>
      </c>
      <c r="R305" s="427" t="str">
        <f>IF(ISBLANK(INDEX('Policy Characteristics'!L:L,MATCH($C305,'Policy Characteristics'!$C:$C,0))),"",INDEX('Policy Characteristics'!L:L,MATCH($C305,'Policy Characteristics'!$C:$C,0)))</f>
        <v>reduce-downtime.html</v>
      </c>
    </row>
    <row r="306" spans="1:18" s="2" customFormat="1" x14ac:dyDescent="0.35">
      <c r="A306" s="427" t="str">
        <f>IF(ISBLANK(INDEX('Policy Characteristics'!A:A,MATCH($C306,'Policy Characteristics'!$C:$C,0))),"",INDEX('Policy Characteristics'!A:A,MATCH($C306,'Policy Characteristics'!$C:$C,0)))</f>
        <v>Electricity Supply</v>
      </c>
      <c r="B306" s="427" t="str">
        <f>IF(ISBLANK(INDEX('Policy Characteristics'!B:B,MATCH($C306,'Policy Characteristics'!$C:$C,0))),"",INDEX('Policy Characteristics'!B:B,MATCH($C306,'Policy Characteristics'!$C:$C,0)))</f>
        <v>Reduce Plant Downtime</v>
      </c>
      <c r="C306" s="434" t="str">
        <f t="shared" si="23"/>
        <v>Percentage Reduction in Plant Downtime</v>
      </c>
      <c r="D306" s="9" t="s">
        <v>465</v>
      </c>
      <c r="E306" s="9" t="s">
        <v>268</v>
      </c>
      <c r="F306" s="9"/>
      <c r="G306" s="9"/>
      <c r="H306" s="56">
        <v>677</v>
      </c>
      <c r="I306" s="9" t="s">
        <v>46</v>
      </c>
      <c r="J306" s="429" t="str">
        <f>IF(ISBLANK(INDEX('Policy Characteristics'!D:D,MATCH($C306,'Policy Characteristics'!$C:$C,0))),"",INDEX('Policy Characteristics'!D:D,MATCH($C306,'Policy Characteristics'!$C:$C,0)))</f>
        <v>Reduce Plant Downtime</v>
      </c>
      <c r="K306" s="427" t="str">
        <f>IF(ISBLANK(INDEX('Policy Characteristics'!E:E,MATCH($C306,'Policy Characteristics'!$C:$C,0))),"",INDEX('Policy Characteristics'!E:E,MATCH($C306,'Policy Characteristics'!$C:$C,0)))</f>
        <v>elec reduce plant downtime</v>
      </c>
      <c r="L306" s="450">
        <f>IF(ISBLANK(INDEX('Policy Characteristics'!F:F,MATCH($C306,'Policy Characteristics'!$C:$C,0))),"",INDEX('Policy Characteristics'!F:F,MATCH($C306,'Policy Characteristics'!$C:$C,0)))</f>
        <v>0</v>
      </c>
      <c r="M306" s="450">
        <f>IF(ISBLANK(INDEX('Policy Characteristics'!G:G,MATCH($C306,'Policy Characteristics'!$C:$C,0))),"",INDEX('Policy Characteristics'!G:G,MATCH($C306,'Policy Characteristics'!$C:$C,0)))</f>
        <v>0.6</v>
      </c>
      <c r="N306" s="450">
        <f>IF(ISBLANK(INDEX('Policy Characteristics'!H:H,MATCH($C306,'Policy Characteristics'!$C:$C,0))),"",INDEX('Policy Characteristics'!H:H,MATCH($C306,'Policy Characteristics'!$C:$C,0)))</f>
        <v>0.01</v>
      </c>
      <c r="O306" s="427" t="str">
        <f>IF(ISBLANK(INDEX('Policy Characteristics'!I:I,MATCH($C306,'Policy Characteristics'!$C:$C,0))),"",INDEX('Policy Characteristics'!I:I,MATCH($C306,'Policy Characteristics'!$C:$C,0)))</f>
        <v>% reduction in downtime</v>
      </c>
      <c r="P306" s="427" t="str">
        <f>IF(ISBLANK(INDEX('Policy Characteristics'!J:J,MATCH($C306,'Policy Characteristics'!$C:$C,0))),"",INDEX('Policy Characteristics'!J:J,MATCH($C306,'Policy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6" s="427" t="str">
        <f>IF(ISBLANK(INDEX('Policy Characteristics'!K:K,MATCH($C306,'Policy Characteristics'!$C:$C,0))),"",INDEX('Policy Characteristics'!K:K,MATCH($C306,'Policy Characteristics'!$C:$C,0)))</f>
        <v>electricity-sector-main.html#red-downtime</v>
      </c>
      <c r="R306" s="427" t="str">
        <f>IF(ISBLANK(INDEX('Policy Characteristics'!L:L,MATCH($C306,'Policy Characteristics'!$C:$C,0))),"",INDEX('Policy Characteristics'!L:L,MATCH($C306,'Policy Characteristics'!$C:$C,0)))</f>
        <v>reduce-downtime.html</v>
      </c>
    </row>
    <row r="307" spans="1:18" s="2" customFormat="1" x14ac:dyDescent="0.35">
      <c r="A307" s="427" t="str">
        <f>IF(ISBLANK(INDEX('Policy Characteristics'!A:A,MATCH($C307,'Policy Characteristics'!$C:$C,0))),"",INDEX('Policy Characteristics'!A:A,MATCH($C307,'Policy Characteristics'!$C:$C,0)))</f>
        <v>Electricity Supply</v>
      </c>
      <c r="B307" s="427" t="str">
        <f>IF(ISBLANK(INDEX('Policy Characteristics'!B:B,MATCH($C307,'Policy Characteristics'!$C:$C,0))),"",INDEX('Policy Characteristics'!B:B,MATCH($C307,'Policy Characteristics'!$C:$C,0)))</f>
        <v>Reduce Plant Downtime</v>
      </c>
      <c r="C307" s="434" t="str">
        <f t="shared" ref="C307:C320" si="24">C$276</f>
        <v>Percentage Reduction in Plant Downtime</v>
      </c>
      <c r="D307" s="9" t="s">
        <v>465</v>
      </c>
      <c r="E307" s="9" t="s">
        <v>269</v>
      </c>
      <c r="F307" s="9"/>
      <c r="G307" s="9"/>
      <c r="H307" s="56">
        <v>678</v>
      </c>
      <c r="I307" s="9" t="s">
        <v>46</v>
      </c>
      <c r="J307" s="429" t="str">
        <f>IF(ISBLANK(INDEX('Policy Characteristics'!D:D,MATCH($C307,'Policy Characteristics'!$C:$C,0))),"",INDEX('Policy Characteristics'!D:D,MATCH($C307,'Policy Characteristics'!$C:$C,0)))</f>
        <v>Reduce Plant Downtime</v>
      </c>
      <c r="K307" s="427" t="str">
        <f>IF(ISBLANK(INDEX('Policy Characteristics'!E:E,MATCH($C307,'Policy Characteristics'!$C:$C,0))),"",INDEX('Policy Characteristics'!E:E,MATCH($C307,'Policy Characteristics'!$C:$C,0)))</f>
        <v>elec reduce plant downtime</v>
      </c>
      <c r="L307" s="450">
        <f>IF(ISBLANK(INDEX('Policy Characteristics'!F:F,MATCH($C307,'Policy Characteristics'!$C:$C,0))),"",INDEX('Policy Characteristics'!F:F,MATCH($C307,'Policy Characteristics'!$C:$C,0)))</f>
        <v>0</v>
      </c>
      <c r="M307" s="450">
        <f>IF(ISBLANK(INDEX('Policy Characteristics'!G:G,MATCH($C307,'Policy Characteristics'!$C:$C,0))),"",INDEX('Policy Characteristics'!G:G,MATCH($C307,'Policy Characteristics'!$C:$C,0)))</f>
        <v>0.6</v>
      </c>
      <c r="N307" s="450">
        <f>IF(ISBLANK(INDEX('Policy Characteristics'!H:H,MATCH($C307,'Policy Characteristics'!$C:$C,0))),"",INDEX('Policy Characteristics'!H:H,MATCH($C307,'Policy Characteristics'!$C:$C,0)))</f>
        <v>0.01</v>
      </c>
      <c r="O307" s="427" t="str">
        <f>IF(ISBLANK(INDEX('Policy Characteristics'!I:I,MATCH($C307,'Policy Characteristics'!$C:$C,0))),"",INDEX('Policy Characteristics'!I:I,MATCH($C307,'Policy Characteristics'!$C:$C,0)))</f>
        <v>% reduction in downtime</v>
      </c>
      <c r="P307" s="427" t="str">
        <f>IF(ISBLANK(INDEX('Policy Characteristics'!J:J,MATCH($C307,'Policy Characteristics'!$C:$C,0))),"",INDEX('Policy Characteristics'!J:J,MATCH($C307,'Policy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7" s="427" t="str">
        <f>IF(ISBLANK(INDEX('Policy Characteristics'!K:K,MATCH($C307,'Policy Characteristics'!$C:$C,0))),"",INDEX('Policy Characteristics'!K:K,MATCH($C307,'Policy Characteristics'!$C:$C,0)))</f>
        <v>electricity-sector-main.html#red-downtime</v>
      </c>
      <c r="R307" s="427" t="str">
        <f>IF(ISBLANK(INDEX('Policy Characteristics'!L:L,MATCH($C307,'Policy Characteristics'!$C:$C,0))),"",INDEX('Policy Characteristics'!L:L,MATCH($C307,'Policy Characteristics'!$C:$C,0)))</f>
        <v>reduce-downtime.html</v>
      </c>
    </row>
    <row r="308" spans="1:18" s="2" customFormat="1" x14ac:dyDescent="0.35">
      <c r="A308" s="427" t="str">
        <f>IF(ISBLANK(INDEX('Policy Characteristics'!A:A,MATCH($C308,'Policy Characteristics'!$C:$C,0))),"",INDEX('Policy Characteristics'!A:A,MATCH($C308,'Policy Characteristics'!$C:$C,0)))</f>
        <v>Electricity Supply</v>
      </c>
      <c r="B308" s="427" t="str">
        <f>IF(ISBLANK(INDEX('Policy Characteristics'!B:B,MATCH($C308,'Policy Characteristics'!$C:$C,0))),"",INDEX('Policy Characteristics'!B:B,MATCH($C308,'Policy Characteristics'!$C:$C,0)))</f>
        <v>Reduce Plant Downtime</v>
      </c>
      <c r="C308" s="434" t="str">
        <f t="shared" si="24"/>
        <v>Percentage Reduction in Plant Downtime</v>
      </c>
      <c r="D308" s="9" t="s">
        <v>465</v>
      </c>
      <c r="E308" s="9" t="s">
        <v>270</v>
      </c>
      <c r="F308" s="9"/>
      <c r="G308" s="9"/>
      <c r="H308" s="56">
        <v>679</v>
      </c>
      <c r="I308" s="9" t="s">
        <v>46</v>
      </c>
      <c r="J308" s="429" t="str">
        <f>IF(ISBLANK(INDEX('Policy Characteristics'!D:D,MATCH($C308,'Policy Characteristics'!$C:$C,0))),"",INDEX('Policy Characteristics'!D:D,MATCH($C308,'Policy Characteristics'!$C:$C,0)))</f>
        <v>Reduce Plant Downtime</v>
      </c>
      <c r="K308" s="427" t="str">
        <f>IF(ISBLANK(INDEX('Policy Characteristics'!E:E,MATCH($C308,'Policy Characteristics'!$C:$C,0))),"",INDEX('Policy Characteristics'!E:E,MATCH($C308,'Policy Characteristics'!$C:$C,0)))</f>
        <v>elec reduce plant downtime</v>
      </c>
      <c r="L308" s="450">
        <f>IF(ISBLANK(INDEX('Policy Characteristics'!F:F,MATCH($C308,'Policy Characteristics'!$C:$C,0))),"",INDEX('Policy Characteristics'!F:F,MATCH($C308,'Policy Characteristics'!$C:$C,0)))</f>
        <v>0</v>
      </c>
      <c r="M308" s="450">
        <f>IF(ISBLANK(INDEX('Policy Characteristics'!G:G,MATCH($C308,'Policy Characteristics'!$C:$C,0))),"",INDEX('Policy Characteristics'!G:G,MATCH($C308,'Policy Characteristics'!$C:$C,0)))</f>
        <v>0.6</v>
      </c>
      <c r="N308" s="450">
        <f>IF(ISBLANK(INDEX('Policy Characteristics'!H:H,MATCH($C308,'Policy Characteristics'!$C:$C,0))),"",INDEX('Policy Characteristics'!H:H,MATCH($C308,'Policy Characteristics'!$C:$C,0)))</f>
        <v>0.01</v>
      </c>
      <c r="O308" s="427" t="str">
        <f>IF(ISBLANK(INDEX('Policy Characteristics'!I:I,MATCH($C308,'Policy Characteristics'!$C:$C,0))),"",INDEX('Policy Characteristics'!I:I,MATCH($C308,'Policy Characteristics'!$C:$C,0)))</f>
        <v>% reduction in downtime</v>
      </c>
      <c r="P308" s="427" t="str">
        <f>IF(ISBLANK(INDEX('Policy Characteristics'!J:J,MATCH($C308,'Policy Characteristics'!$C:$C,0))),"",INDEX('Policy Characteristics'!J:J,MATCH($C308,'Policy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8" s="427" t="str">
        <f>IF(ISBLANK(INDEX('Policy Characteristics'!K:K,MATCH($C308,'Policy Characteristics'!$C:$C,0))),"",INDEX('Policy Characteristics'!K:K,MATCH($C308,'Policy Characteristics'!$C:$C,0)))</f>
        <v>electricity-sector-main.html#red-downtime</v>
      </c>
      <c r="R308" s="427" t="str">
        <f>IF(ISBLANK(INDEX('Policy Characteristics'!L:L,MATCH($C308,'Policy Characteristics'!$C:$C,0))),"",INDEX('Policy Characteristics'!L:L,MATCH($C308,'Policy Characteristics'!$C:$C,0)))</f>
        <v>reduce-downtime.html</v>
      </c>
    </row>
    <row r="309" spans="1:18" s="2" customFormat="1" x14ac:dyDescent="0.35">
      <c r="A309" s="427" t="str">
        <f>IF(ISBLANK(INDEX('Policy Characteristics'!A:A,MATCH($C309,'Policy Characteristics'!$C:$C,0))),"",INDEX('Policy Characteristics'!A:A,MATCH($C309,'Policy Characteristics'!$C:$C,0)))</f>
        <v>Electricity Supply</v>
      </c>
      <c r="B309" s="427" t="str">
        <f>IF(ISBLANK(INDEX('Policy Characteristics'!B:B,MATCH($C309,'Policy Characteristics'!$C:$C,0))),"",INDEX('Policy Characteristics'!B:B,MATCH($C309,'Policy Characteristics'!$C:$C,0)))</f>
        <v>Reduce Plant Downtime</v>
      </c>
      <c r="C309" s="434" t="str">
        <f t="shared" si="24"/>
        <v>Percentage Reduction in Plant Downtime</v>
      </c>
      <c r="D309" s="9" t="s">
        <v>474</v>
      </c>
      <c r="E309" s="9" t="s">
        <v>268</v>
      </c>
      <c r="F309" s="9"/>
      <c r="G309" s="9"/>
      <c r="H309" s="56">
        <v>680</v>
      </c>
      <c r="I309" s="9" t="s">
        <v>46</v>
      </c>
      <c r="J309" s="429" t="str">
        <f>IF(ISBLANK(INDEX('Policy Characteristics'!D:D,MATCH($C309,'Policy Characteristics'!$C:$C,0))),"",INDEX('Policy Characteristics'!D:D,MATCH($C309,'Policy Characteristics'!$C:$C,0)))</f>
        <v>Reduce Plant Downtime</v>
      </c>
      <c r="K309" s="427" t="str">
        <f>IF(ISBLANK(INDEX('Policy Characteristics'!E:E,MATCH($C309,'Policy Characteristics'!$C:$C,0))),"",INDEX('Policy Characteristics'!E:E,MATCH($C309,'Policy Characteristics'!$C:$C,0)))</f>
        <v>elec reduce plant downtime</v>
      </c>
      <c r="L309" s="450">
        <f>IF(ISBLANK(INDEX('Policy Characteristics'!F:F,MATCH($C309,'Policy Characteristics'!$C:$C,0))),"",INDEX('Policy Characteristics'!F:F,MATCH($C309,'Policy Characteristics'!$C:$C,0)))</f>
        <v>0</v>
      </c>
      <c r="M309" s="450">
        <f>IF(ISBLANK(INDEX('Policy Characteristics'!G:G,MATCH($C309,'Policy Characteristics'!$C:$C,0))),"",INDEX('Policy Characteristics'!G:G,MATCH($C309,'Policy Characteristics'!$C:$C,0)))</f>
        <v>0.6</v>
      </c>
      <c r="N309" s="450">
        <f>IF(ISBLANK(INDEX('Policy Characteristics'!H:H,MATCH($C309,'Policy Characteristics'!$C:$C,0))),"",INDEX('Policy Characteristics'!H:H,MATCH($C309,'Policy Characteristics'!$C:$C,0)))</f>
        <v>0.01</v>
      </c>
      <c r="O309" s="427" t="str">
        <f>IF(ISBLANK(INDEX('Policy Characteristics'!I:I,MATCH($C309,'Policy Characteristics'!$C:$C,0))),"",INDEX('Policy Characteristics'!I:I,MATCH($C309,'Policy Characteristics'!$C:$C,0)))</f>
        <v>% reduction in downtime</v>
      </c>
      <c r="P309" s="427" t="str">
        <f>IF(ISBLANK(INDEX('Policy Characteristics'!J:J,MATCH($C309,'Policy Characteristics'!$C:$C,0))),"",INDEX('Policy Characteristics'!J:J,MATCH($C309,'Policy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9" s="427" t="str">
        <f>IF(ISBLANK(INDEX('Policy Characteristics'!K:K,MATCH($C309,'Policy Characteristics'!$C:$C,0))),"",INDEX('Policy Characteristics'!K:K,MATCH($C309,'Policy Characteristics'!$C:$C,0)))</f>
        <v>electricity-sector-main.html#red-downtime</v>
      </c>
      <c r="R309" s="427" t="str">
        <f>IF(ISBLANK(INDEX('Policy Characteristics'!L:L,MATCH($C309,'Policy Characteristics'!$C:$C,0))),"",INDEX('Policy Characteristics'!L:L,MATCH($C309,'Policy Characteristics'!$C:$C,0)))</f>
        <v>reduce-downtime.html</v>
      </c>
    </row>
    <row r="310" spans="1:18" s="2" customFormat="1" x14ac:dyDescent="0.35">
      <c r="A310" s="427" t="str">
        <f>IF(ISBLANK(INDEX('Policy Characteristics'!A:A,MATCH($C310,'Policy Characteristics'!$C:$C,0))),"",INDEX('Policy Characteristics'!A:A,MATCH($C310,'Policy Characteristics'!$C:$C,0)))</f>
        <v>Electricity Supply</v>
      </c>
      <c r="B310" s="427" t="str">
        <f>IF(ISBLANK(INDEX('Policy Characteristics'!B:B,MATCH($C310,'Policy Characteristics'!$C:$C,0))),"",INDEX('Policy Characteristics'!B:B,MATCH($C310,'Policy Characteristics'!$C:$C,0)))</f>
        <v>Reduce Plant Downtime</v>
      </c>
      <c r="C310" s="434" t="str">
        <f t="shared" si="24"/>
        <v>Percentage Reduction in Plant Downtime</v>
      </c>
      <c r="D310" s="9" t="s">
        <v>474</v>
      </c>
      <c r="E310" s="9" t="s">
        <v>269</v>
      </c>
      <c r="F310" s="9"/>
      <c r="G310" s="9"/>
      <c r="H310" s="56">
        <v>681</v>
      </c>
      <c r="I310" s="9" t="s">
        <v>46</v>
      </c>
      <c r="J310" s="429" t="str">
        <f>IF(ISBLANK(INDEX('Policy Characteristics'!D:D,MATCH($C310,'Policy Characteristics'!$C:$C,0))),"",INDEX('Policy Characteristics'!D:D,MATCH($C310,'Policy Characteristics'!$C:$C,0)))</f>
        <v>Reduce Plant Downtime</v>
      </c>
      <c r="K310" s="427" t="str">
        <f>IF(ISBLANK(INDEX('Policy Characteristics'!E:E,MATCH($C310,'Policy Characteristics'!$C:$C,0))),"",INDEX('Policy Characteristics'!E:E,MATCH($C310,'Policy Characteristics'!$C:$C,0)))</f>
        <v>elec reduce plant downtime</v>
      </c>
      <c r="L310" s="450">
        <f>IF(ISBLANK(INDEX('Policy Characteristics'!F:F,MATCH($C310,'Policy Characteristics'!$C:$C,0))),"",INDEX('Policy Characteristics'!F:F,MATCH($C310,'Policy Characteristics'!$C:$C,0)))</f>
        <v>0</v>
      </c>
      <c r="M310" s="450">
        <f>IF(ISBLANK(INDEX('Policy Characteristics'!G:G,MATCH($C310,'Policy Characteristics'!$C:$C,0))),"",INDEX('Policy Characteristics'!G:G,MATCH($C310,'Policy Characteristics'!$C:$C,0)))</f>
        <v>0.6</v>
      </c>
      <c r="N310" s="450">
        <f>IF(ISBLANK(INDEX('Policy Characteristics'!H:H,MATCH($C310,'Policy Characteristics'!$C:$C,0))),"",INDEX('Policy Characteristics'!H:H,MATCH($C310,'Policy Characteristics'!$C:$C,0)))</f>
        <v>0.01</v>
      </c>
      <c r="O310" s="427" t="str">
        <f>IF(ISBLANK(INDEX('Policy Characteristics'!I:I,MATCH($C310,'Policy Characteristics'!$C:$C,0))),"",INDEX('Policy Characteristics'!I:I,MATCH($C310,'Policy Characteristics'!$C:$C,0)))</f>
        <v>% reduction in downtime</v>
      </c>
      <c r="P310" s="427" t="str">
        <f>IF(ISBLANK(INDEX('Policy Characteristics'!J:J,MATCH($C310,'Policy Characteristics'!$C:$C,0))),"",INDEX('Policy Characteristics'!J:J,MATCH($C310,'Policy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0" s="427" t="str">
        <f>IF(ISBLANK(INDEX('Policy Characteristics'!K:K,MATCH($C310,'Policy Characteristics'!$C:$C,0))),"",INDEX('Policy Characteristics'!K:K,MATCH($C310,'Policy Characteristics'!$C:$C,0)))</f>
        <v>electricity-sector-main.html#red-downtime</v>
      </c>
      <c r="R310" s="427" t="str">
        <f>IF(ISBLANK(INDEX('Policy Characteristics'!L:L,MATCH($C310,'Policy Characteristics'!$C:$C,0))),"",INDEX('Policy Characteristics'!L:L,MATCH($C310,'Policy Characteristics'!$C:$C,0)))</f>
        <v>reduce-downtime.html</v>
      </c>
    </row>
    <row r="311" spans="1:18" s="2" customFormat="1" x14ac:dyDescent="0.35">
      <c r="A311" s="427" t="str">
        <f>IF(ISBLANK(INDEX('Policy Characteristics'!A:A,MATCH($C311,'Policy Characteristics'!$C:$C,0))),"",INDEX('Policy Characteristics'!A:A,MATCH($C311,'Policy Characteristics'!$C:$C,0)))</f>
        <v>Electricity Supply</v>
      </c>
      <c r="B311" s="427" t="str">
        <f>IF(ISBLANK(INDEX('Policy Characteristics'!B:B,MATCH($C311,'Policy Characteristics'!$C:$C,0))),"",INDEX('Policy Characteristics'!B:B,MATCH($C311,'Policy Characteristics'!$C:$C,0)))</f>
        <v>Reduce Plant Downtime</v>
      </c>
      <c r="C311" s="434" t="str">
        <f t="shared" si="24"/>
        <v>Percentage Reduction in Plant Downtime</v>
      </c>
      <c r="D311" s="9" t="s">
        <v>474</v>
      </c>
      <c r="E311" s="9" t="s">
        <v>270</v>
      </c>
      <c r="F311" s="9" t="s">
        <v>330</v>
      </c>
      <c r="G311" s="9" t="s">
        <v>475</v>
      </c>
      <c r="H311" s="56">
        <v>182</v>
      </c>
      <c r="I311" s="9" t="s">
        <v>45</v>
      </c>
      <c r="J311" s="429" t="str">
        <f>IF(ISBLANK(INDEX('Policy Characteristics'!D:D,MATCH($C311,'Policy Characteristics'!$C:$C,0))),"",INDEX('Policy Characteristics'!D:D,MATCH($C311,'Policy Characteristics'!$C:$C,0)))</f>
        <v>Reduce Plant Downtime</v>
      </c>
      <c r="K311" s="427" t="str">
        <f>IF(ISBLANK(INDEX('Policy Characteristics'!E:E,MATCH($C311,'Policy Characteristics'!$C:$C,0))),"",INDEX('Policy Characteristics'!E:E,MATCH($C311,'Policy Characteristics'!$C:$C,0)))</f>
        <v>elec reduce plant downtime</v>
      </c>
      <c r="L311" s="450">
        <f>IF(ISBLANK(INDEX('Policy Characteristics'!F:F,MATCH($C311,'Policy Characteristics'!$C:$C,0))),"",INDEX('Policy Characteristics'!F:F,MATCH($C311,'Policy Characteristics'!$C:$C,0)))</f>
        <v>0</v>
      </c>
      <c r="M311" s="450">
        <f>IF(ISBLANK(INDEX('Policy Characteristics'!G:G,MATCH($C311,'Policy Characteristics'!$C:$C,0))),"",INDEX('Policy Characteristics'!G:G,MATCH($C311,'Policy Characteristics'!$C:$C,0)))</f>
        <v>0.6</v>
      </c>
      <c r="N311" s="450">
        <f>IF(ISBLANK(INDEX('Policy Characteristics'!H:H,MATCH($C311,'Policy Characteristics'!$C:$C,0))),"",INDEX('Policy Characteristics'!H:H,MATCH($C311,'Policy Characteristics'!$C:$C,0)))</f>
        <v>0.01</v>
      </c>
      <c r="O311" s="427" t="str">
        <f>IF(ISBLANK(INDEX('Policy Characteristics'!I:I,MATCH($C311,'Policy Characteristics'!$C:$C,0))),"",INDEX('Policy Characteristics'!I:I,MATCH($C311,'Policy Characteristics'!$C:$C,0)))</f>
        <v>% reduction in downtime</v>
      </c>
      <c r="P311" s="427" t="str">
        <f>IF(ISBLANK(INDEX('Policy Characteristics'!J:J,MATCH($C311,'Policy Characteristics'!$C:$C,0))),"",INDEX('Policy Characteristics'!J:J,MATCH($C311,'Policy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1" s="427" t="str">
        <f>IF(ISBLANK(INDEX('Policy Characteristics'!K:K,MATCH($C311,'Policy Characteristics'!$C:$C,0))),"",INDEX('Policy Characteristics'!K:K,MATCH($C311,'Policy Characteristics'!$C:$C,0)))</f>
        <v>electricity-sector-main.html#red-downtime</v>
      </c>
      <c r="R311" s="427" t="str">
        <f>IF(ISBLANK(INDEX('Policy Characteristics'!L:L,MATCH($C311,'Policy Characteristics'!$C:$C,0))),"",INDEX('Policy Characteristics'!L:L,MATCH($C311,'Policy Characteristics'!$C:$C,0)))</f>
        <v>reduce-downtime.html</v>
      </c>
    </row>
    <row r="312" spans="1:18" s="2" customFormat="1" x14ac:dyDescent="0.35">
      <c r="A312" s="427" t="str">
        <f>IF(ISBLANK(INDEX('Policy Characteristics'!A:A,MATCH($C312,'Policy Characteristics'!$C:$C,0))),"",INDEX('Policy Characteristics'!A:A,MATCH($C312,'Policy Characteristics'!$C:$C,0)))</f>
        <v>Electricity Supply</v>
      </c>
      <c r="B312" s="427" t="str">
        <f>IF(ISBLANK(INDEX('Policy Characteristics'!B:B,MATCH($C312,'Policy Characteristics'!$C:$C,0))),"",INDEX('Policy Characteristics'!B:B,MATCH($C312,'Policy Characteristics'!$C:$C,0)))</f>
        <v>Reduce Plant Downtime</v>
      </c>
      <c r="C312" s="434" t="str">
        <f t="shared" si="24"/>
        <v>Percentage Reduction in Plant Downtime</v>
      </c>
      <c r="D312" s="9" t="s">
        <v>2882</v>
      </c>
      <c r="E312" s="9" t="s">
        <v>268</v>
      </c>
      <c r="G312" s="9"/>
      <c r="H312" s="56">
        <v>682</v>
      </c>
      <c r="I312" s="9" t="s">
        <v>46</v>
      </c>
      <c r="J312" s="429" t="str">
        <f>IF(ISBLANK(INDEX('Policy Characteristics'!D:D,MATCH($C312,'Policy Characteristics'!$C:$C,0))),"",INDEX('Policy Characteristics'!D:D,MATCH($C312,'Policy Characteristics'!$C:$C,0)))</f>
        <v>Reduce Plant Downtime</v>
      </c>
      <c r="K312" s="427" t="str">
        <f>IF(ISBLANK(INDEX('Policy Characteristics'!E:E,MATCH($C312,'Policy Characteristics'!$C:$C,0))),"",INDEX('Policy Characteristics'!E:E,MATCH($C312,'Policy Characteristics'!$C:$C,0)))</f>
        <v>elec reduce plant downtime</v>
      </c>
      <c r="L312" s="450">
        <f>IF(ISBLANK(INDEX('Policy Characteristics'!F:F,MATCH($C312,'Policy Characteristics'!$C:$C,0))),"",INDEX('Policy Characteristics'!F:F,MATCH($C312,'Policy Characteristics'!$C:$C,0)))</f>
        <v>0</v>
      </c>
      <c r="M312" s="450">
        <f>IF(ISBLANK(INDEX('Policy Characteristics'!G:G,MATCH($C312,'Policy Characteristics'!$C:$C,0))),"",INDEX('Policy Characteristics'!G:G,MATCH($C312,'Policy Characteristics'!$C:$C,0)))</f>
        <v>0.6</v>
      </c>
      <c r="N312" s="450">
        <f>IF(ISBLANK(INDEX('Policy Characteristics'!H:H,MATCH($C312,'Policy Characteristics'!$C:$C,0))),"",INDEX('Policy Characteristics'!H:H,MATCH($C312,'Policy Characteristics'!$C:$C,0)))</f>
        <v>0.01</v>
      </c>
      <c r="O312" s="427" t="str">
        <f>IF(ISBLANK(INDEX('Policy Characteristics'!I:I,MATCH($C312,'Policy Characteristics'!$C:$C,0))),"",INDEX('Policy Characteristics'!I:I,MATCH($C312,'Policy Characteristics'!$C:$C,0)))</f>
        <v>% reduction in downtime</v>
      </c>
      <c r="P312" s="427" t="str">
        <f>IF(ISBLANK(INDEX('Policy Characteristics'!J:J,MATCH($C312,'Policy Characteristics'!$C:$C,0))),"",INDEX('Policy Characteristics'!J:J,MATCH($C312,'Policy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2" s="427" t="str">
        <f>IF(ISBLANK(INDEX('Policy Characteristics'!K:K,MATCH($C312,'Policy Characteristics'!$C:$C,0))),"",INDEX('Policy Characteristics'!K:K,MATCH($C312,'Policy Characteristics'!$C:$C,0)))</f>
        <v>electricity-sector-main.html#red-downtime</v>
      </c>
      <c r="R312" s="427" t="str">
        <f>IF(ISBLANK(INDEX('Policy Characteristics'!L:L,MATCH($C312,'Policy Characteristics'!$C:$C,0))),"",INDEX('Policy Characteristics'!L:L,MATCH($C312,'Policy Characteristics'!$C:$C,0)))</f>
        <v>reduce-downtime.html</v>
      </c>
    </row>
    <row r="313" spans="1:18" s="2" customFormat="1" x14ac:dyDescent="0.35">
      <c r="A313" s="427" t="str">
        <f>IF(ISBLANK(INDEX('Policy Characteristics'!A:A,MATCH($C313,'Policy Characteristics'!$C:$C,0))),"",INDEX('Policy Characteristics'!A:A,MATCH($C313,'Policy Characteristics'!$C:$C,0)))</f>
        <v>Electricity Supply</v>
      </c>
      <c r="B313" s="427" t="str">
        <f>IF(ISBLANK(INDEX('Policy Characteristics'!B:B,MATCH($C313,'Policy Characteristics'!$C:$C,0))),"",INDEX('Policy Characteristics'!B:B,MATCH($C313,'Policy Characteristics'!$C:$C,0)))</f>
        <v>Reduce Plant Downtime</v>
      </c>
      <c r="C313" s="434" t="str">
        <f t="shared" si="24"/>
        <v>Percentage Reduction in Plant Downtime</v>
      </c>
      <c r="D313" s="9" t="s">
        <v>2882</v>
      </c>
      <c r="E313" s="9" t="s">
        <v>269</v>
      </c>
      <c r="H313" s="56">
        <v>683</v>
      </c>
      <c r="I313" s="9" t="s">
        <v>46</v>
      </c>
      <c r="J313" s="429" t="str">
        <f>IF(ISBLANK(INDEX('Policy Characteristics'!D:D,MATCH($C313,'Policy Characteristics'!$C:$C,0))),"",INDEX('Policy Characteristics'!D:D,MATCH($C313,'Policy Characteristics'!$C:$C,0)))</f>
        <v>Reduce Plant Downtime</v>
      </c>
      <c r="K313" s="427" t="str">
        <f>IF(ISBLANK(INDEX('Policy Characteristics'!E:E,MATCH($C313,'Policy Characteristics'!$C:$C,0))),"",INDEX('Policy Characteristics'!E:E,MATCH($C313,'Policy Characteristics'!$C:$C,0)))</f>
        <v>elec reduce plant downtime</v>
      </c>
      <c r="L313" s="450">
        <f>IF(ISBLANK(INDEX('Policy Characteristics'!F:F,MATCH($C313,'Policy Characteristics'!$C:$C,0))),"",INDEX('Policy Characteristics'!F:F,MATCH($C313,'Policy Characteristics'!$C:$C,0)))</f>
        <v>0</v>
      </c>
      <c r="M313" s="450">
        <f>IF(ISBLANK(INDEX('Policy Characteristics'!G:G,MATCH($C313,'Policy Characteristics'!$C:$C,0))),"",INDEX('Policy Characteristics'!G:G,MATCH($C313,'Policy Characteristics'!$C:$C,0)))</f>
        <v>0.6</v>
      </c>
      <c r="N313" s="450">
        <f>IF(ISBLANK(INDEX('Policy Characteristics'!H:H,MATCH($C313,'Policy Characteristics'!$C:$C,0))),"",INDEX('Policy Characteristics'!H:H,MATCH($C313,'Policy Characteristics'!$C:$C,0)))</f>
        <v>0.01</v>
      </c>
      <c r="O313" s="427" t="str">
        <f>IF(ISBLANK(INDEX('Policy Characteristics'!I:I,MATCH($C313,'Policy Characteristics'!$C:$C,0))),"",INDEX('Policy Characteristics'!I:I,MATCH($C313,'Policy Characteristics'!$C:$C,0)))</f>
        <v>% reduction in downtime</v>
      </c>
      <c r="P313" s="427" t="str">
        <f>IF(ISBLANK(INDEX('Policy Characteristics'!J:J,MATCH($C313,'Policy Characteristics'!$C:$C,0))),"",INDEX('Policy Characteristics'!J:J,MATCH($C313,'Policy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3" s="427" t="str">
        <f>IF(ISBLANK(INDEX('Policy Characteristics'!K:K,MATCH($C313,'Policy Characteristics'!$C:$C,0))),"",INDEX('Policy Characteristics'!K:K,MATCH($C313,'Policy Characteristics'!$C:$C,0)))</f>
        <v>electricity-sector-main.html#red-downtime</v>
      </c>
      <c r="R313" s="427" t="str">
        <f>IF(ISBLANK(INDEX('Policy Characteristics'!L:L,MATCH($C313,'Policy Characteristics'!$C:$C,0))),"",INDEX('Policy Characteristics'!L:L,MATCH($C313,'Policy Characteristics'!$C:$C,0)))</f>
        <v>reduce-downtime.html</v>
      </c>
    </row>
    <row r="314" spans="1:18" s="2" customFormat="1" x14ac:dyDescent="0.35">
      <c r="A314" s="427" t="str">
        <f>IF(ISBLANK(INDEX('Policy Characteristics'!A:A,MATCH($C314,'Policy Characteristics'!$C:$C,0))),"",INDEX('Policy Characteristics'!A:A,MATCH($C314,'Policy Characteristics'!$C:$C,0)))</f>
        <v>Electricity Supply</v>
      </c>
      <c r="B314" s="427" t="str">
        <f>IF(ISBLANK(INDEX('Policy Characteristics'!B:B,MATCH($C314,'Policy Characteristics'!$C:$C,0))),"",INDEX('Policy Characteristics'!B:B,MATCH($C314,'Policy Characteristics'!$C:$C,0)))</f>
        <v>Reduce Plant Downtime</v>
      </c>
      <c r="C314" s="434" t="str">
        <f t="shared" si="24"/>
        <v>Percentage Reduction in Plant Downtime</v>
      </c>
      <c r="D314" s="9" t="s">
        <v>2882</v>
      </c>
      <c r="E314" s="9" t="s">
        <v>270</v>
      </c>
      <c r="H314" s="56">
        <v>684</v>
      </c>
      <c r="I314" s="9" t="s">
        <v>46</v>
      </c>
      <c r="J314" s="429" t="str">
        <f>IF(ISBLANK(INDEX('Policy Characteristics'!D:D,MATCH($C314,'Policy Characteristics'!$C:$C,0))),"",INDEX('Policy Characteristics'!D:D,MATCH($C314,'Policy Characteristics'!$C:$C,0)))</f>
        <v>Reduce Plant Downtime</v>
      </c>
      <c r="K314" s="427" t="str">
        <f>IF(ISBLANK(INDEX('Policy Characteristics'!E:E,MATCH($C314,'Policy Characteristics'!$C:$C,0))),"",INDEX('Policy Characteristics'!E:E,MATCH($C314,'Policy Characteristics'!$C:$C,0)))</f>
        <v>elec reduce plant downtime</v>
      </c>
      <c r="L314" s="450">
        <f>IF(ISBLANK(INDEX('Policy Characteristics'!F:F,MATCH($C314,'Policy Characteristics'!$C:$C,0))),"",INDEX('Policy Characteristics'!F:F,MATCH($C314,'Policy Characteristics'!$C:$C,0)))</f>
        <v>0</v>
      </c>
      <c r="M314" s="450">
        <f>IF(ISBLANK(INDEX('Policy Characteristics'!G:G,MATCH($C314,'Policy Characteristics'!$C:$C,0))),"",INDEX('Policy Characteristics'!G:G,MATCH($C314,'Policy Characteristics'!$C:$C,0)))</f>
        <v>0.6</v>
      </c>
      <c r="N314" s="450">
        <f>IF(ISBLANK(INDEX('Policy Characteristics'!H:H,MATCH($C314,'Policy Characteristics'!$C:$C,0))),"",INDEX('Policy Characteristics'!H:H,MATCH($C314,'Policy Characteristics'!$C:$C,0)))</f>
        <v>0.01</v>
      </c>
      <c r="O314" s="427" t="str">
        <f>IF(ISBLANK(INDEX('Policy Characteristics'!I:I,MATCH($C314,'Policy Characteristics'!$C:$C,0))),"",INDEX('Policy Characteristics'!I:I,MATCH($C314,'Policy Characteristics'!$C:$C,0)))</f>
        <v>% reduction in downtime</v>
      </c>
      <c r="P314" s="427" t="str">
        <f>IF(ISBLANK(INDEX('Policy Characteristics'!J:J,MATCH($C314,'Policy Characteristics'!$C:$C,0))),"",INDEX('Policy Characteristics'!J:J,MATCH($C314,'Policy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4" s="427" t="str">
        <f>IF(ISBLANK(INDEX('Policy Characteristics'!K:K,MATCH($C314,'Policy Characteristics'!$C:$C,0))),"",INDEX('Policy Characteristics'!K:K,MATCH($C314,'Policy Characteristics'!$C:$C,0)))</f>
        <v>electricity-sector-main.html#red-downtime</v>
      </c>
      <c r="R314" s="427" t="str">
        <f>IF(ISBLANK(INDEX('Policy Characteristics'!L:L,MATCH($C314,'Policy Characteristics'!$C:$C,0))),"",INDEX('Policy Characteristics'!L:L,MATCH($C314,'Policy Characteristics'!$C:$C,0)))</f>
        <v>reduce-downtime.html</v>
      </c>
    </row>
    <row r="315" spans="1:18" s="2" customFormat="1" x14ac:dyDescent="0.35">
      <c r="A315" s="427" t="str">
        <f>IF(ISBLANK(INDEX('Policy Characteristics'!A:A,MATCH($C315,'Policy Characteristics'!$C:$C,0))),"",INDEX('Policy Characteristics'!A:A,MATCH($C315,'Policy Characteristics'!$C:$C,0)))</f>
        <v>Electricity Supply</v>
      </c>
      <c r="B315" s="427" t="str">
        <f>IF(ISBLANK(INDEX('Policy Characteristics'!B:B,MATCH($C315,'Policy Characteristics'!$C:$C,0))),"",INDEX('Policy Characteristics'!B:B,MATCH($C315,'Policy Characteristics'!$C:$C,0)))</f>
        <v>Reduce Plant Downtime</v>
      </c>
      <c r="C315" s="434" t="str">
        <f t="shared" si="24"/>
        <v>Percentage Reduction in Plant Downtime</v>
      </c>
      <c r="D315" s="9" t="s">
        <v>2883</v>
      </c>
      <c r="E315" s="9" t="s">
        <v>268</v>
      </c>
      <c r="G315" s="9"/>
      <c r="H315" s="56">
        <v>685</v>
      </c>
      <c r="I315" s="9" t="s">
        <v>46</v>
      </c>
      <c r="J315" s="429" t="str">
        <f>IF(ISBLANK(INDEX('Policy Characteristics'!D:D,MATCH($C315,'Policy Characteristics'!$C:$C,0))),"",INDEX('Policy Characteristics'!D:D,MATCH($C315,'Policy Characteristics'!$C:$C,0)))</f>
        <v>Reduce Plant Downtime</v>
      </c>
      <c r="K315" s="427" t="str">
        <f>IF(ISBLANK(INDEX('Policy Characteristics'!E:E,MATCH($C315,'Policy Characteristics'!$C:$C,0))),"",INDEX('Policy Characteristics'!E:E,MATCH($C315,'Policy Characteristics'!$C:$C,0)))</f>
        <v>elec reduce plant downtime</v>
      </c>
      <c r="L315" s="450">
        <f>IF(ISBLANK(INDEX('Policy Characteristics'!F:F,MATCH($C315,'Policy Characteristics'!$C:$C,0))),"",INDEX('Policy Characteristics'!F:F,MATCH($C315,'Policy Characteristics'!$C:$C,0)))</f>
        <v>0</v>
      </c>
      <c r="M315" s="450">
        <f>IF(ISBLANK(INDEX('Policy Characteristics'!G:G,MATCH($C315,'Policy Characteristics'!$C:$C,0))),"",INDEX('Policy Characteristics'!G:G,MATCH($C315,'Policy Characteristics'!$C:$C,0)))</f>
        <v>0.6</v>
      </c>
      <c r="N315" s="450">
        <f>IF(ISBLANK(INDEX('Policy Characteristics'!H:H,MATCH($C315,'Policy Characteristics'!$C:$C,0))),"",INDEX('Policy Characteristics'!H:H,MATCH($C315,'Policy Characteristics'!$C:$C,0)))</f>
        <v>0.01</v>
      </c>
      <c r="O315" s="427" t="str">
        <f>IF(ISBLANK(INDEX('Policy Characteristics'!I:I,MATCH($C315,'Policy Characteristics'!$C:$C,0))),"",INDEX('Policy Characteristics'!I:I,MATCH($C315,'Policy Characteristics'!$C:$C,0)))</f>
        <v>% reduction in downtime</v>
      </c>
      <c r="P315" s="427" t="str">
        <f>IF(ISBLANK(INDEX('Policy Characteristics'!J:J,MATCH($C315,'Policy Characteristics'!$C:$C,0))),"",INDEX('Policy Characteristics'!J:J,MATCH($C315,'Policy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5" s="427" t="str">
        <f>IF(ISBLANK(INDEX('Policy Characteristics'!K:K,MATCH($C315,'Policy Characteristics'!$C:$C,0))),"",INDEX('Policy Characteristics'!K:K,MATCH($C315,'Policy Characteristics'!$C:$C,0)))</f>
        <v>electricity-sector-main.html#red-downtime</v>
      </c>
      <c r="R315" s="427" t="str">
        <f>IF(ISBLANK(INDEX('Policy Characteristics'!L:L,MATCH($C315,'Policy Characteristics'!$C:$C,0))),"",INDEX('Policy Characteristics'!L:L,MATCH($C315,'Policy Characteristics'!$C:$C,0)))</f>
        <v>reduce-downtime.html</v>
      </c>
    </row>
    <row r="316" spans="1:18" s="2" customFormat="1" x14ac:dyDescent="0.35">
      <c r="A316" s="427" t="str">
        <f>IF(ISBLANK(INDEX('Policy Characteristics'!A:A,MATCH($C316,'Policy Characteristics'!$C:$C,0))),"",INDEX('Policy Characteristics'!A:A,MATCH($C316,'Policy Characteristics'!$C:$C,0)))</f>
        <v>Electricity Supply</v>
      </c>
      <c r="B316" s="427" t="str">
        <f>IF(ISBLANK(INDEX('Policy Characteristics'!B:B,MATCH($C316,'Policy Characteristics'!$C:$C,0))),"",INDEX('Policy Characteristics'!B:B,MATCH($C316,'Policy Characteristics'!$C:$C,0)))</f>
        <v>Reduce Plant Downtime</v>
      </c>
      <c r="C316" s="434" t="str">
        <f t="shared" si="24"/>
        <v>Percentage Reduction in Plant Downtime</v>
      </c>
      <c r="D316" s="9" t="s">
        <v>2883</v>
      </c>
      <c r="E316" s="9" t="s">
        <v>269</v>
      </c>
      <c r="H316" s="56">
        <v>686</v>
      </c>
      <c r="I316" s="9" t="s">
        <v>46</v>
      </c>
      <c r="J316" s="429" t="str">
        <f>IF(ISBLANK(INDEX('Policy Characteristics'!D:D,MATCH($C316,'Policy Characteristics'!$C:$C,0))),"",INDEX('Policy Characteristics'!D:D,MATCH($C316,'Policy Characteristics'!$C:$C,0)))</f>
        <v>Reduce Plant Downtime</v>
      </c>
      <c r="K316" s="427" t="str">
        <f>IF(ISBLANK(INDEX('Policy Characteristics'!E:E,MATCH($C316,'Policy Characteristics'!$C:$C,0))),"",INDEX('Policy Characteristics'!E:E,MATCH($C316,'Policy Characteristics'!$C:$C,0)))</f>
        <v>elec reduce plant downtime</v>
      </c>
      <c r="L316" s="450">
        <f>IF(ISBLANK(INDEX('Policy Characteristics'!F:F,MATCH($C316,'Policy Characteristics'!$C:$C,0))),"",INDEX('Policy Characteristics'!F:F,MATCH($C316,'Policy Characteristics'!$C:$C,0)))</f>
        <v>0</v>
      </c>
      <c r="M316" s="450">
        <f>IF(ISBLANK(INDEX('Policy Characteristics'!G:G,MATCH($C316,'Policy Characteristics'!$C:$C,0))),"",INDEX('Policy Characteristics'!G:G,MATCH($C316,'Policy Characteristics'!$C:$C,0)))</f>
        <v>0.6</v>
      </c>
      <c r="N316" s="450">
        <f>IF(ISBLANK(INDEX('Policy Characteristics'!H:H,MATCH($C316,'Policy Characteristics'!$C:$C,0))),"",INDEX('Policy Characteristics'!H:H,MATCH($C316,'Policy Characteristics'!$C:$C,0)))</f>
        <v>0.01</v>
      </c>
      <c r="O316" s="427" t="str">
        <f>IF(ISBLANK(INDEX('Policy Characteristics'!I:I,MATCH($C316,'Policy Characteristics'!$C:$C,0))),"",INDEX('Policy Characteristics'!I:I,MATCH($C316,'Policy Characteristics'!$C:$C,0)))</f>
        <v>% reduction in downtime</v>
      </c>
      <c r="P316" s="427" t="str">
        <f>IF(ISBLANK(INDEX('Policy Characteristics'!J:J,MATCH($C316,'Policy Characteristics'!$C:$C,0))),"",INDEX('Policy Characteristics'!J:J,MATCH($C316,'Policy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6" s="427" t="str">
        <f>IF(ISBLANK(INDEX('Policy Characteristics'!K:K,MATCH($C316,'Policy Characteristics'!$C:$C,0))),"",INDEX('Policy Characteristics'!K:K,MATCH($C316,'Policy Characteristics'!$C:$C,0)))</f>
        <v>electricity-sector-main.html#red-downtime</v>
      </c>
      <c r="R316" s="427" t="str">
        <f>IF(ISBLANK(INDEX('Policy Characteristics'!L:L,MATCH($C316,'Policy Characteristics'!$C:$C,0))),"",INDEX('Policy Characteristics'!L:L,MATCH($C316,'Policy Characteristics'!$C:$C,0)))</f>
        <v>reduce-downtime.html</v>
      </c>
    </row>
    <row r="317" spans="1:18" s="2" customFormat="1" x14ac:dyDescent="0.35">
      <c r="A317" s="427" t="str">
        <f>IF(ISBLANK(INDEX('Policy Characteristics'!A:A,MATCH($C317,'Policy Characteristics'!$C:$C,0))),"",INDEX('Policy Characteristics'!A:A,MATCH($C317,'Policy Characteristics'!$C:$C,0)))</f>
        <v>Electricity Supply</v>
      </c>
      <c r="B317" s="427" t="str">
        <f>IF(ISBLANK(INDEX('Policy Characteristics'!B:B,MATCH($C317,'Policy Characteristics'!$C:$C,0))),"",INDEX('Policy Characteristics'!B:B,MATCH($C317,'Policy Characteristics'!$C:$C,0)))</f>
        <v>Reduce Plant Downtime</v>
      </c>
      <c r="C317" s="434" t="str">
        <f t="shared" si="24"/>
        <v>Percentage Reduction in Plant Downtime</v>
      </c>
      <c r="D317" s="9" t="s">
        <v>2883</v>
      </c>
      <c r="E317" s="9" t="s">
        <v>270</v>
      </c>
      <c r="G317" s="9"/>
      <c r="H317" s="56">
        <v>687</v>
      </c>
      <c r="I317" s="9" t="s">
        <v>46</v>
      </c>
      <c r="J317" s="429" t="str">
        <f>IF(ISBLANK(INDEX('Policy Characteristics'!D:D,MATCH($C317,'Policy Characteristics'!$C:$C,0))),"",INDEX('Policy Characteristics'!D:D,MATCH($C317,'Policy Characteristics'!$C:$C,0)))</f>
        <v>Reduce Plant Downtime</v>
      </c>
      <c r="K317" s="427" t="str">
        <f>IF(ISBLANK(INDEX('Policy Characteristics'!E:E,MATCH($C317,'Policy Characteristics'!$C:$C,0))),"",INDEX('Policy Characteristics'!E:E,MATCH($C317,'Policy Characteristics'!$C:$C,0)))</f>
        <v>elec reduce plant downtime</v>
      </c>
      <c r="L317" s="450">
        <f>IF(ISBLANK(INDEX('Policy Characteristics'!F:F,MATCH($C317,'Policy Characteristics'!$C:$C,0))),"",INDEX('Policy Characteristics'!F:F,MATCH($C317,'Policy Characteristics'!$C:$C,0)))</f>
        <v>0</v>
      </c>
      <c r="M317" s="450">
        <f>IF(ISBLANK(INDEX('Policy Characteristics'!G:G,MATCH($C317,'Policy Characteristics'!$C:$C,0))),"",INDEX('Policy Characteristics'!G:G,MATCH($C317,'Policy Characteristics'!$C:$C,0)))</f>
        <v>0.6</v>
      </c>
      <c r="N317" s="450">
        <f>IF(ISBLANK(INDEX('Policy Characteristics'!H:H,MATCH($C317,'Policy Characteristics'!$C:$C,0))),"",INDEX('Policy Characteristics'!H:H,MATCH($C317,'Policy Characteristics'!$C:$C,0)))</f>
        <v>0.01</v>
      </c>
      <c r="O317" s="427" t="str">
        <f>IF(ISBLANK(INDEX('Policy Characteristics'!I:I,MATCH($C317,'Policy Characteristics'!$C:$C,0))),"",INDEX('Policy Characteristics'!I:I,MATCH($C317,'Policy Characteristics'!$C:$C,0)))</f>
        <v>% reduction in downtime</v>
      </c>
      <c r="P317" s="427" t="str">
        <f>IF(ISBLANK(INDEX('Policy Characteristics'!J:J,MATCH($C317,'Policy Characteristics'!$C:$C,0))),"",INDEX('Policy Characteristics'!J:J,MATCH($C317,'Policy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7" s="427" t="str">
        <f>IF(ISBLANK(INDEX('Policy Characteristics'!K:K,MATCH($C317,'Policy Characteristics'!$C:$C,0))),"",INDEX('Policy Characteristics'!K:K,MATCH($C317,'Policy Characteristics'!$C:$C,0)))</f>
        <v>electricity-sector-main.html#red-downtime</v>
      </c>
      <c r="R317" s="427" t="str">
        <f>IF(ISBLANK(INDEX('Policy Characteristics'!L:L,MATCH($C317,'Policy Characteristics'!$C:$C,0))),"",INDEX('Policy Characteristics'!L:L,MATCH($C317,'Policy Characteristics'!$C:$C,0)))</f>
        <v>reduce-downtime.html</v>
      </c>
    </row>
    <row r="318" spans="1:18" s="2" customFormat="1" x14ac:dyDescent="0.35">
      <c r="A318" s="427" t="str">
        <f>IF(ISBLANK(INDEX('Policy Characteristics'!A:A,MATCH($C318,'Policy Characteristics'!$C:$C,0))),"",INDEX('Policy Characteristics'!A:A,MATCH($C318,'Policy Characteristics'!$C:$C,0)))</f>
        <v>Electricity Supply</v>
      </c>
      <c r="B318" s="427" t="str">
        <f>IF(ISBLANK(INDEX('Policy Characteristics'!B:B,MATCH($C318,'Policy Characteristics'!$C:$C,0))),"",INDEX('Policy Characteristics'!B:B,MATCH($C318,'Policy Characteristics'!$C:$C,0)))</f>
        <v>Reduce Plant Downtime</v>
      </c>
      <c r="C318" s="434" t="str">
        <f t="shared" si="24"/>
        <v>Percentage Reduction in Plant Downtime</v>
      </c>
      <c r="D318" s="9" t="s">
        <v>2884</v>
      </c>
      <c r="E318" s="9" t="s">
        <v>268</v>
      </c>
      <c r="G318" s="9"/>
      <c r="H318" s="56">
        <v>688</v>
      </c>
      <c r="I318" s="9" t="s">
        <v>46</v>
      </c>
      <c r="J318" s="429" t="str">
        <f>IF(ISBLANK(INDEX('Policy Characteristics'!D:D,MATCH($C318,'Policy Characteristics'!$C:$C,0))),"",INDEX('Policy Characteristics'!D:D,MATCH($C318,'Policy Characteristics'!$C:$C,0)))</f>
        <v>Reduce Plant Downtime</v>
      </c>
      <c r="K318" s="427" t="str">
        <f>IF(ISBLANK(INDEX('Policy Characteristics'!E:E,MATCH($C318,'Policy Characteristics'!$C:$C,0))),"",INDEX('Policy Characteristics'!E:E,MATCH($C318,'Policy Characteristics'!$C:$C,0)))</f>
        <v>elec reduce plant downtime</v>
      </c>
      <c r="L318" s="450">
        <f>IF(ISBLANK(INDEX('Policy Characteristics'!F:F,MATCH($C318,'Policy Characteristics'!$C:$C,0))),"",INDEX('Policy Characteristics'!F:F,MATCH($C318,'Policy Characteristics'!$C:$C,0)))</f>
        <v>0</v>
      </c>
      <c r="M318" s="450">
        <f>IF(ISBLANK(INDEX('Policy Characteristics'!G:G,MATCH($C318,'Policy Characteristics'!$C:$C,0))),"",INDEX('Policy Characteristics'!G:G,MATCH($C318,'Policy Characteristics'!$C:$C,0)))</f>
        <v>0.6</v>
      </c>
      <c r="N318" s="450">
        <f>IF(ISBLANK(INDEX('Policy Characteristics'!H:H,MATCH($C318,'Policy Characteristics'!$C:$C,0))),"",INDEX('Policy Characteristics'!H:H,MATCH($C318,'Policy Characteristics'!$C:$C,0)))</f>
        <v>0.01</v>
      </c>
      <c r="O318" s="427" t="str">
        <f>IF(ISBLANK(INDEX('Policy Characteristics'!I:I,MATCH($C318,'Policy Characteristics'!$C:$C,0))),"",INDEX('Policy Characteristics'!I:I,MATCH($C318,'Policy Characteristics'!$C:$C,0)))</f>
        <v>% reduction in downtime</v>
      </c>
      <c r="P318" s="427" t="str">
        <f>IF(ISBLANK(INDEX('Policy Characteristics'!J:J,MATCH($C318,'Policy Characteristics'!$C:$C,0))),"",INDEX('Policy Characteristics'!J:J,MATCH($C318,'Policy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8" s="427" t="str">
        <f>IF(ISBLANK(INDEX('Policy Characteristics'!K:K,MATCH($C318,'Policy Characteristics'!$C:$C,0))),"",INDEX('Policy Characteristics'!K:K,MATCH($C318,'Policy Characteristics'!$C:$C,0)))</f>
        <v>electricity-sector-main.html#red-downtime</v>
      </c>
      <c r="R318" s="427" t="str">
        <f>IF(ISBLANK(INDEX('Policy Characteristics'!L:L,MATCH($C318,'Policy Characteristics'!$C:$C,0))),"",INDEX('Policy Characteristics'!L:L,MATCH($C318,'Policy Characteristics'!$C:$C,0)))</f>
        <v>reduce-downtime.html</v>
      </c>
    </row>
    <row r="319" spans="1:18" s="2" customFormat="1" x14ac:dyDescent="0.35">
      <c r="A319" s="427" t="str">
        <f>IF(ISBLANK(INDEX('Policy Characteristics'!A:A,MATCH($C319,'Policy Characteristics'!$C:$C,0))),"",INDEX('Policy Characteristics'!A:A,MATCH($C319,'Policy Characteristics'!$C:$C,0)))</f>
        <v>Electricity Supply</v>
      </c>
      <c r="B319" s="427" t="str">
        <f>IF(ISBLANK(INDEX('Policy Characteristics'!B:B,MATCH($C319,'Policy Characteristics'!$C:$C,0))),"",INDEX('Policy Characteristics'!B:B,MATCH($C319,'Policy Characteristics'!$C:$C,0)))</f>
        <v>Reduce Plant Downtime</v>
      </c>
      <c r="C319" s="434" t="str">
        <f t="shared" si="24"/>
        <v>Percentage Reduction in Plant Downtime</v>
      </c>
      <c r="D319" s="9" t="s">
        <v>2884</v>
      </c>
      <c r="E319" s="9" t="s">
        <v>269</v>
      </c>
      <c r="F319" s="9"/>
      <c r="G319" s="9"/>
      <c r="H319" s="56">
        <v>689</v>
      </c>
      <c r="I319" s="9" t="s">
        <v>46</v>
      </c>
      <c r="J319" s="429" t="str">
        <f>IF(ISBLANK(INDEX('Policy Characteristics'!D:D,MATCH($C319,'Policy Characteristics'!$C:$C,0))),"",INDEX('Policy Characteristics'!D:D,MATCH($C319,'Policy Characteristics'!$C:$C,0)))</f>
        <v>Reduce Plant Downtime</v>
      </c>
      <c r="K319" s="427" t="str">
        <f>IF(ISBLANK(INDEX('Policy Characteristics'!E:E,MATCH($C319,'Policy Characteristics'!$C:$C,0))),"",INDEX('Policy Characteristics'!E:E,MATCH($C319,'Policy Characteristics'!$C:$C,0)))</f>
        <v>elec reduce plant downtime</v>
      </c>
      <c r="L319" s="450">
        <f>IF(ISBLANK(INDEX('Policy Characteristics'!F:F,MATCH($C319,'Policy Characteristics'!$C:$C,0))),"",INDEX('Policy Characteristics'!F:F,MATCH($C319,'Policy Characteristics'!$C:$C,0)))</f>
        <v>0</v>
      </c>
      <c r="M319" s="450">
        <f>IF(ISBLANK(INDEX('Policy Characteristics'!G:G,MATCH($C319,'Policy Characteristics'!$C:$C,0))),"",INDEX('Policy Characteristics'!G:G,MATCH($C319,'Policy Characteristics'!$C:$C,0)))</f>
        <v>0.6</v>
      </c>
      <c r="N319" s="450">
        <f>IF(ISBLANK(INDEX('Policy Characteristics'!H:H,MATCH($C319,'Policy Characteristics'!$C:$C,0))),"",INDEX('Policy Characteristics'!H:H,MATCH($C319,'Policy Characteristics'!$C:$C,0)))</f>
        <v>0.01</v>
      </c>
      <c r="O319" s="427" t="str">
        <f>IF(ISBLANK(INDEX('Policy Characteristics'!I:I,MATCH($C319,'Policy Characteristics'!$C:$C,0))),"",INDEX('Policy Characteristics'!I:I,MATCH($C319,'Policy Characteristics'!$C:$C,0)))</f>
        <v>% reduction in downtime</v>
      </c>
      <c r="P319" s="427" t="str">
        <f>IF(ISBLANK(INDEX('Policy Characteristics'!J:J,MATCH($C319,'Policy Characteristics'!$C:$C,0))),"",INDEX('Policy Characteristics'!J:J,MATCH($C319,'Policy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9" s="427" t="str">
        <f>IF(ISBLANK(INDEX('Policy Characteristics'!K:K,MATCH($C319,'Policy Characteristics'!$C:$C,0))),"",INDEX('Policy Characteristics'!K:K,MATCH($C319,'Policy Characteristics'!$C:$C,0)))</f>
        <v>electricity-sector-main.html#red-downtime</v>
      </c>
      <c r="R319" s="427" t="str">
        <f>IF(ISBLANK(INDEX('Policy Characteristics'!L:L,MATCH($C319,'Policy Characteristics'!$C:$C,0))),"",INDEX('Policy Characteristics'!L:L,MATCH($C319,'Policy Characteristics'!$C:$C,0)))</f>
        <v>reduce-downtime.html</v>
      </c>
    </row>
    <row r="320" spans="1:18" s="2" customFormat="1" x14ac:dyDescent="0.35">
      <c r="A320" s="427" t="str">
        <f>IF(ISBLANK(INDEX('Policy Characteristics'!A:A,MATCH($C320,'Policy Characteristics'!$C:$C,0))),"",INDEX('Policy Characteristics'!A:A,MATCH($C320,'Policy Characteristics'!$C:$C,0)))</f>
        <v>Electricity Supply</v>
      </c>
      <c r="B320" s="427" t="str">
        <f>IF(ISBLANK(INDEX('Policy Characteristics'!B:B,MATCH($C320,'Policy Characteristics'!$C:$C,0))),"",INDEX('Policy Characteristics'!B:B,MATCH($C320,'Policy Characteristics'!$C:$C,0)))</f>
        <v>Reduce Plant Downtime</v>
      </c>
      <c r="C320" s="434" t="str">
        <f t="shared" si="24"/>
        <v>Percentage Reduction in Plant Downtime</v>
      </c>
      <c r="D320" s="9" t="s">
        <v>2884</v>
      </c>
      <c r="E320" s="9" t="s">
        <v>270</v>
      </c>
      <c r="F320" s="9"/>
      <c r="G320" s="9"/>
      <c r="H320" s="56">
        <v>690</v>
      </c>
      <c r="I320" s="9" t="s">
        <v>46</v>
      </c>
      <c r="J320" s="429" t="str">
        <f>IF(ISBLANK(INDEX('Policy Characteristics'!D:D,MATCH($C320,'Policy Characteristics'!$C:$C,0))),"",INDEX('Policy Characteristics'!D:D,MATCH($C320,'Policy Characteristics'!$C:$C,0)))</f>
        <v>Reduce Plant Downtime</v>
      </c>
      <c r="K320" s="427" t="str">
        <f>IF(ISBLANK(INDEX('Policy Characteristics'!E:E,MATCH($C320,'Policy Characteristics'!$C:$C,0))),"",INDEX('Policy Characteristics'!E:E,MATCH($C320,'Policy Characteristics'!$C:$C,0)))</f>
        <v>elec reduce plant downtime</v>
      </c>
      <c r="L320" s="450">
        <f>IF(ISBLANK(INDEX('Policy Characteristics'!F:F,MATCH($C320,'Policy Characteristics'!$C:$C,0))),"",INDEX('Policy Characteristics'!F:F,MATCH($C320,'Policy Characteristics'!$C:$C,0)))</f>
        <v>0</v>
      </c>
      <c r="M320" s="450">
        <f>IF(ISBLANK(INDEX('Policy Characteristics'!G:G,MATCH($C320,'Policy Characteristics'!$C:$C,0))),"",INDEX('Policy Characteristics'!G:G,MATCH($C320,'Policy Characteristics'!$C:$C,0)))</f>
        <v>0.6</v>
      </c>
      <c r="N320" s="450">
        <f>IF(ISBLANK(INDEX('Policy Characteristics'!H:H,MATCH($C320,'Policy Characteristics'!$C:$C,0))),"",INDEX('Policy Characteristics'!H:H,MATCH($C320,'Policy Characteristics'!$C:$C,0)))</f>
        <v>0.01</v>
      </c>
      <c r="O320" s="427" t="str">
        <f>IF(ISBLANK(INDEX('Policy Characteristics'!I:I,MATCH($C320,'Policy Characteristics'!$C:$C,0))),"",INDEX('Policy Characteristics'!I:I,MATCH($C320,'Policy Characteristics'!$C:$C,0)))</f>
        <v>% reduction in downtime</v>
      </c>
      <c r="P320" s="427" t="str">
        <f>IF(ISBLANK(INDEX('Policy Characteristics'!J:J,MATCH($C320,'Policy Characteristics'!$C:$C,0))),"",INDEX('Policy Characteristics'!J:J,MATCH($C320,'Policy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20" s="427" t="str">
        <f>IF(ISBLANK(INDEX('Policy Characteristics'!K:K,MATCH($C320,'Policy Characteristics'!$C:$C,0))),"",INDEX('Policy Characteristics'!K:K,MATCH($C320,'Policy Characteristics'!$C:$C,0)))</f>
        <v>electricity-sector-main.html#red-downtime</v>
      </c>
      <c r="R320" s="427" t="str">
        <f>IF(ISBLANK(INDEX('Policy Characteristics'!L:L,MATCH($C320,'Policy Characteristics'!$C:$C,0))),"",INDEX('Policy Characteristics'!L:L,MATCH($C320,'Policy Characteristics'!$C:$C,0)))</f>
        <v>reduce-downtime.html</v>
      </c>
    </row>
    <row r="321" spans="1:18" s="2" customFormat="1" x14ac:dyDescent="0.35">
      <c r="A321" s="427" t="str">
        <f>IF(ISBLANK(INDEX('Policy Characteristics'!A:A,MATCH($C321,'Policy Characteristics'!$C:$C,0))),"",INDEX('Policy Characteristics'!A:A,MATCH($C321,'Policy Characteristics'!$C:$C,0)))</f>
        <v>Electricity Supply</v>
      </c>
      <c r="B321" s="427" t="str">
        <f>IF(ISBLANK(INDEX('Policy Characteristics'!B:B,MATCH($C321,'Policy Characteristics'!$C:$C,0))),"",INDEX('Policy Characteristics'!B:B,MATCH($C321,'Policy Characteristics'!$C:$C,0)))</f>
        <v>Reduce Soft Costs</v>
      </c>
      <c r="C321" s="435" t="s">
        <v>2399</v>
      </c>
      <c r="D321" s="9" t="s">
        <v>469</v>
      </c>
      <c r="E321" s="9"/>
      <c r="F321" s="9" t="s">
        <v>472</v>
      </c>
      <c r="G321" s="9"/>
      <c r="H321" s="56">
        <v>194</v>
      </c>
      <c r="I321" s="9" t="s">
        <v>45</v>
      </c>
      <c r="J321" s="429" t="str">
        <f>IF(ISBLANK(INDEX('Policy Characteristics'!D:D,MATCH($C321,'Policy Characteristics'!$C:$C,0))),"",INDEX('Policy Characteristics'!D:D,MATCH($C321,'Policy Characteristics'!$C:$C,0)))</f>
        <v>Reduce Soft Costs</v>
      </c>
      <c r="K321" s="427" t="str">
        <f>IF(ISBLANK(INDEX('Policy Characteristics'!E:E,MATCH($C321,'Policy Characteristics'!$C:$C,0))),"",INDEX('Policy Characteristics'!E:E,MATCH($C321,'Policy Characteristics'!$C:$C,0)))</f>
        <v>elec reduce soft costs</v>
      </c>
      <c r="L321" s="450">
        <f>IF(ISBLANK(INDEX('Policy Characteristics'!F:F,MATCH($C321,'Policy Characteristics'!$C:$C,0))),"",INDEX('Policy Characteristics'!F:F,MATCH($C321,'Policy Characteristics'!$C:$C,0)))</f>
        <v>0</v>
      </c>
      <c r="M321" s="450">
        <f>IF(ISBLANK(INDEX('Policy Characteristics'!G:G,MATCH($C321,'Policy Characteristics'!$C:$C,0))),"",INDEX('Policy Characteristics'!G:G,MATCH($C321,'Policy Characteristics'!$C:$C,0)))</f>
        <v>0.9</v>
      </c>
      <c r="N321" s="450">
        <f>IF(ISBLANK(INDEX('Policy Characteristics'!H:H,MATCH($C321,'Policy Characteristics'!$C:$C,0))),"",INDEX('Policy Characteristics'!H:H,MATCH($C321,'Policy Characteristics'!$C:$C,0)))</f>
        <v>0.01</v>
      </c>
      <c r="O321" s="427" t="str">
        <f>IF(ISBLANK(INDEX('Policy Characteristics'!I:I,MATCH($C321,'Policy Characteristics'!$C:$C,0))),"",INDEX('Policy Characteristics'!I:I,MATCH($C321,'Policy Characteristics'!$C:$C,0)))</f>
        <v>% reduction in soft costs</v>
      </c>
      <c r="P321" s="427" t="str">
        <f>IF(ISBLANK(INDEX('Policy Characteristics'!J:J,MATCH($C321,'Policy Characteristics'!$C:$C,0))),"",INDEX('Policy Characteristics'!J:J,MATCH($C321,'Policy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1" s="427" t="str">
        <f>IF(ISBLANK(INDEX('Policy Characteristics'!K:K,MATCH($C321,'Policy Characteristics'!$C:$C,0))),"",INDEX('Policy Characteristics'!K:K,MATCH($C321,'Policy Characteristics'!$C:$C,0)))</f>
        <v>endogenous-learning.html#red-soft-costs</v>
      </c>
      <c r="R321" s="427" t="str">
        <f>IF(ISBLANK(INDEX('Policy Characteristics'!L:L,MATCH($C321,'Policy Characteristics'!$C:$C,0))),"",INDEX('Policy Characteristics'!L:L,MATCH($C321,'Policy Characteristics'!$C:$C,0)))</f>
        <v>reduce-soft-costs.html</v>
      </c>
    </row>
    <row r="322" spans="1:18" s="2" customFormat="1" x14ac:dyDescent="0.35">
      <c r="A322" s="427" t="str">
        <f>IF(ISBLANK(INDEX('Policy Characteristics'!A:A,MATCH($C322,'Policy Characteristics'!$C:$C,0))),"",INDEX('Policy Characteristics'!A:A,MATCH($C322,'Policy Characteristics'!$C:$C,0)))</f>
        <v>Electricity Supply</v>
      </c>
      <c r="B322" s="427" t="str">
        <f>IF(ISBLANK(INDEX('Policy Characteristics'!B:B,MATCH($C322,'Policy Characteristics'!$C:$C,0))),"",INDEX('Policy Characteristics'!B:B,MATCH($C322,'Policy Characteristics'!$C:$C,0)))</f>
        <v>Reduce Soft Costs</v>
      </c>
      <c r="C322" s="434" t="str">
        <f t="shared" ref="C322:C323" si="25">C$321</f>
        <v>Percent Reduction in Soft Costs of Capacity Construction</v>
      </c>
      <c r="D322" s="9" t="s">
        <v>81</v>
      </c>
      <c r="E322" s="9"/>
      <c r="F322" s="9" t="s">
        <v>95</v>
      </c>
      <c r="G322" s="9"/>
      <c r="H322" s="56">
        <v>195</v>
      </c>
      <c r="I322" s="9" t="s">
        <v>45</v>
      </c>
      <c r="J322" s="429" t="str">
        <f>IF(ISBLANK(INDEX('Policy Characteristics'!D:D,MATCH($C322,'Policy Characteristics'!$C:$C,0))),"",INDEX('Policy Characteristics'!D:D,MATCH($C322,'Policy Characteristics'!$C:$C,0)))</f>
        <v>Reduce Soft Costs</v>
      </c>
      <c r="K322" s="427" t="str">
        <f>IF(ISBLANK(INDEX('Policy Characteristics'!E:E,MATCH($C322,'Policy Characteristics'!$C:$C,0))),"",INDEX('Policy Characteristics'!E:E,MATCH($C322,'Policy Characteristics'!$C:$C,0)))</f>
        <v>elec reduce soft costs</v>
      </c>
      <c r="L322" s="450">
        <f>IF(ISBLANK(INDEX('Policy Characteristics'!F:F,MATCH($C322,'Policy Characteristics'!$C:$C,0))),"",INDEX('Policy Characteristics'!F:F,MATCH($C322,'Policy Characteristics'!$C:$C,0)))</f>
        <v>0</v>
      </c>
      <c r="M322" s="450">
        <f>IF(ISBLANK(INDEX('Policy Characteristics'!G:G,MATCH($C322,'Policy Characteristics'!$C:$C,0))),"",INDEX('Policy Characteristics'!G:G,MATCH($C322,'Policy Characteristics'!$C:$C,0)))</f>
        <v>0.9</v>
      </c>
      <c r="N322" s="450">
        <f>IF(ISBLANK(INDEX('Policy Characteristics'!H:H,MATCH($C322,'Policy Characteristics'!$C:$C,0))),"",INDEX('Policy Characteristics'!H:H,MATCH($C322,'Policy Characteristics'!$C:$C,0)))</f>
        <v>0.01</v>
      </c>
      <c r="O322" s="427" t="str">
        <f>IF(ISBLANK(INDEX('Policy Characteristics'!I:I,MATCH($C322,'Policy Characteristics'!$C:$C,0))),"",INDEX('Policy Characteristics'!I:I,MATCH($C322,'Policy Characteristics'!$C:$C,0)))</f>
        <v>% reduction in soft costs</v>
      </c>
      <c r="P322" s="427" t="str">
        <f>IF(ISBLANK(INDEX('Policy Characteristics'!J:J,MATCH($C322,'Policy Characteristics'!$C:$C,0))),"",INDEX('Policy Characteristics'!J:J,MATCH($C322,'Policy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2" s="427" t="str">
        <f>IF(ISBLANK(INDEX('Policy Characteristics'!K:K,MATCH($C322,'Policy Characteristics'!$C:$C,0))),"",INDEX('Policy Characteristics'!K:K,MATCH($C322,'Policy Characteristics'!$C:$C,0)))</f>
        <v>endogenous-learning.html#red-soft-costs</v>
      </c>
      <c r="R322" s="427" t="str">
        <f>IF(ISBLANK(INDEX('Policy Characteristics'!L:L,MATCH($C322,'Policy Characteristics'!$C:$C,0))),"",INDEX('Policy Characteristics'!L:L,MATCH($C322,'Policy Characteristics'!$C:$C,0)))</f>
        <v>reduce-soft-costs.html</v>
      </c>
    </row>
    <row r="323" spans="1:18" s="2" customFormat="1" x14ac:dyDescent="0.35">
      <c r="A323" s="427" t="str">
        <f>IF(ISBLANK(INDEX('Policy Characteristics'!A:A,MATCH($C323,'Policy Characteristics'!$C:$C,0))),"",INDEX('Policy Characteristics'!A:A,MATCH($C323,'Policy Characteristics'!$C:$C,0)))</f>
        <v>Electricity Supply</v>
      </c>
      <c r="B323" s="427" t="str">
        <f>IF(ISBLANK(INDEX('Policy Characteristics'!B:B,MATCH($C323,'Policy Characteristics'!$C:$C,0))),"",INDEX('Policy Characteristics'!B:B,MATCH($C323,'Policy Characteristics'!$C:$C,0)))</f>
        <v>Reduce Soft Costs</v>
      </c>
      <c r="C323" s="434" t="str">
        <f t="shared" si="25"/>
        <v>Percent Reduction in Soft Costs of Capacity Construction</v>
      </c>
      <c r="D323" s="9" t="s">
        <v>474</v>
      </c>
      <c r="E323" s="9"/>
      <c r="F323" s="9" t="s">
        <v>475</v>
      </c>
      <c r="G323" s="9"/>
      <c r="H323" s="56">
        <v>196</v>
      </c>
      <c r="I323" s="9" t="s">
        <v>45</v>
      </c>
      <c r="J323" s="429" t="str">
        <f>IF(ISBLANK(INDEX('Policy Characteristics'!D:D,MATCH($C323,'Policy Characteristics'!$C:$C,0))),"",INDEX('Policy Characteristics'!D:D,MATCH($C323,'Policy Characteristics'!$C:$C,0)))</f>
        <v>Reduce Soft Costs</v>
      </c>
      <c r="K323" s="427" t="str">
        <f>IF(ISBLANK(INDEX('Policy Characteristics'!E:E,MATCH($C323,'Policy Characteristics'!$C:$C,0))),"",INDEX('Policy Characteristics'!E:E,MATCH($C323,'Policy Characteristics'!$C:$C,0)))</f>
        <v>elec reduce soft costs</v>
      </c>
      <c r="L323" s="450">
        <f>IF(ISBLANK(INDEX('Policy Characteristics'!F:F,MATCH($C323,'Policy Characteristics'!$C:$C,0))),"",INDEX('Policy Characteristics'!F:F,MATCH($C323,'Policy Characteristics'!$C:$C,0)))</f>
        <v>0</v>
      </c>
      <c r="M323" s="450">
        <f>IF(ISBLANK(INDEX('Policy Characteristics'!G:G,MATCH($C323,'Policy Characteristics'!$C:$C,0))),"",INDEX('Policy Characteristics'!G:G,MATCH($C323,'Policy Characteristics'!$C:$C,0)))</f>
        <v>0.9</v>
      </c>
      <c r="N323" s="450">
        <f>IF(ISBLANK(INDEX('Policy Characteristics'!H:H,MATCH($C323,'Policy Characteristics'!$C:$C,0))),"",INDEX('Policy Characteristics'!H:H,MATCH($C323,'Policy Characteristics'!$C:$C,0)))</f>
        <v>0.01</v>
      </c>
      <c r="O323" s="427" t="str">
        <f>IF(ISBLANK(INDEX('Policy Characteristics'!I:I,MATCH($C323,'Policy Characteristics'!$C:$C,0))),"",INDEX('Policy Characteristics'!I:I,MATCH($C323,'Policy Characteristics'!$C:$C,0)))</f>
        <v>% reduction in soft costs</v>
      </c>
      <c r="P323" s="427" t="str">
        <f>IF(ISBLANK(INDEX('Policy Characteristics'!J:J,MATCH($C323,'Policy Characteristics'!$C:$C,0))),"",INDEX('Policy Characteristics'!J:J,MATCH($C323,'Policy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3" s="427" t="str">
        <f>IF(ISBLANK(INDEX('Policy Characteristics'!K:K,MATCH($C323,'Policy Characteristics'!$C:$C,0))),"",INDEX('Policy Characteristics'!K:K,MATCH($C323,'Policy Characteristics'!$C:$C,0)))</f>
        <v>endogenous-learning.html#red-soft-costs</v>
      </c>
      <c r="R323" s="427" t="str">
        <f>IF(ISBLANK(INDEX('Policy Characteristics'!L:L,MATCH($C323,'Policy Characteristics'!$C:$C,0))),"",INDEX('Policy Characteristics'!L:L,MATCH($C323,'Policy Characteristics'!$C:$C,0)))</f>
        <v>reduce-soft-costs.html</v>
      </c>
    </row>
    <row r="324" spans="1:18" s="2" customFormat="1" x14ac:dyDescent="0.35">
      <c r="A324" s="427" t="str">
        <f>IF(ISBLANK(INDEX('Policy Characteristics'!A:A,MATCH($C324,'Policy Characteristics'!$C:$C,0))),"",INDEX('Policy Characteristics'!A:A,MATCH($C324,'Policy Characteristics'!$C:$C,0)))</f>
        <v>Electricity Supply</v>
      </c>
      <c r="B324" s="427" t="str">
        <f>IF(ISBLANK(INDEX('Policy Characteristics'!B:B,MATCH($C324,'Policy Characteristics'!$C:$C,0))),"",INDEX('Policy Characteristics'!B:B,MATCH($C324,'Policy Characteristics'!$C:$C,0)))</f>
        <v>Reduce Transmission &amp; Distribution Losses</v>
      </c>
      <c r="C324" s="430" t="s">
        <v>298</v>
      </c>
      <c r="D324" s="9"/>
      <c r="E324" s="9"/>
      <c r="F324" s="9"/>
      <c r="G324" s="9"/>
      <c r="H324" s="56">
        <v>145</v>
      </c>
      <c r="I324" s="9" t="s">
        <v>45</v>
      </c>
      <c r="J324" s="429" t="str">
        <f>IF(ISBLANK(INDEX('Policy Characteristics'!D:D,MATCH($C324,'Policy Characteristics'!$C:$C,0))),"",INDEX('Policy Characteristics'!D:D,MATCH($C324,'Policy Characteristics'!$C:$C,0)))</f>
        <v>Reduce T&amp;D Losses</v>
      </c>
      <c r="K324" s="427" t="str">
        <f>IF(ISBLANK(INDEX('Policy Characteristics'!E:E,MATCH($C324,'Policy Characteristics'!$C:$C,0))),"",INDEX('Policy Characteristics'!E:E,MATCH($C324,'Policy Characteristics'!$C:$C,0)))</f>
        <v>elec avoid TND loss</v>
      </c>
      <c r="L324" s="450">
        <f>IF(ISBLANK(INDEX('Policy Characteristics'!F:F,MATCH($C324,'Policy Characteristics'!$C:$C,0))),"",INDEX('Policy Characteristics'!F:F,MATCH($C324,'Policy Characteristics'!$C:$C,0)))</f>
        <v>0</v>
      </c>
      <c r="M324" s="450">
        <f>IF(ISBLANK(INDEX('Policy Characteristics'!G:G,MATCH($C324,'Policy Characteristics'!$C:$C,0))),"",INDEX('Policy Characteristics'!G:G,MATCH($C324,'Policy Characteristics'!$C:$C,0)))</f>
        <v>0.4</v>
      </c>
      <c r="N324" s="450">
        <f>IF(ISBLANK(INDEX('Policy Characteristics'!H:H,MATCH($C324,'Policy Characteristics'!$C:$C,0))),"",INDEX('Policy Characteristics'!H:H,MATCH($C324,'Policy Characteristics'!$C:$C,0)))</f>
        <v>0.01</v>
      </c>
      <c r="O324" s="427" t="str">
        <f>IF(ISBLANK(INDEX('Policy Characteristics'!I:I,MATCH($C324,'Policy Characteristics'!$C:$C,0))),"",INDEX('Policy Characteristics'!I:I,MATCH($C324,'Policy Characteristics'!$C:$C,0)))</f>
        <v>% of losses avoided</v>
      </c>
      <c r="P324" s="427" t="str">
        <f>IF(ISBLANK(INDEX('Policy Characteristics'!J:J,MATCH($C324,'Policy Characteristics'!$C:$C,0))),"",INDEX('Policy Characteristics'!J:J,MATCH($C324,'Policy Characteristics'!$C:$C,0)))</f>
        <v>**Description:** This policy specifies the reduction in transmission and distribution losses that will be achieved by 2050. // **Guidance for setting values:** The EU has transmission and distribution losses of about 6%.  However, Germany has T&amp;D losses of around 4%.  Therefore, a 33% policy setting would cause the EU to match Germany's current level of T&amp;D losses by 2050.</v>
      </c>
      <c r="Q324" s="427" t="str">
        <f>IF(ISBLANK(INDEX('Policy Characteristics'!K:K,MATCH($C324,'Policy Characteristics'!$C:$C,0))),"",INDEX('Policy Characteristics'!K:K,MATCH($C324,'Policy Characteristics'!$C:$C,0)))</f>
        <v>electricity-sector-main.html#red-tnd-losses</v>
      </c>
      <c r="R324" s="427" t="str">
        <f>IF(ISBLANK(INDEX('Policy Characteristics'!L:L,MATCH($C324,'Policy Characteristics'!$C:$C,0))),"",INDEX('Policy Characteristics'!L:L,MATCH($C324,'Policy Characteristics'!$C:$C,0)))</f>
        <v>reduce-tnd-losses.html</v>
      </c>
    </row>
    <row r="325" spans="1:18" s="2" customFormat="1" x14ac:dyDescent="0.35">
      <c r="A325" s="427" t="str">
        <f>IF(ISBLANK(INDEX('Policy Characteristics'!A:A,MATCH($C325,'Policy Characteristics'!$C:$C,0))),"",INDEX('Policy Characteristics'!A:A,MATCH($C325,'Policy Characteristics'!$C:$C,0)))</f>
        <v>Electricity Supply</v>
      </c>
      <c r="B325" s="427" t="str">
        <f>IF(ISBLANK(INDEX('Policy Characteristics'!B:B,MATCH($C325,'Policy Characteristics'!$C:$C,0))),"",INDEX('Policy Characteristics'!B:B,MATCH($C325,'Policy Characteristics'!$C:$C,0)))</f>
        <v>Subsidy for Capacity Construction</v>
      </c>
      <c r="C325" s="430" t="s">
        <v>2928</v>
      </c>
      <c r="D325" s="53" t="s">
        <v>468</v>
      </c>
      <c r="E325" s="53"/>
      <c r="F325" s="9" t="s">
        <v>467</v>
      </c>
      <c r="G325" s="9"/>
      <c r="H325" s="56">
        <v>691</v>
      </c>
      <c r="I325" s="9" t="s">
        <v>46</v>
      </c>
      <c r="J325" s="429" t="str">
        <f>IF(ISBLANK(INDEX('Policy Characteristics'!D:D,MATCH($C325,'Policy Characteristics'!$C:$C,0))),"",INDEX('Policy Characteristics'!D:D,MATCH($C325,'Policy Characteristics'!$C:$C,0)))</f>
        <v>Subsidy for Capacity Construction</v>
      </c>
      <c r="K325" s="427" t="str">
        <f>IF(ISBLANK(INDEX('Policy Characteristics'!E:E,MATCH($C325,'Policy Characteristics'!$C:$C,0))),"",INDEX('Policy Characteristics'!E:E,MATCH($C325,'Policy Characteristics'!$C:$C,0)))</f>
        <v>elec capacity construction subsidy</v>
      </c>
      <c r="L325" s="450">
        <f>IF(ISBLANK(INDEX('Policy Characteristics'!F:F,MATCH($C325,'Policy Characteristics'!$C:$C,0))),"",INDEX('Policy Characteristics'!F:F,MATCH($C325,'Policy Characteristics'!$C:$C,0)))</f>
        <v>0</v>
      </c>
      <c r="M325" s="450">
        <f>IF(ISBLANK(INDEX('Policy Characteristics'!G:G,MATCH($C325,'Policy Characteristics'!$C:$C,0))),"",INDEX('Policy Characteristics'!G:G,MATCH($C325,'Policy Characteristics'!$C:$C,0)))</f>
        <v>0.95</v>
      </c>
      <c r="N325" s="450">
        <f>IF(ISBLANK(INDEX('Policy Characteristics'!H:H,MATCH($C325,'Policy Characteristics'!$C:$C,0))),"",INDEX('Policy Characteristics'!H:H,MATCH($C325,'Policy Characteristics'!$C:$C,0)))</f>
        <v>0.01</v>
      </c>
      <c r="O325" s="427" t="str">
        <f>IF(ISBLANK(INDEX('Policy Characteristics'!I:I,MATCH($C325,'Policy Characteristics'!$C:$C,0))),"",INDEX('Policy Characteristics'!I:I,MATCH($C325,'Policy Characteristics'!$C:$C,0)))</f>
        <v>% of construction cost</v>
      </c>
      <c r="P325" s="427" t="str">
        <f>IF(ISBLANK(INDEX('Policy Characteristics'!J:J,MATCH($C325,'Policy Characteristics'!$C:$C,0))),"",INDEX('Policy Characteristics'!J:J,MATCH($C325,'Policy Characteristics'!$C:$C,0)))</f>
        <v>**Description:** This policy is a subsidy paid by the government to electricity suppliers per unit of new capacity constructed.  This only applies to utilities, not distributed systems (such as rooftop solar). // **Guidance for setting values:** // **Nuclear:** Historically, the EU has given direct investment support resulting in cumulative interventions equalling almost 220 billion in 2012 euros for nuclear power plants. // **Onshore Wind:** Historical support in the EU between the period of 1990 to 2007 shows cumulative interventions totalled 70-150 billion 2012 euros for renewable energy, of which around 25% went to wind. // **Solar PV and Solar Thermal:** Historical support in the EU between the period of 1990 to 2007 shows cumulative interventions totalled 70-150 billion 2012 euros for renewable energy, of which around 10% went to solar. // **Biomass:** Historical support in the EU between the period of 1990 to 2007 shows cumulative interventions totalled 70-150 billion 2012 euros for renewable energy, of which around 40% went to biomass. // **Offshore Wind:** Historical support in the EU between the period of 1990 to 2007 shows cumulative interventions totalled 70-150 billion 2012 euros for renewable energy, of which around 25% went to wind.</v>
      </c>
      <c r="Q325" s="427" t="str">
        <f>IF(ISBLANK(INDEX('Policy Characteristics'!K:K,MATCH($C325,'Policy Characteristics'!$C:$C,0))),"",INDEX('Policy Characteristics'!K:K,MATCH($C325,'Policy Characteristics'!$C:$C,0)))</f>
        <v>electricity-sector-main.html#subsidies</v>
      </c>
      <c r="R325" s="427" t="str">
        <f>IF(ISBLANK(INDEX('Policy Characteristics'!L:L,MATCH($C325,'Policy Characteristics'!$C:$C,0))),"",INDEX('Policy Characteristics'!L:L,MATCH($C325,'Policy Characteristics'!$C:$C,0)))</f>
        <v/>
      </c>
    </row>
    <row r="326" spans="1:18" s="2" customFormat="1" x14ac:dyDescent="0.35">
      <c r="A326" s="427" t="str">
        <f>IF(ISBLANK(INDEX('Policy Characteristics'!A:A,MATCH($C326,'Policy Characteristics'!$C:$C,0))),"",INDEX('Policy Characteristics'!A:A,MATCH($C326,'Policy Characteristics'!$C:$C,0)))</f>
        <v>Electricity Supply</v>
      </c>
      <c r="B326" s="427" t="str">
        <f>IF(ISBLANK(INDEX('Policy Characteristics'!B:B,MATCH($C326,'Policy Characteristics'!$C:$C,0))),"",INDEX('Policy Characteristics'!B:B,MATCH($C326,'Policy Characteristics'!$C:$C,0)))</f>
        <v>Subsidy for Capacity Construction</v>
      </c>
      <c r="C326" s="434" t="str">
        <f t="shared" ref="C326:C337" si="26">C$325</f>
        <v>Perc Subsidy for Elec Capacity Construction</v>
      </c>
      <c r="D326" s="9" t="s">
        <v>78</v>
      </c>
      <c r="E326" s="55"/>
      <c r="F326" s="9" t="s">
        <v>92</v>
      </c>
      <c r="G326" s="9"/>
      <c r="H326" s="56">
        <v>692</v>
      </c>
      <c r="I326" s="9" t="s">
        <v>46</v>
      </c>
      <c r="J326" s="429" t="str">
        <f>IF(ISBLANK(INDEX('Policy Characteristics'!D:D,MATCH($C326,'Policy Characteristics'!$C:$C,0))),"",INDEX('Policy Characteristics'!D:D,MATCH($C326,'Policy Characteristics'!$C:$C,0)))</f>
        <v>Subsidy for Capacity Construction</v>
      </c>
      <c r="K326" s="427" t="str">
        <f>IF(ISBLANK(INDEX('Policy Characteristics'!E:E,MATCH($C326,'Policy Characteristics'!$C:$C,0))),"",INDEX('Policy Characteristics'!E:E,MATCH($C326,'Policy Characteristics'!$C:$C,0)))</f>
        <v>elec capacity construction subsidy</v>
      </c>
      <c r="L326" s="450">
        <f>IF(ISBLANK(INDEX('Policy Characteristics'!F:F,MATCH($C326,'Policy Characteristics'!$C:$C,0))),"",INDEX('Policy Characteristics'!F:F,MATCH($C326,'Policy Characteristics'!$C:$C,0)))</f>
        <v>0</v>
      </c>
      <c r="M326" s="450">
        <f>IF(ISBLANK(INDEX('Policy Characteristics'!G:G,MATCH($C326,'Policy Characteristics'!$C:$C,0))),"",INDEX('Policy Characteristics'!G:G,MATCH($C326,'Policy Characteristics'!$C:$C,0)))</f>
        <v>0.95</v>
      </c>
      <c r="N326" s="450">
        <f>IF(ISBLANK(INDEX('Policy Characteristics'!H:H,MATCH($C326,'Policy Characteristics'!$C:$C,0))),"",INDEX('Policy Characteristics'!H:H,MATCH($C326,'Policy Characteristics'!$C:$C,0)))</f>
        <v>0.01</v>
      </c>
      <c r="O326" s="427" t="str">
        <f>IF(ISBLANK(INDEX('Policy Characteristics'!I:I,MATCH($C326,'Policy Characteristics'!$C:$C,0))),"",INDEX('Policy Characteristics'!I:I,MATCH($C326,'Policy Characteristics'!$C:$C,0)))</f>
        <v>% of construction cost</v>
      </c>
      <c r="P326" s="427" t="str">
        <f>IF(ISBLANK(INDEX('Policy Characteristics'!J:J,MATCH($C326,'Policy Characteristics'!$C:$C,0))),"",INDEX('Policy Characteristics'!J:J,MATCH($C326,'Policy Characteristics'!$C:$C,0)))</f>
        <v>**Description:** This policy is a subsidy paid by the government to electricity suppliers per unit of new capacity constructed.  This only applies to utilities, not distributed systems (such as rooftop solar). // **Guidance for setting values:** // **Nuclear:** Historically, the EU has given direct investment support resulting in cumulative interventions equalling almost 220 billion in 2012 euros for nuclear power plants. // **Onshore Wind:** Historical support in the EU between the period of 1990 to 2007 shows cumulative interventions totalled 70-150 billion 2012 euros for renewable energy, of which around 25% went to wind. // **Solar PV and Solar Thermal:** Historical support in the EU between the period of 1990 to 2007 shows cumulative interventions totalled 70-150 billion 2012 euros for renewable energy, of which around 10% went to solar. // **Biomass:** Historical support in the EU between the period of 1990 to 2007 shows cumulative interventions totalled 70-150 billion 2012 euros for renewable energy, of which around 40% went to biomass. // **Offshore Wind:** Historical support in the EU between the period of 1990 to 2007 shows cumulative interventions totalled 70-150 billion 2012 euros for renewable energy, of which around 25% went to wind.</v>
      </c>
      <c r="Q326" s="427" t="str">
        <f>IF(ISBLANK(INDEX('Policy Characteristics'!K:K,MATCH($C326,'Policy Characteristics'!$C:$C,0))),"",INDEX('Policy Characteristics'!K:K,MATCH($C326,'Policy Characteristics'!$C:$C,0)))</f>
        <v>electricity-sector-main.html#subsidies</v>
      </c>
      <c r="R326" s="427" t="str">
        <f>IF(ISBLANK(INDEX('Policy Characteristics'!L:L,MATCH($C326,'Policy Characteristics'!$C:$C,0))),"",INDEX('Policy Characteristics'!L:L,MATCH($C326,'Policy Characteristics'!$C:$C,0)))</f>
        <v/>
      </c>
    </row>
    <row r="327" spans="1:18" s="2" customFormat="1" x14ac:dyDescent="0.35">
      <c r="A327" s="427" t="str">
        <f>IF(ISBLANK(INDEX('Policy Characteristics'!A:A,MATCH($C327,'Policy Characteristics'!$C:$C,0))),"",INDEX('Policy Characteristics'!A:A,MATCH($C327,'Policy Characteristics'!$C:$C,0)))</f>
        <v>Electricity Supply</v>
      </c>
      <c r="B327" s="427" t="str">
        <f>IF(ISBLANK(INDEX('Policy Characteristics'!B:B,MATCH($C327,'Policy Characteristics'!$C:$C,0))),"",INDEX('Policy Characteristics'!B:B,MATCH($C327,'Policy Characteristics'!$C:$C,0)))</f>
        <v>Subsidy for Capacity Construction</v>
      </c>
      <c r="C327" s="434" t="str">
        <f t="shared" si="26"/>
        <v>Perc Subsidy for Elec Capacity Construction</v>
      </c>
      <c r="D327" s="9" t="s">
        <v>79</v>
      </c>
      <c r="E327" s="55"/>
      <c r="F327" s="9" t="s">
        <v>93</v>
      </c>
      <c r="G327" s="9"/>
      <c r="H327" s="56">
        <v>517</v>
      </c>
      <c r="I327" s="9" t="s">
        <v>45</v>
      </c>
      <c r="J327" s="429" t="str">
        <f>IF(ISBLANK(INDEX('Policy Characteristics'!D:D,MATCH($C327,'Policy Characteristics'!$C:$C,0))),"",INDEX('Policy Characteristics'!D:D,MATCH($C327,'Policy Characteristics'!$C:$C,0)))</f>
        <v>Subsidy for Capacity Construction</v>
      </c>
      <c r="K327" s="427" t="str">
        <f>IF(ISBLANK(INDEX('Policy Characteristics'!E:E,MATCH($C327,'Policy Characteristics'!$C:$C,0))),"",INDEX('Policy Characteristics'!E:E,MATCH($C327,'Policy Characteristics'!$C:$C,0)))</f>
        <v>elec capacity construction subsidy</v>
      </c>
      <c r="L327" s="450">
        <f>IF(ISBLANK(INDEX('Policy Characteristics'!F:F,MATCH($C327,'Policy Characteristics'!$C:$C,0))),"",INDEX('Policy Characteristics'!F:F,MATCH($C327,'Policy Characteristics'!$C:$C,0)))</f>
        <v>0</v>
      </c>
      <c r="M327" s="450">
        <f>IF(ISBLANK(INDEX('Policy Characteristics'!G:G,MATCH($C327,'Policy Characteristics'!$C:$C,0))),"",INDEX('Policy Characteristics'!G:G,MATCH($C327,'Policy Characteristics'!$C:$C,0)))</f>
        <v>0.95</v>
      </c>
      <c r="N327" s="450">
        <f>IF(ISBLANK(INDEX('Policy Characteristics'!H:H,MATCH($C327,'Policy Characteristics'!$C:$C,0))),"",INDEX('Policy Characteristics'!H:H,MATCH($C327,'Policy Characteristics'!$C:$C,0)))</f>
        <v>0.01</v>
      </c>
      <c r="O327" s="427" t="str">
        <f>IF(ISBLANK(INDEX('Policy Characteristics'!I:I,MATCH($C327,'Policy Characteristics'!$C:$C,0))),"",INDEX('Policy Characteristics'!I:I,MATCH($C327,'Policy Characteristics'!$C:$C,0)))</f>
        <v>% of construction cost</v>
      </c>
      <c r="P327" s="427" t="str">
        <f>IF(ISBLANK(INDEX('Policy Characteristics'!J:J,MATCH($C327,'Policy Characteristics'!$C:$C,0))),"",INDEX('Policy Characteristics'!J:J,MATCH($C327,'Policy Characteristics'!$C:$C,0)))</f>
        <v>**Description:** This policy is a subsidy paid by the government to electricity suppliers per unit of new capacity constructed.  This only applies to utilities, not distributed systems (such as rooftop solar). // **Guidance for setting values:** // **Nuclear:** Historically, the EU has given direct investment support resulting in cumulative interventions equalling almost 220 billion in 2012 euros for nuclear power plants. // **Onshore Wind:** Historical support in the EU between the period of 1990 to 2007 shows cumulative interventions totalled 70-150 billion 2012 euros for renewable energy, of which around 25% went to wind. // **Solar PV and Solar Thermal:** Historical support in the EU between the period of 1990 to 2007 shows cumulative interventions totalled 70-150 billion 2012 euros for renewable energy, of which around 10% went to solar. // **Biomass:** Historical support in the EU between the period of 1990 to 2007 shows cumulative interventions totalled 70-150 billion 2012 euros for renewable energy, of which around 40% went to biomass. // **Offshore Wind:** Historical support in the EU between the period of 1990 to 2007 shows cumulative interventions totalled 70-150 billion 2012 euros for renewable energy, of which around 25% went to wind.</v>
      </c>
      <c r="Q327" s="427" t="str">
        <f>IF(ISBLANK(INDEX('Policy Characteristics'!K:K,MATCH($C327,'Policy Characteristics'!$C:$C,0))),"",INDEX('Policy Characteristics'!K:K,MATCH($C327,'Policy Characteristics'!$C:$C,0)))</f>
        <v>electricity-sector-main.html#subsidies</v>
      </c>
      <c r="R327" s="427" t="str">
        <f>IF(ISBLANK(INDEX('Policy Characteristics'!L:L,MATCH($C327,'Policy Characteristics'!$C:$C,0))),"",INDEX('Policy Characteristics'!L:L,MATCH($C327,'Policy Characteristics'!$C:$C,0)))</f>
        <v/>
      </c>
    </row>
    <row r="328" spans="1:18" s="2" customFormat="1" x14ac:dyDescent="0.35">
      <c r="A328" s="427" t="str">
        <f>IF(ISBLANK(INDEX('Policy Characteristics'!A:A,MATCH($C328,'Policy Characteristics'!$C:$C,0))),"",INDEX('Policy Characteristics'!A:A,MATCH($C328,'Policy Characteristics'!$C:$C,0)))</f>
        <v>Electricity Supply</v>
      </c>
      <c r="B328" s="427" t="str">
        <f>IF(ISBLANK(INDEX('Policy Characteristics'!B:B,MATCH($C328,'Policy Characteristics'!$C:$C,0))),"",INDEX('Policy Characteristics'!B:B,MATCH($C328,'Policy Characteristics'!$C:$C,0)))</f>
        <v>Subsidy for Capacity Construction</v>
      </c>
      <c r="C328" s="434" t="str">
        <f t="shared" si="26"/>
        <v>Perc Subsidy for Elec Capacity Construction</v>
      </c>
      <c r="D328" s="9" t="s">
        <v>80</v>
      </c>
      <c r="E328" s="55"/>
      <c r="F328" s="9" t="s">
        <v>94</v>
      </c>
      <c r="G328" s="9"/>
      <c r="H328" s="56">
        <v>693</v>
      </c>
      <c r="I328" s="9" t="s">
        <v>46</v>
      </c>
      <c r="J328" s="429" t="str">
        <f>IF(ISBLANK(INDEX('Policy Characteristics'!D:D,MATCH($C328,'Policy Characteristics'!$C:$C,0))),"",INDEX('Policy Characteristics'!D:D,MATCH($C328,'Policy Characteristics'!$C:$C,0)))</f>
        <v>Subsidy for Capacity Construction</v>
      </c>
      <c r="K328" s="427" t="str">
        <f>IF(ISBLANK(INDEX('Policy Characteristics'!E:E,MATCH($C328,'Policy Characteristics'!$C:$C,0))),"",INDEX('Policy Characteristics'!E:E,MATCH($C328,'Policy Characteristics'!$C:$C,0)))</f>
        <v>elec capacity construction subsidy</v>
      </c>
      <c r="L328" s="450">
        <f>IF(ISBLANK(INDEX('Policy Characteristics'!F:F,MATCH($C328,'Policy Characteristics'!$C:$C,0))),"",INDEX('Policy Characteristics'!F:F,MATCH($C328,'Policy Characteristics'!$C:$C,0)))</f>
        <v>0</v>
      </c>
      <c r="M328" s="450">
        <f>IF(ISBLANK(INDEX('Policy Characteristics'!G:G,MATCH($C328,'Policy Characteristics'!$C:$C,0))),"",INDEX('Policy Characteristics'!G:G,MATCH($C328,'Policy Characteristics'!$C:$C,0)))</f>
        <v>0.95</v>
      </c>
      <c r="N328" s="450">
        <f>IF(ISBLANK(INDEX('Policy Characteristics'!H:H,MATCH($C328,'Policy Characteristics'!$C:$C,0))),"",INDEX('Policy Characteristics'!H:H,MATCH($C328,'Policy Characteristics'!$C:$C,0)))</f>
        <v>0.01</v>
      </c>
      <c r="O328" s="427" t="str">
        <f>IF(ISBLANK(INDEX('Policy Characteristics'!I:I,MATCH($C328,'Policy Characteristics'!$C:$C,0))),"",INDEX('Policy Characteristics'!I:I,MATCH($C328,'Policy Characteristics'!$C:$C,0)))</f>
        <v>% of construction cost</v>
      </c>
      <c r="P328" s="427" t="str">
        <f>IF(ISBLANK(INDEX('Policy Characteristics'!J:J,MATCH($C328,'Policy Characteristics'!$C:$C,0))),"",INDEX('Policy Characteristics'!J:J,MATCH($C328,'Policy Characteristics'!$C:$C,0)))</f>
        <v>**Description:** This policy is a subsidy paid by the government to electricity suppliers per unit of new capacity constructed.  This only applies to utilities, not distributed systems (such as rooftop solar). // **Guidance for setting values:** // **Nuclear:** Historically, the EU has given direct investment support resulting in cumulative interventions equalling almost 220 billion in 2012 euros for nuclear power plants. // **Onshore Wind:** Historical support in the EU between the period of 1990 to 2007 shows cumulative interventions totalled 70-150 billion 2012 euros for renewable energy, of which around 25% went to wind. // **Solar PV and Solar Thermal:** Historical support in the EU between the period of 1990 to 2007 shows cumulative interventions totalled 70-150 billion 2012 euros for renewable energy, of which around 10% went to solar. // **Biomass:** Historical support in the EU between the period of 1990 to 2007 shows cumulative interventions totalled 70-150 billion 2012 euros for renewable energy, of which around 40% went to biomass. // **Offshore Wind:** Historical support in the EU between the period of 1990 to 2007 shows cumulative interventions totalled 70-150 billion 2012 euros for renewable energy, of which around 25% went to wind.</v>
      </c>
      <c r="Q328" s="427" t="str">
        <f>IF(ISBLANK(INDEX('Policy Characteristics'!K:K,MATCH($C328,'Policy Characteristics'!$C:$C,0))),"",INDEX('Policy Characteristics'!K:K,MATCH($C328,'Policy Characteristics'!$C:$C,0)))</f>
        <v>electricity-sector-main.html#subsidies</v>
      </c>
      <c r="R328" s="427" t="str">
        <f>IF(ISBLANK(INDEX('Policy Characteristics'!L:L,MATCH($C328,'Policy Characteristics'!$C:$C,0))),"",INDEX('Policy Characteristics'!L:L,MATCH($C328,'Policy Characteristics'!$C:$C,0)))</f>
        <v/>
      </c>
    </row>
    <row r="329" spans="1:18" s="2" customFormat="1" x14ac:dyDescent="0.35">
      <c r="A329" s="427" t="str">
        <f>IF(ISBLANK(INDEX('Policy Characteristics'!A:A,MATCH($C329,'Policy Characteristics'!$C:$C,0))),"",INDEX('Policy Characteristics'!A:A,MATCH($C329,'Policy Characteristics'!$C:$C,0)))</f>
        <v>Electricity Supply</v>
      </c>
      <c r="B329" s="427" t="str">
        <f>IF(ISBLANK(INDEX('Policy Characteristics'!B:B,MATCH($C329,'Policy Characteristics'!$C:$C,0))),"",INDEX('Policy Characteristics'!B:B,MATCH($C329,'Policy Characteristics'!$C:$C,0)))</f>
        <v>Subsidy for Capacity Construction</v>
      </c>
      <c r="C329" s="434" t="str">
        <f t="shared" si="26"/>
        <v>Perc Subsidy for Elec Capacity Construction</v>
      </c>
      <c r="D329" s="9" t="s">
        <v>469</v>
      </c>
      <c r="E329" s="55"/>
      <c r="F329" s="9" t="s">
        <v>472</v>
      </c>
      <c r="G329" s="9"/>
      <c r="H329" s="56">
        <v>518</v>
      </c>
      <c r="I329" s="9" t="s">
        <v>45</v>
      </c>
      <c r="J329" s="429" t="str">
        <f>IF(ISBLANK(INDEX('Policy Characteristics'!D:D,MATCH($C329,'Policy Characteristics'!$C:$C,0))),"",INDEX('Policy Characteristics'!D:D,MATCH($C329,'Policy Characteristics'!$C:$C,0)))</f>
        <v>Subsidy for Capacity Construction</v>
      </c>
      <c r="K329" s="427" t="str">
        <f>IF(ISBLANK(INDEX('Policy Characteristics'!E:E,MATCH($C329,'Policy Characteristics'!$C:$C,0))),"",INDEX('Policy Characteristics'!E:E,MATCH($C329,'Policy Characteristics'!$C:$C,0)))</f>
        <v>elec capacity construction subsidy</v>
      </c>
      <c r="L329" s="450">
        <f>IF(ISBLANK(INDEX('Policy Characteristics'!F:F,MATCH($C329,'Policy Characteristics'!$C:$C,0))),"",INDEX('Policy Characteristics'!F:F,MATCH($C329,'Policy Characteristics'!$C:$C,0)))</f>
        <v>0</v>
      </c>
      <c r="M329" s="450">
        <f>IF(ISBLANK(INDEX('Policy Characteristics'!G:G,MATCH($C329,'Policy Characteristics'!$C:$C,0))),"",INDEX('Policy Characteristics'!G:G,MATCH($C329,'Policy Characteristics'!$C:$C,0)))</f>
        <v>0.95</v>
      </c>
      <c r="N329" s="450">
        <f>IF(ISBLANK(INDEX('Policy Characteristics'!H:H,MATCH($C329,'Policy Characteristics'!$C:$C,0))),"",INDEX('Policy Characteristics'!H:H,MATCH($C329,'Policy Characteristics'!$C:$C,0)))</f>
        <v>0.01</v>
      </c>
      <c r="O329" s="427" t="str">
        <f>IF(ISBLANK(INDEX('Policy Characteristics'!I:I,MATCH($C329,'Policy Characteristics'!$C:$C,0))),"",INDEX('Policy Characteristics'!I:I,MATCH($C329,'Policy Characteristics'!$C:$C,0)))</f>
        <v>% of construction cost</v>
      </c>
      <c r="P329" s="427" t="str">
        <f>IF(ISBLANK(INDEX('Policy Characteristics'!J:J,MATCH($C329,'Policy Characteristics'!$C:$C,0))),"",INDEX('Policy Characteristics'!J:J,MATCH($C329,'Policy Characteristics'!$C:$C,0)))</f>
        <v>**Description:** This policy is a subsidy paid by the government to electricity suppliers per unit of new capacity constructed.  This only applies to utilities, not distributed systems (such as rooftop solar). // **Guidance for setting values:** // **Nuclear:** Historically, the EU has given direct investment support resulting in cumulative interventions equalling almost 220 billion in 2012 euros for nuclear power plants. // **Onshore Wind:** Historical support in the EU between the period of 1990 to 2007 shows cumulative interventions totalled 70-150 billion 2012 euros for renewable energy, of which around 25% went to wind. // **Solar PV and Solar Thermal:** Historical support in the EU between the period of 1990 to 2007 shows cumulative interventions totalled 70-150 billion 2012 euros for renewable energy, of which around 10% went to solar. // **Biomass:** Historical support in the EU between the period of 1990 to 2007 shows cumulative interventions totalled 70-150 billion 2012 euros for renewable energy, of which around 40% went to biomass. // **Offshore Wind:** Historical support in the EU between the period of 1990 to 2007 shows cumulative interventions totalled 70-150 billion 2012 euros for renewable energy, of which around 25% went to wind.</v>
      </c>
      <c r="Q329" s="427" t="str">
        <f>IF(ISBLANK(INDEX('Policy Characteristics'!K:K,MATCH($C329,'Policy Characteristics'!$C:$C,0))),"",INDEX('Policy Characteristics'!K:K,MATCH($C329,'Policy Characteristics'!$C:$C,0)))</f>
        <v>electricity-sector-main.html#subsidies</v>
      </c>
      <c r="R329" s="427" t="str">
        <f>IF(ISBLANK(INDEX('Policy Characteristics'!L:L,MATCH($C329,'Policy Characteristics'!$C:$C,0))),"",INDEX('Policy Characteristics'!L:L,MATCH($C329,'Policy Characteristics'!$C:$C,0)))</f>
        <v/>
      </c>
    </row>
    <row r="330" spans="1:18" s="2" customFormat="1" x14ac:dyDescent="0.35">
      <c r="A330" s="427" t="str">
        <f>IF(ISBLANK(INDEX('Policy Characteristics'!A:A,MATCH($C330,'Policy Characteristics'!$C:$C,0))),"",INDEX('Policy Characteristics'!A:A,MATCH($C330,'Policy Characteristics'!$C:$C,0)))</f>
        <v>Electricity Supply</v>
      </c>
      <c r="B330" s="427" t="str">
        <f>IF(ISBLANK(INDEX('Policy Characteristics'!B:B,MATCH($C330,'Policy Characteristics'!$C:$C,0))),"",INDEX('Policy Characteristics'!B:B,MATCH($C330,'Policy Characteristics'!$C:$C,0)))</f>
        <v>Subsidy for Capacity Construction</v>
      </c>
      <c r="C330" s="434" t="str">
        <f t="shared" si="26"/>
        <v>Perc Subsidy for Elec Capacity Construction</v>
      </c>
      <c r="D330" s="9" t="s">
        <v>81</v>
      </c>
      <c r="E330" s="55"/>
      <c r="F330" s="9" t="s">
        <v>95</v>
      </c>
      <c r="G330" s="9"/>
      <c r="H330" s="56">
        <v>519</v>
      </c>
      <c r="I330" s="9" t="s">
        <v>45</v>
      </c>
      <c r="J330" s="429" t="str">
        <f>IF(ISBLANK(INDEX('Policy Characteristics'!D:D,MATCH($C330,'Policy Characteristics'!$C:$C,0))),"",INDEX('Policy Characteristics'!D:D,MATCH($C330,'Policy Characteristics'!$C:$C,0)))</f>
        <v>Subsidy for Capacity Construction</v>
      </c>
      <c r="K330" s="427" t="str">
        <f>IF(ISBLANK(INDEX('Policy Characteristics'!E:E,MATCH($C330,'Policy Characteristics'!$C:$C,0))),"",INDEX('Policy Characteristics'!E:E,MATCH($C330,'Policy Characteristics'!$C:$C,0)))</f>
        <v>elec capacity construction subsidy</v>
      </c>
      <c r="L330" s="450">
        <f>IF(ISBLANK(INDEX('Policy Characteristics'!F:F,MATCH($C330,'Policy Characteristics'!$C:$C,0))),"",INDEX('Policy Characteristics'!F:F,MATCH($C330,'Policy Characteristics'!$C:$C,0)))</f>
        <v>0</v>
      </c>
      <c r="M330" s="450">
        <f>IF(ISBLANK(INDEX('Policy Characteristics'!G:G,MATCH($C330,'Policy Characteristics'!$C:$C,0))),"",INDEX('Policy Characteristics'!G:G,MATCH($C330,'Policy Characteristics'!$C:$C,0)))</f>
        <v>0.95</v>
      </c>
      <c r="N330" s="450">
        <f>IF(ISBLANK(INDEX('Policy Characteristics'!H:H,MATCH($C330,'Policy Characteristics'!$C:$C,0))),"",INDEX('Policy Characteristics'!H:H,MATCH($C330,'Policy Characteristics'!$C:$C,0)))</f>
        <v>0.01</v>
      </c>
      <c r="O330" s="427" t="str">
        <f>IF(ISBLANK(INDEX('Policy Characteristics'!I:I,MATCH($C330,'Policy Characteristics'!$C:$C,0))),"",INDEX('Policy Characteristics'!I:I,MATCH($C330,'Policy Characteristics'!$C:$C,0)))</f>
        <v>% of construction cost</v>
      </c>
      <c r="P330" s="427" t="str">
        <f>IF(ISBLANK(INDEX('Policy Characteristics'!J:J,MATCH($C330,'Policy Characteristics'!$C:$C,0))),"",INDEX('Policy Characteristics'!J:J,MATCH($C330,'Policy Characteristics'!$C:$C,0)))</f>
        <v>**Description:** This policy is a subsidy paid by the government to electricity suppliers per unit of new capacity constructed.  This only applies to utilities, not distributed systems (such as rooftop solar). // **Guidance for setting values:** // **Nuclear:** Historically, the EU has given direct investment support resulting in cumulative interventions equalling almost 220 billion in 2012 euros for nuclear power plants. // **Onshore Wind:** Historical support in the EU between the period of 1990 to 2007 shows cumulative interventions totalled 70-150 billion 2012 euros for renewable energy, of which around 25% went to wind. // **Solar PV and Solar Thermal:** Historical support in the EU between the period of 1990 to 2007 shows cumulative interventions totalled 70-150 billion 2012 euros for renewable energy, of which around 10% went to solar. // **Biomass:** Historical support in the EU between the period of 1990 to 2007 shows cumulative interventions totalled 70-150 billion 2012 euros for renewable energy, of which around 40% went to biomass. // **Offshore Wind:** Historical support in the EU between the period of 1990 to 2007 shows cumulative interventions totalled 70-150 billion 2012 euros for renewable energy, of which around 25% went to wind.</v>
      </c>
      <c r="Q330" s="427" t="str">
        <f>IF(ISBLANK(INDEX('Policy Characteristics'!K:K,MATCH($C330,'Policy Characteristics'!$C:$C,0))),"",INDEX('Policy Characteristics'!K:K,MATCH($C330,'Policy Characteristics'!$C:$C,0)))</f>
        <v>electricity-sector-main.html#subsidies</v>
      </c>
      <c r="R330" s="427" t="str">
        <f>IF(ISBLANK(INDEX('Policy Characteristics'!L:L,MATCH($C330,'Policy Characteristics'!$C:$C,0))),"",INDEX('Policy Characteristics'!L:L,MATCH($C330,'Policy Characteristics'!$C:$C,0)))</f>
        <v/>
      </c>
    </row>
    <row r="331" spans="1:18" s="2" customFormat="1" x14ac:dyDescent="0.35">
      <c r="A331" s="427" t="str">
        <f>IF(ISBLANK(INDEX('Policy Characteristics'!A:A,MATCH($C331,'Policy Characteristics'!$C:$C,0))),"",INDEX('Policy Characteristics'!A:A,MATCH($C331,'Policy Characteristics'!$C:$C,0)))</f>
        <v>Electricity Supply</v>
      </c>
      <c r="B331" s="427" t="str">
        <f>IF(ISBLANK(INDEX('Policy Characteristics'!B:B,MATCH($C331,'Policy Characteristics'!$C:$C,0))),"",INDEX('Policy Characteristics'!B:B,MATCH($C331,'Policy Characteristics'!$C:$C,0)))</f>
        <v>Subsidy for Capacity Construction</v>
      </c>
      <c r="C331" s="434" t="str">
        <f t="shared" si="26"/>
        <v>Perc Subsidy for Elec Capacity Construction</v>
      </c>
      <c r="D331" s="9" t="s">
        <v>82</v>
      </c>
      <c r="E331" s="55"/>
      <c r="F331" s="9" t="s">
        <v>96</v>
      </c>
      <c r="G331" s="9"/>
      <c r="H331" s="56">
        <v>520</v>
      </c>
      <c r="I331" s="9" t="s">
        <v>45</v>
      </c>
      <c r="J331" s="429" t="str">
        <f>IF(ISBLANK(INDEX('Policy Characteristics'!D:D,MATCH($C331,'Policy Characteristics'!$C:$C,0))),"",INDEX('Policy Characteristics'!D:D,MATCH($C331,'Policy Characteristics'!$C:$C,0)))</f>
        <v>Subsidy for Capacity Construction</v>
      </c>
      <c r="K331" s="427" t="str">
        <f>IF(ISBLANK(INDEX('Policy Characteristics'!E:E,MATCH($C331,'Policy Characteristics'!$C:$C,0))),"",INDEX('Policy Characteristics'!E:E,MATCH($C331,'Policy Characteristics'!$C:$C,0)))</f>
        <v>elec capacity construction subsidy</v>
      </c>
      <c r="L331" s="450">
        <f>IF(ISBLANK(INDEX('Policy Characteristics'!F:F,MATCH($C331,'Policy Characteristics'!$C:$C,0))),"",INDEX('Policy Characteristics'!F:F,MATCH($C331,'Policy Characteristics'!$C:$C,0)))</f>
        <v>0</v>
      </c>
      <c r="M331" s="450">
        <f>IF(ISBLANK(INDEX('Policy Characteristics'!G:G,MATCH($C331,'Policy Characteristics'!$C:$C,0))),"",INDEX('Policy Characteristics'!G:G,MATCH($C331,'Policy Characteristics'!$C:$C,0)))</f>
        <v>0.95</v>
      </c>
      <c r="N331" s="450">
        <f>IF(ISBLANK(INDEX('Policy Characteristics'!H:H,MATCH($C331,'Policy Characteristics'!$C:$C,0))),"",INDEX('Policy Characteristics'!H:H,MATCH($C331,'Policy Characteristics'!$C:$C,0)))</f>
        <v>0.01</v>
      </c>
      <c r="O331" s="427" t="str">
        <f>IF(ISBLANK(INDEX('Policy Characteristics'!I:I,MATCH($C331,'Policy Characteristics'!$C:$C,0))),"",INDEX('Policy Characteristics'!I:I,MATCH($C331,'Policy Characteristics'!$C:$C,0)))</f>
        <v>% of construction cost</v>
      </c>
      <c r="P331" s="427" t="str">
        <f>IF(ISBLANK(INDEX('Policy Characteristics'!J:J,MATCH($C331,'Policy Characteristics'!$C:$C,0))),"",INDEX('Policy Characteristics'!J:J,MATCH($C331,'Policy Characteristics'!$C:$C,0)))</f>
        <v>**Description:** This policy is a subsidy paid by the government to electricity suppliers per unit of new capacity constructed.  This only applies to utilities, not distributed systems (such as rooftop solar). // **Guidance for setting values:** // **Nuclear:** Historically, the EU has given direct investment support resulting in cumulative interventions equalling almost 220 billion in 2012 euros for nuclear power plants. // **Onshore Wind:** Historical support in the EU between the period of 1990 to 2007 shows cumulative interventions totalled 70-150 billion 2012 euros for renewable energy, of which around 25% went to wind. // **Solar PV and Solar Thermal:** Historical support in the EU between the period of 1990 to 2007 shows cumulative interventions totalled 70-150 billion 2012 euros for renewable energy, of which around 10% went to solar. // **Biomass:** Historical support in the EU between the period of 1990 to 2007 shows cumulative interventions totalled 70-150 billion 2012 euros for renewable energy, of which around 40% went to biomass. // **Offshore Wind:** Historical support in the EU between the period of 1990 to 2007 shows cumulative interventions totalled 70-150 billion 2012 euros for renewable energy, of which around 25% went to wind.</v>
      </c>
      <c r="Q331" s="427" t="str">
        <f>IF(ISBLANK(INDEX('Policy Characteristics'!K:K,MATCH($C331,'Policy Characteristics'!$C:$C,0))),"",INDEX('Policy Characteristics'!K:K,MATCH($C331,'Policy Characteristics'!$C:$C,0)))</f>
        <v>electricity-sector-main.html#subsidies</v>
      </c>
      <c r="R331" s="427" t="str">
        <f>IF(ISBLANK(INDEX('Policy Characteristics'!L:L,MATCH($C331,'Policy Characteristics'!$C:$C,0))),"",INDEX('Policy Characteristics'!L:L,MATCH($C331,'Policy Characteristics'!$C:$C,0)))</f>
        <v/>
      </c>
    </row>
    <row r="332" spans="1:18" s="2" customFormat="1" x14ac:dyDescent="0.35">
      <c r="A332" s="427" t="str">
        <f>IF(ISBLANK(INDEX('Policy Characteristics'!A:A,MATCH($C332,'Policy Characteristics'!$C:$C,0))),"",INDEX('Policy Characteristics'!A:A,MATCH($C332,'Policy Characteristics'!$C:$C,0)))</f>
        <v>Electricity Supply</v>
      </c>
      <c r="B332" s="427" t="str">
        <f>IF(ISBLANK(INDEX('Policy Characteristics'!B:B,MATCH($C332,'Policy Characteristics'!$C:$C,0))),"",INDEX('Policy Characteristics'!B:B,MATCH($C332,'Policy Characteristics'!$C:$C,0)))</f>
        <v>Subsidy for Capacity Construction</v>
      </c>
      <c r="C332" s="434" t="str">
        <f t="shared" si="26"/>
        <v>Perc Subsidy for Elec Capacity Construction</v>
      </c>
      <c r="D332" s="9" t="s">
        <v>83</v>
      </c>
      <c r="E332" s="55"/>
      <c r="F332" s="9" t="s">
        <v>97</v>
      </c>
      <c r="G332" s="9"/>
      <c r="H332" s="56">
        <v>521</v>
      </c>
      <c r="I332" s="9" t="s">
        <v>45</v>
      </c>
      <c r="J332" s="429" t="str">
        <f>IF(ISBLANK(INDEX('Policy Characteristics'!D:D,MATCH($C332,'Policy Characteristics'!$C:$C,0))),"",INDEX('Policy Characteristics'!D:D,MATCH($C332,'Policy Characteristics'!$C:$C,0)))</f>
        <v>Subsidy for Capacity Construction</v>
      </c>
      <c r="K332" s="427" t="str">
        <f>IF(ISBLANK(INDEX('Policy Characteristics'!E:E,MATCH($C332,'Policy Characteristics'!$C:$C,0))),"",INDEX('Policy Characteristics'!E:E,MATCH($C332,'Policy Characteristics'!$C:$C,0)))</f>
        <v>elec capacity construction subsidy</v>
      </c>
      <c r="L332" s="450">
        <f>IF(ISBLANK(INDEX('Policy Characteristics'!F:F,MATCH($C332,'Policy Characteristics'!$C:$C,0))),"",INDEX('Policy Characteristics'!F:F,MATCH($C332,'Policy Characteristics'!$C:$C,0)))</f>
        <v>0</v>
      </c>
      <c r="M332" s="450">
        <f>IF(ISBLANK(INDEX('Policy Characteristics'!G:G,MATCH($C332,'Policy Characteristics'!$C:$C,0))),"",INDEX('Policy Characteristics'!G:G,MATCH($C332,'Policy Characteristics'!$C:$C,0)))</f>
        <v>0.95</v>
      </c>
      <c r="N332" s="450">
        <f>IF(ISBLANK(INDEX('Policy Characteristics'!H:H,MATCH($C332,'Policy Characteristics'!$C:$C,0))),"",INDEX('Policy Characteristics'!H:H,MATCH($C332,'Policy Characteristics'!$C:$C,0)))</f>
        <v>0.01</v>
      </c>
      <c r="O332" s="427" t="str">
        <f>IF(ISBLANK(INDEX('Policy Characteristics'!I:I,MATCH($C332,'Policy Characteristics'!$C:$C,0))),"",INDEX('Policy Characteristics'!I:I,MATCH($C332,'Policy Characteristics'!$C:$C,0)))</f>
        <v>% of construction cost</v>
      </c>
      <c r="P332" s="427" t="str">
        <f>IF(ISBLANK(INDEX('Policy Characteristics'!J:J,MATCH($C332,'Policy Characteristics'!$C:$C,0))),"",INDEX('Policy Characteristics'!J:J,MATCH($C332,'Policy Characteristics'!$C:$C,0)))</f>
        <v>**Description:** This policy is a subsidy paid by the government to electricity suppliers per unit of new capacity constructed.  This only applies to utilities, not distributed systems (such as rooftop solar). // **Guidance for setting values:** // **Nuclear:** Historically, the EU has given direct investment support resulting in cumulative interventions equalling almost 220 billion in 2012 euros for nuclear power plants. // **Onshore Wind:** Historical support in the EU between the period of 1990 to 2007 shows cumulative interventions totalled 70-150 billion 2012 euros for renewable energy, of which around 25% went to wind. // **Solar PV and Solar Thermal:** Historical support in the EU between the period of 1990 to 2007 shows cumulative interventions totalled 70-150 billion 2012 euros for renewable energy, of which around 10% went to solar. // **Biomass:** Historical support in the EU between the period of 1990 to 2007 shows cumulative interventions totalled 70-150 billion 2012 euros for renewable energy, of which around 40% went to biomass. // **Offshore Wind:** Historical support in the EU between the period of 1990 to 2007 shows cumulative interventions totalled 70-150 billion 2012 euros for renewable energy, of which around 25% went to wind.</v>
      </c>
      <c r="Q332" s="427" t="str">
        <f>IF(ISBLANK(INDEX('Policy Characteristics'!K:K,MATCH($C332,'Policy Characteristics'!$C:$C,0))),"",INDEX('Policy Characteristics'!K:K,MATCH($C332,'Policy Characteristics'!$C:$C,0)))</f>
        <v>electricity-sector-main.html#subsidies</v>
      </c>
      <c r="R332" s="427" t="str">
        <f>IF(ISBLANK(INDEX('Policy Characteristics'!L:L,MATCH($C332,'Policy Characteristics'!$C:$C,0))),"",INDEX('Policy Characteristics'!L:L,MATCH($C332,'Policy Characteristics'!$C:$C,0)))</f>
        <v/>
      </c>
    </row>
    <row r="333" spans="1:18" s="2" customFormat="1" x14ac:dyDescent="0.35">
      <c r="A333" s="427" t="str">
        <f>IF(ISBLANK(INDEX('Policy Characteristics'!A:A,MATCH($C333,'Policy Characteristics'!$C:$C,0))),"",INDEX('Policy Characteristics'!A:A,MATCH($C333,'Policy Characteristics'!$C:$C,0)))</f>
        <v>Electricity Supply</v>
      </c>
      <c r="B333" s="427" t="str">
        <f>IF(ISBLANK(INDEX('Policy Characteristics'!B:B,MATCH($C333,'Policy Characteristics'!$C:$C,0))),"",INDEX('Policy Characteristics'!B:B,MATCH($C333,'Policy Characteristics'!$C:$C,0)))</f>
        <v>Subsidy for Capacity Construction</v>
      </c>
      <c r="C333" s="434" t="str">
        <f t="shared" si="26"/>
        <v>Perc Subsidy for Elec Capacity Construction</v>
      </c>
      <c r="D333" s="9" t="s">
        <v>465</v>
      </c>
      <c r="E333" s="55"/>
      <c r="F333" s="9" t="s">
        <v>464</v>
      </c>
      <c r="G333" s="9"/>
      <c r="H333" s="56">
        <v>694</v>
      </c>
      <c r="I333" s="9" t="s">
        <v>46</v>
      </c>
      <c r="J333" s="429" t="str">
        <f>IF(ISBLANK(INDEX('Policy Characteristics'!D:D,MATCH($C333,'Policy Characteristics'!$C:$C,0))),"",INDEX('Policy Characteristics'!D:D,MATCH($C333,'Policy Characteristics'!$C:$C,0)))</f>
        <v>Subsidy for Capacity Construction</v>
      </c>
      <c r="K333" s="427" t="str">
        <f>IF(ISBLANK(INDEX('Policy Characteristics'!E:E,MATCH($C333,'Policy Characteristics'!$C:$C,0))),"",INDEX('Policy Characteristics'!E:E,MATCH($C333,'Policy Characteristics'!$C:$C,0)))</f>
        <v>elec capacity construction subsidy</v>
      </c>
      <c r="L333" s="450">
        <f>IF(ISBLANK(INDEX('Policy Characteristics'!F:F,MATCH($C333,'Policy Characteristics'!$C:$C,0))),"",INDEX('Policy Characteristics'!F:F,MATCH($C333,'Policy Characteristics'!$C:$C,0)))</f>
        <v>0</v>
      </c>
      <c r="M333" s="450">
        <f>IF(ISBLANK(INDEX('Policy Characteristics'!G:G,MATCH($C333,'Policy Characteristics'!$C:$C,0))),"",INDEX('Policy Characteristics'!G:G,MATCH($C333,'Policy Characteristics'!$C:$C,0)))</f>
        <v>0.95</v>
      </c>
      <c r="N333" s="450">
        <f>IF(ISBLANK(INDEX('Policy Characteristics'!H:H,MATCH($C333,'Policy Characteristics'!$C:$C,0))),"",INDEX('Policy Characteristics'!H:H,MATCH($C333,'Policy Characteristics'!$C:$C,0)))</f>
        <v>0.01</v>
      </c>
      <c r="O333" s="427" t="str">
        <f>IF(ISBLANK(INDEX('Policy Characteristics'!I:I,MATCH($C333,'Policy Characteristics'!$C:$C,0))),"",INDEX('Policy Characteristics'!I:I,MATCH($C333,'Policy Characteristics'!$C:$C,0)))</f>
        <v>% of construction cost</v>
      </c>
      <c r="P333" s="427" t="str">
        <f>IF(ISBLANK(INDEX('Policy Characteristics'!J:J,MATCH($C333,'Policy Characteristics'!$C:$C,0))),"",INDEX('Policy Characteristics'!J:J,MATCH($C333,'Policy Characteristics'!$C:$C,0)))</f>
        <v>**Description:** This policy is a subsidy paid by the government to electricity suppliers per unit of new capacity constructed.  This only applies to utilities, not distributed systems (such as rooftop solar). // **Guidance for setting values:** // **Nuclear:** Historically, the EU has given direct investment support resulting in cumulative interventions equalling almost 220 billion in 2012 euros for nuclear power plants. // **Onshore Wind:** Historical support in the EU between the period of 1990 to 2007 shows cumulative interventions totalled 70-150 billion 2012 euros for renewable energy, of which around 25% went to wind. // **Solar PV and Solar Thermal:** Historical support in the EU between the period of 1990 to 2007 shows cumulative interventions totalled 70-150 billion 2012 euros for renewable energy, of which around 10% went to solar. // **Biomass:** Historical support in the EU between the period of 1990 to 2007 shows cumulative interventions totalled 70-150 billion 2012 euros for renewable energy, of which around 40% went to biomass. // **Offshore Wind:** Historical support in the EU between the period of 1990 to 2007 shows cumulative interventions totalled 70-150 billion 2012 euros for renewable energy, of which around 25% went to wind.</v>
      </c>
      <c r="Q333" s="427" t="str">
        <f>IF(ISBLANK(INDEX('Policy Characteristics'!K:K,MATCH($C333,'Policy Characteristics'!$C:$C,0))),"",INDEX('Policy Characteristics'!K:K,MATCH($C333,'Policy Characteristics'!$C:$C,0)))</f>
        <v>electricity-sector-main.html#subsidies</v>
      </c>
      <c r="R333" s="427" t="str">
        <f>IF(ISBLANK(INDEX('Policy Characteristics'!L:L,MATCH($C333,'Policy Characteristics'!$C:$C,0))),"",INDEX('Policy Characteristics'!L:L,MATCH($C333,'Policy Characteristics'!$C:$C,0)))</f>
        <v/>
      </c>
    </row>
    <row r="334" spans="1:18" s="2" customFormat="1" x14ac:dyDescent="0.35">
      <c r="A334" s="427" t="str">
        <f>IF(ISBLANK(INDEX('Policy Characteristics'!A:A,MATCH($C334,'Policy Characteristics'!$C:$C,0))),"",INDEX('Policy Characteristics'!A:A,MATCH($C334,'Policy Characteristics'!$C:$C,0)))</f>
        <v>Electricity Supply</v>
      </c>
      <c r="B334" s="427" t="str">
        <f>IF(ISBLANK(INDEX('Policy Characteristics'!B:B,MATCH($C334,'Policy Characteristics'!$C:$C,0))),"",INDEX('Policy Characteristics'!B:B,MATCH($C334,'Policy Characteristics'!$C:$C,0)))</f>
        <v>Subsidy for Capacity Construction</v>
      </c>
      <c r="C334" s="434" t="str">
        <f t="shared" si="26"/>
        <v>Perc Subsidy for Elec Capacity Construction</v>
      </c>
      <c r="D334" s="9" t="s">
        <v>474</v>
      </c>
      <c r="E334" s="55"/>
      <c r="F334" s="9" t="s">
        <v>475</v>
      </c>
      <c r="G334" s="9"/>
      <c r="H334" s="56">
        <v>522</v>
      </c>
      <c r="I334" s="9" t="s">
        <v>45</v>
      </c>
      <c r="J334" s="429" t="str">
        <f>IF(ISBLANK(INDEX('Policy Characteristics'!D:D,MATCH($C334,'Policy Characteristics'!$C:$C,0))),"",INDEX('Policy Characteristics'!D:D,MATCH($C334,'Policy Characteristics'!$C:$C,0)))</f>
        <v>Subsidy for Capacity Construction</v>
      </c>
      <c r="K334" s="427" t="str">
        <f>IF(ISBLANK(INDEX('Policy Characteristics'!E:E,MATCH($C334,'Policy Characteristics'!$C:$C,0))),"",INDEX('Policy Characteristics'!E:E,MATCH($C334,'Policy Characteristics'!$C:$C,0)))</f>
        <v>elec capacity construction subsidy</v>
      </c>
      <c r="L334" s="450">
        <f>IF(ISBLANK(INDEX('Policy Characteristics'!F:F,MATCH($C334,'Policy Characteristics'!$C:$C,0))),"",INDEX('Policy Characteristics'!F:F,MATCH($C334,'Policy Characteristics'!$C:$C,0)))</f>
        <v>0</v>
      </c>
      <c r="M334" s="450">
        <f>IF(ISBLANK(INDEX('Policy Characteristics'!G:G,MATCH($C334,'Policy Characteristics'!$C:$C,0))),"",INDEX('Policy Characteristics'!G:G,MATCH($C334,'Policy Characteristics'!$C:$C,0)))</f>
        <v>0.95</v>
      </c>
      <c r="N334" s="450">
        <f>IF(ISBLANK(INDEX('Policy Characteristics'!H:H,MATCH($C334,'Policy Characteristics'!$C:$C,0))),"",INDEX('Policy Characteristics'!H:H,MATCH($C334,'Policy Characteristics'!$C:$C,0)))</f>
        <v>0.01</v>
      </c>
      <c r="O334" s="427" t="str">
        <f>IF(ISBLANK(INDEX('Policy Characteristics'!I:I,MATCH($C334,'Policy Characteristics'!$C:$C,0))),"",INDEX('Policy Characteristics'!I:I,MATCH($C334,'Policy Characteristics'!$C:$C,0)))</f>
        <v>% of construction cost</v>
      </c>
      <c r="P334" s="427" t="str">
        <f>IF(ISBLANK(INDEX('Policy Characteristics'!J:J,MATCH($C334,'Policy Characteristics'!$C:$C,0))),"",INDEX('Policy Characteristics'!J:J,MATCH($C334,'Policy Characteristics'!$C:$C,0)))</f>
        <v>**Description:** This policy is a subsidy paid by the government to electricity suppliers per unit of new capacity constructed.  This only applies to utilities, not distributed systems (such as rooftop solar). // **Guidance for setting values:** // **Nuclear:** Historically, the EU has given direct investment support resulting in cumulative interventions equalling almost 220 billion in 2012 euros for nuclear power plants. // **Onshore Wind:** Historical support in the EU between the period of 1990 to 2007 shows cumulative interventions totalled 70-150 billion 2012 euros for renewable energy, of which around 25% went to wind. // **Solar PV and Solar Thermal:** Historical support in the EU between the period of 1990 to 2007 shows cumulative interventions totalled 70-150 billion 2012 euros for renewable energy, of which around 10% went to solar. // **Biomass:** Historical support in the EU between the period of 1990 to 2007 shows cumulative interventions totalled 70-150 billion 2012 euros for renewable energy, of which around 40% went to biomass. // **Offshore Wind:** Historical support in the EU between the period of 1990 to 2007 shows cumulative interventions totalled 70-150 billion 2012 euros for renewable energy, of which around 25% went to wind.</v>
      </c>
      <c r="Q334" s="427" t="str">
        <f>IF(ISBLANK(INDEX('Policy Characteristics'!K:K,MATCH($C334,'Policy Characteristics'!$C:$C,0))),"",INDEX('Policy Characteristics'!K:K,MATCH($C334,'Policy Characteristics'!$C:$C,0)))</f>
        <v>electricity-sector-main.html#subsidies</v>
      </c>
      <c r="R334" s="427" t="str">
        <f>IF(ISBLANK(INDEX('Policy Characteristics'!L:L,MATCH($C334,'Policy Characteristics'!$C:$C,0))),"",INDEX('Policy Characteristics'!L:L,MATCH($C334,'Policy Characteristics'!$C:$C,0)))</f>
        <v/>
      </c>
    </row>
    <row r="335" spans="1:18" s="2" customFormat="1" x14ac:dyDescent="0.35">
      <c r="A335" s="427" t="str">
        <f>IF(ISBLANK(INDEX('Policy Characteristics'!A:A,MATCH($C335,'Policy Characteristics'!$C:$C,0))),"",INDEX('Policy Characteristics'!A:A,MATCH($C335,'Policy Characteristics'!$C:$C,0)))</f>
        <v>Electricity Supply</v>
      </c>
      <c r="B335" s="427" t="str">
        <f>IF(ISBLANK(INDEX('Policy Characteristics'!B:B,MATCH($C335,'Policy Characteristics'!$C:$C,0))),"",INDEX('Policy Characteristics'!B:B,MATCH($C335,'Policy Characteristics'!$C:$C,0)))</f>
        <v>Subsidy for Capacity Construction</v>
      </c>
      <c r="C335" s="434" t="str">
        <f t="shared" si="26"/>
        <v>Perc Subsidy for Elec Capacity Construction</v>
      </c>
      <c r="D335" s="9" t="s">
        <v>2882</v>
      </c>
      <c r="E335" s="53"/>
      <c r="F335" s="9" t="s">
        <v>2559</v>
      </c>
      <c r="G335" s="9"/>
      <c r="H335" s="56">
        <v>695</v>
      </c>
      <c r="I335" s="9" t="s">
        <v>46</v>
      </c>
      <c r="J335" s="429" t="str">
        <f>IF(ISBLANK(INDEX('Policy Characteristics'!D:D,MATCH($C335,'Policy Characteristics'!$C:$C,0))),"",INDEX('Policy Characteristics'!D:D,MATCH($C335,'Policy Characteristics'!$C:$C,0)))</f>
        <v>Subsidy for Capacity Construction</v>
      </c>
      <c r="K335" s="427" t="str">
        <f>IF(ISBLANK(INDEX('Policy Characteristics'!E:E,MATCH($C335,'Policy Characteristics'!$C:$C,0))),"",INDEX('Policy Characteristics'!E:E,MATCH($C335,'Policy Characteristics'!$C:$C,0)))</f>
        <v>elec capacity construction subsidy</v>
      </c>
      <c r="L335" s="450">
        <f>IF(ISBLANK(INDEX('Policy Characteristics'!F:F,MATCH($C335,'Policy Characteristics'!$C:$C,0))),"",INDEX('Policy Characteristics'!F:F,MATCH($C335,'Policy Characteristics'!$C:$C,0)))</f>
        <v>0</v>
      </c>
      <c r="M335" s="450">
        <f>IF(ISBLANK(INDEX('Policy Characteristics'!G:G,MATCH($C335,'Policy Characteristics'!$C:$C,0))),"",INDEX('Policy Characteristics'!G:G,MATCH($C335,'Policy Characteristics'!$C:$C,0)))</f>
        <v>0.95</v>
      </c>
      <c r="N335" s="450">
        <f>IF(ISBLANK(INDEX('Policy Characteristics'!H:H,MATCH($C335,'Policy Characteristics'!$C:$C,0))),"",INDEX('Policy Characteristics'!H:H,MATCH($C335,'Policy Characteristics'!$C:$C,0)))</f>
        <v>0.01</v>
      </c>
      <c r="O335" s="427" t="str">
        <f>IF(ISBLANK(INDEX('Policy Characteristics'!I:I,MATCH($C335,'Policy Characteristics'!$C:$C,0))),"",INDEX('Policy Characteristics'!I:I,MATCH($C335,'Policy Characteristics'!$C:$C,0)))</f>
        <v>% of construction cost</v>
      </c>
      <c r="P335" s="427" t="str">
        <f>IF(ISBLANK(INDEX('Policy Characteristics'!J:J,MATCH($C335,'Policy Characteristics'!$C:$C,0))),"",INDEX('Policy Characteristics'!J:J,MATCH($C335,'Policy Characteristics'!$C:$C,0)))</f>
        <v>**Description:** This policy is a subsidy paid by the government to electricity suppliers per unit of new capacity constructed.  This only applies to utilities, not distributed systems (such as rooftop solar). // **Guidance for setting values:** // **Nuclear:** Historically, the EU has given direct investment support resulting in cumulative interventions equalling almost 220 billion in 2012 euros for nuclear power plants. // **Onshore Wind:** Historical support in the EU between the period of 1990 to 2007 shows cumulative interventions totalled 70-150 billion 2012 euros for renewable energy, of which around 25% went to wind. // **Solar PV and Solar Thermal:** Historical support in the EU between the period of 1990 to 2007 shows cumulative interventions totalled 70-150 billion 2012 euros for renewable energy, of which around 10% went to solar. // **Biomass:** Historical support in the EU between the period of 1990 to 2007 shows cumulative interventions totalled 70-150 billion 2012 euros for renewable energy, of which around 40% went to biomass. // **Offshore Wind:** Historical support in the EU between the period of 1990 to 2007 shows cumulative interventions totalled 70-150 billion 2012 euros for renewable energy, of which around 25% went to wind.</v>
      </c>
      <c r="Q335" s="427" t="str">
        <f>IF(ISBLANK(INDEX('Policy Characteristics'!K:K,MATCH($C335,'Policy Characteristics'!$C:$C,0))),"",INDEX('Policy Characteristics'!K:K,MATCH($C335,'Policy Characteristics'!$C:$C,0)))</f>
        <v>electricity-sector-main.html#subsidies</v>
      </c>
      <c r="R335" s="427" t="str">
        <f>IF(ISBLANK(INDEX('Policy Characteristics'!L:L,MATCH($C335,'Policy Characteristics'!$C:$C,0))),"",INDEX('Policy Characteristics'!L:L,MATCH($C335,'Policy Characteristics'!$C:$C,0)))</f>
        <v/>
      </c>
    </row>
    <row r="336" spans="1:18" s="2" customFormat="1" x14ac:dyDescent="0.35">
      <c r="A336" s="427" t="str">
        <f>IF(ISBLANK(INDEX('Policy Characteristics'!A:A,MATCH($C336,'Policy Characteristics'!$C:$C,0))),"",INDEX('Policy Characteristics'!A:A,MATCH($C336,'Policy Characteristics'!$C:$C,0)))</f>
        <v>Electricity Supply</v>
      </c>
      <c r="B336" s="427" t="str">
        <f>IF(ISBLANK(INDEX('Policy Characteristics'!B:B,MATCH($C336,'Policy Characteristics'!$C:$C,0))),"",INDEX('Policy Characteristics'!B:B,MATCH($C336,'Policy Characteristics'!$C:$C,0)))</f>
        <v>Subsidy for Capacity Construction</v>
      </c>
      <c r="C336" s="434" t="str">
        <f t="shared" si="26"/>
        <v>Perc Subsidy for Elec Capacity Construction</v>
      </c>
      <c r="D336" s="9" t="s">
        <v>2883</v>
      </c>
      <c r="E336" s="53"/>
      <c r="F336" s="9" t="s">
        <v>2707</v>
      </c>
      <c r="G336" s="9"/>
      <c r="H336" s="56">
        <v>696</v>
      </c>
      <c r="I336" s="9" t="s">
        <v>46</v>
      </c>
      <c r="J336" s="429" t="str">
        <f>IF(ISBLANK(INDEX('Policy Characteristics'!D:D,MATCH($C336,'Policy Characteristics'!$C:$C,0))),"",INDEX('Policy Characteristics'!D:D,MATCH($C336,'Policy Characteristics'!$C:$C,0)))</f>
        <v>Subsidy for Capacity Construction</v>
      </c>
      <c r="K336" s="427" t="str">
        <f>IF(ISBLANK(INDEX('Policy Characteristics'!E:E,MATCH($C336,'Policy Characteristics'!$C:$C,0))),"",INDEX('Policy Characteristics'!E:E,MATCH($C336,'Policy Characteristics'!$C:$C,0)))</f>
        <v>elec capacity construction subsidy</v>
      </c>
      <c r="L336" s="450">
        <f>IF(ISBLANK(INDEX('Policy Characteristics'!F:F,MATCH($C336,'Policy Characteristics'!$C:$C,0))),"",INDEX('Policy Characteristics'!F:F,MATCH($C336,'Policy Characteristics'!$C:$C,0)))</f>
        <v>0</v>
      </c>
      <c r="M336" s="450">
        <f>IF(ISBLANK(INDEX('Policy Characteristics'!G:G,MATCH($C336,'Policy Characteristics'!$C:$C,0))),"",INDEX('Policy Characteristics'!G:G,MATCH($C336,'Policy Characteristics'!$C:$C,0)))</f>
        <v>0.95</v>
      </c>
      <c r="N336" s="450">
        <f>IF(ISBLANK(INDEX('Policy Characteristics'!H:H,MATCH($C336,'Policy Characteristics'!$C:$C,0))),"",INDEX('Policy Characteristics'!H:H,MATCH($C336,'Policy Characteristics'!$C:$C,0)))</f>
        <v>0.01</v>
      </c>
      <c r="O336" s="427" t="str">
        <f>IF(ISBLANK(INDEX('Policy Characteristics'!I:I,MATCH($C336,'Policy Characteristics'!$C:$C,0))),"",INDEX('Policy Characteristics'!I:I,MATCH($C336,'Policy Characteristics'!$C:$C,0)))</f>
        <v>% of construction cost</v>
      </c>
      <c r="P336" s="427" t="str">
        <f>IF(ISBLANK(INDEX('Policy Characteristics'!J:J,MATCH($C336,'Policy Characteristics'!$C:$C,0))),"",INDEX('Policy Characteristics'!J:J,MATCH($C336,'Policy Characteristics'!$C:$C,0)))</f>
        <v>**Description:** This policy is a subsidy paid by the government to electricity suppliers per unit of new capacity constructed.  This only applies to utilities, not distributed systems (such as rooftop solar). // **Guidance for setting values:** // **Nuclear:** Historically, the EU has given direct investment support resulting in cumulative interventions equalling almost 220 billion in 2012 euros for nuclear power plants. // **Onshore Wind:** Historical support in the EU between the period of 1990 to 2007 shows cumulative interventions totalled 70-150 billion 2012 euros for renewable energy, of which around 25% went to wind. // **Solar PV and Solar Thermal:** Historical support in the EU between the period of 1990 to 2007 shows cumulative interventions totalled 70-150 billion 2012 euros for renewable energy, of which around 10% went to solar. // **Biomass:** Historical support in the EU between the period of 1990 to 2007 shows cumulative interventions totalled 70-150 billion 2012 euros for renewable energy, of which around 40% went to biomass. // **Offshore Wind:** Historical support in the EU between the period of 1990 to 2007 shows cumulative interventions totalled 70-150 billion 2012 euros for renewable energy, of which around 25% went to wind.</v>
      </c>
      <c r="Q336" s="427" t="str">
        <f>IF(ISBLANK(INDEX('Policy Characteristics'!K:K,MATCH($C336,'Policy Characteristics'!$C:$C,0))),"",INDEX('Policy Characteristics'!K:K,MATCH($C336,'Policy Characteristics'!$C:$C,0)))</f>
        <v>electricity-sector-main.html#subsidies</v>
      </c>
      <c r="R336" s="427" t="str">
        <f>IF(ISBLANK(INDEX('Policy Characteristics'!L:L,MATCH($C336,'Policy Characteristics'!$C:$C,0))),"",INDEX('Policy Characteristics'!L:L,MATCH($C336,'Policy Characteristics'!$C:$C,0)))</f>
        <v/>
      </c>
    </row>
    <row r="337" spans="1:18" s="2" customFormat="1" x14ac:dyDescent="0.35">
      <c r="A337" s="427" t="str">
        <f>IF(ISBLANK(INDEX('Policy Characteristics'!A:A,MATCH($C337,'Policy Characteristics'!$C:$C,0))),"",INDEX('Policy Characteristics'!A:A,MATCH($C337,'Policy Characteristics'!$C:$C,0)))</f>
        <v>Electricity Supply</v>
      </c>
      <c r="B337" s="427" t="str">
        <f>IF(ISBLANK(INDEX('Policy Characteristics'!B:B,MATCH($C337,'Policy Characteristics'!$C:$C,0))),"",INDEX('Policy Characteristics'!B:B,MATCH($C337,'Policy Characteristics'!$C:$C,0)))</f>
        <v>Subsidy for Capacity Construction</v>
      </c>
      <c r="C337" s="434" t="str">
        <f t="shared" si="26"/>
        <v>Perc Subsidy for Elec Capacity Construction</v>
      </c>
      <c r="D337" s="9" t="s">
        <v>2884</v>
      </c>
      <c r="E337" s="53"/>
      <c r="F337" s="9" t="s">
        <v>2561</v>
      </c>
      <c r="G337" s="9"/>
      <c r="H337" s="56">
        <v>697</v>
      </c>
      <c r="I337" s="9" t="s">
        <v>46</v>
      </c>
      <c r="J337" s="429" t="str">
        <f>IF(ISBLANK(INDEX('Policy Characteristics'!D:D,MATCH($C337,'Policy Characteristics'!$C:$C,0))),"",INDEX('Policy Characteristics'!D:D,MATCH($C337,'Policy Characteristics'!$C:$C,0)))</f>
        <v>Subsidy for Capacity Construction</v>
      </c>
      <c r="K337" s="427" t="str">
        <f>IF(ISBLANK(INDEX('Policy Characteristics'!E:E,MATCH($C337,'Policy Characteristics'!$C:$C,0))),"",INDEX('Policy Characteristics'!E:E,MATCH($C337,'Policy Characteristics'!$C:$C,0)))</f>
        <v>elec capacity construction subsidy</v>
      </c>
      <c r="L337" s="450">
        <f>IF(ISBLANK(INDEX('Policy Characteristics'!F:F,MATCH($C337,'Policy Characteristics'!$C:$C,0))),"",INDEX('Policy Characteristics'!F:F,MATCH($C337,'Policy Characteristics'!$C:$C,0)))</f>
        <v>0</v>
      </c>
      <c r="M337" s="450">
        <f>IF(ISBLANK(INDEX('Policy Characteristics'!G:G,MATCH($C337,'Policy Characteristics'!$C:$C,0))),"",INDEX('Policy Characteristics'!G:G,MATCH($C337,'Policy Characteristics'!$C:$C,0)))</f>
        <v>0.95</v>
      </c>
      <c r="N337" s="450">
        <f>IF(ISBLANK(INDEX('Policy Characteristics'!H:H,MATCH($C337,'Policy Characteristics'!$C:$C,0))),"",INDEX('Policy Characteristics'!H:H,MATCH($C337,'Policy Characteristics'!$C:$C,0)))</f>
        <v>0.01</v>
      </c>
      <c r="O337" s="427" t="str">
        <f>IF(ISBLANK(INDEX('Policy Characteristics'!I:I,MATCH($C337,'Policy Characteristics'!$C:$C,0))),"",INDEX('Policy Characteristics'!I:I,MATCH($C337,'Policy Characteristics'!$C:$C,0)))</f>
        <v>% of construction cost</v>
      </c>
      <c r="P337" s="427" t="str">
        <f>IF(ISBLANK(INDEX('Policy Characteristics'!J:J,MATCH($C337,'Policy Characteristics'!$C:$C,0))),"",INDEX('Policy Characteristics'!J:J,MATCH($C337,'Policy Characteristics'!$C:$C,0)))</f>
        <v>**Description:** This policy is a subsidy paid by the government to electricity suppliers per unit of new capacity constructed.  This only applies to utilities, not distributed systems (such as rooftop solar). // **Guidance for setting values:** // **Nuclear:** Historically, the EU has given direct investment support resulting in cumulative interventions equalling almost 220 billion in 2012 euros for nuclear power plants. // **Onshore Wind:** Historical support in the EU between the period of 1990 to 2007 shows cumulative interventions totalled 70-150 billion 2012 euros for renewable energy, of which around 25% went to wind. // **Solar PV and Solar Thermal:** Historical support in the EU between the period of 1990 to 2007 shows cumulative interventions totalled 70-150 billion 2012 euros for renewable energy, of which around 10% went to solar. // **Biomass:** Historical support in the EU between the period of 1990 to 2007 shows cumulative interventions totalled 70-150 billion 2012 euros for renewable energy, of which around 40% went to biomass. // **Offshore Wind:** Historical support in the EU between the period of 1990 to 2007 shows cumulative interventions totalled 70-150 billion 2012 euros for renewable energy, of which around 25% went to wind.</v>
      </c>
      <c r="Q337" s="427" t="str">
        <f>IF(ISBLANK(INDEX('Policy Characteristics'!K:K,MATCH($C337,'Policy Characteristics'!$C:$C,0))),"",INDEX('Policy Characteristics'!K:K,MATCH($C337,'Policy Characteristics'!$C:$C,0)))</f>
        <v>electricity-sector-main.html#subsidies</v>
      </c>
      <c r="R337" s="427" t="str">
        <f>IF(ISBLANK(INDEX('Policy Characteristics'!L:L,MATCH($C337,'Policy Characteristics'!$C:$C,0))),"",INDEX('Policy Characteristics'!L:L,MATCH($C337,'Policy Characteristics'!$C:$C,0)))</f>
        <v/>
      </c>
    </row>
    <row r="338" spans="1:18" s="5" customFormat="1" x14ac:dyDescent="0.35">
      <c r="A338" s="427" t="str">
        <f>IF(ISBLANK(INDEX('Policy Characteristics'!A:A,MATCH($C338,'Policy Characteristics'!$C:$C,0))),"",INDEX('Policy Characteristics'!A:A,MATCH($C338,'Policy Characteristics'!$C:$C,0)))</f>
        <v>Electricity Supply</v>
      </c>
      <c r="B338" s="427" t="str">
        <f>IF(ISBLANK(INDEX('Policy Characteristics'!B:B,MATCH($C338,'Policy Characteristics'!$C:$C,0))),"",INDEX('Policy Characteristics'!B:B,MATCH($C338,'Policy Characteristics'!$C:$C,0)))</f>
        <v>Subsidy for Electricity Production</v>
      </c>
      <c r="C338" s="432" t="s">
        <v>137</v>
      </c>
      <c r="D338" s="53" t="s">
        <v>468</v>
      </c>
      <c r="E338" s="53"/>
      <c r="F338" s="9" t="s">
        <v>467</v>
      </c>
      <c r="G338" s="53"/>
      <c r="H338" s="56">
        <v>698</v>
      </c>
      <c r="I338" s="9" t="s">
        <v>46</v>
      </c>
      <c r="J338" s="429" t="str">
        <f>IF(ISBLANK(INDEX('Policy Characteristics'!D:D,MATCH($C338,'Policy Characteristics'!$C:$C,0))),"",INDEX('Policy Characteristics'!D:D,MATCH($C338,'Policy Characteristics'!$C:$C,0)))</f>
        <v>Subsidy for Electricity Production</v>
      </c>
      <c r="K338" s="427" t="str">
        <f>IF(ISBLANK(INDEX('Policy Characteristics'!E:E,MATCH($C338,'Policy Characteristics'!$C:$C,0))),"",INDEX('Policy Characteristics'!E:E,MATCH($C338,'Policy Characteristics'!$C:$C,0)))</f>
        <v>elec generation subsidy</v>
      </c>
      <c r="L338" s="427">
        <f>IF(ISBLANK(INDEX('Policy Characteristics'!F:F,MATCH($C338,'Policy Characteristics'!$C:$C,0))),"",INDEX('Policy Characteristics'!F:F,MATCH($C338,'Policy Characteristics'!$C:$C,0)))</f>
        <v>0</v>
      </c>
      <c r="M338" s="427">
        <f>IF(ISBLANK(INDEX('Policy Characteristics'!G:G,MATCH($C338,'Policy Characteristics'!$C:$C,0))),"",INDEX('Policy Characteristics'!G:G,MATCH($C338,'Policy Characteristics'!$C:$C,0)))</f>
        <v>60</v>
      </c>
      <c r="N338" s="427">
        <f>IF(ISBLANK(INDEX('Policy Characteristics'!H:H,MATCH($C338,'Policy Characteristics'!$C:$C,0))),"",INDEX('Policy Characteristics'!H:H,MATCH($C338,'Policy Characteristics'!$C:$C,0)))</f>
        <v>1</v>
      </c>
      <c r="O338" s="427" t="str">
        <f>IF(ISBLANK(INDEX('Policy Characteristics'!I:I,MATCH($C338,'Policy Characteristics'!$C:$C,0))),"",INDEX('Policy Characteristics'!I:I,MATCH($C338,'Policy Characteristics'!$C:$C,0)))</f>
        <v>€/MWh</v>
      </c>
      <c r="P338" s="427" t="str">
        <f>IF(ISBLANK(INDEX('Policy Characteristics'!J:J,MATCH($C338,'Policy Characteristics'!$C:$C,0))),"",INDEX('Policy Characteristics'!J:J,MATCH($C338,'Policy Characteristics'!$C:$C,0)))</f>
        <v>**Description:** This policy is a subsidy paid by the government to suppliers of electricity per unit of electricity generated from the selected plant type(s). // **Guidance for setting values:** In 2018, most of the EU subsidies occurred in the energy sector, totalling 92 billion euros. Renewable energy received almost 75% of these subsidies within the energy sector, with subsidies for non-renewables continuing to decline throughout the EU. According to the European Commission, the three most important renewable technologies (solar, wind, and biomass) received 30%, 22%, and 16% of the total energy sector subsidies respectively. In France, the average tax reduction for electricity consumed by the average energy intensive equates to €9.74/MWh. // // **Nuclear:** Taking an average subsidy value of €10/MWh with the average lifetime of a nuclear plant being 60 years, this would correspond to a lever setting of approximately €1.60/MWh. // **Onshore Wind, Solar PV, Solar Thermal, Offshore Wind:** Because the average lifetime of an onshore wind, solar PV, solar thermal, or offshore wind plant is 30 years, a €10/MWh credit would correspond to a lever setting of approximately €3.20/MWh. // **Biomass:** Because the average lifetime of a solar thermal plant is 45 years, a setting of $10/MWh would correspond to a lever setting of approximately €2.40/MWh.</v>
      </c>
      <c r="Q338" s="427" t="str">
        <f>IF(ISBLANK(INDEX('Policy Characteristics'!K:K,MATCH($C338,'Policy Characteristics'!$C:$C,0))),"",INDEX('Policy Characteristics'!K:K,MATCH($C338,'Policy Characteristics'!$C:$C,0)))</f>
        <v>electricity-sector-main.html#subsidies</v>
      </c>
      <c r="R338" s="427" t="str">
        <f>IF(ISBLANK(INDEX('Policy Characteristics'!L:L,MATCH($C338,'Policy Characteristics'!$C:$C,0))),"",INDEX('Policy Characteristics'!L:L,MATCH($C338,'Policy Characteristics'!$C:$C,0)))</f>
        <v>subsidy-for-electricity-production.html</v>
      </c>
    </row>
    <row r="339" spans="1:18" s="5" customFormat="1" x14ac:dyDescent="0.35">
      <c r="A339" s="427" t="str">
        <f>IF(ISBLANK(INDEX('Policy Characteristics'!A:A,MATCH($C339,'Policy Characteristics'!$C:$C,0))),"",INDEX('Policy Characteristics'!A:A,MATCH($C339,'Policy Characteristics'!$C:$C,0)))</f>
        <v>Electricity Supply</v>
      </c>
      <c r="B339" s="427" t="str">
        <f>IF(ISBLANK(INDEX('Policy Characteristics'!B:B,MATCH($C339,'Policy Characteristics'!$C:$C,0))),"",INDEX('Policy Characteristics'!B:B,MATCH($C339,'Policy Characteristics'!$C:$C,0)))</f>
        <v>Subsidy for Electricity Production</v>
      </c>
      <c r="C339" s="431" t="str">
        <f t="shared" ref="C339:C350" si="27">C$338</f>
        <v>Subsidy for Elec Production by Fuel</v>
      </c>
      <c r="D339" s="9" t="s">
        <v>78</v>
      </c>
      <c r="E339" s="55"/>
      <c r="F339" s="9" t="s">
        <v>92</v>
      </c>
      <c r="G339" s="55"/>
      <c r="H339" s="56">
        <v>699</v>
      </c>
      <c r="I339" s="9" t="s">
        <v>46</v>
      </c>
      <c r="J339" s="429" t="str">
        <f>IF(ISBLANK(INDEX('Policy Characteristics'!D:D,MATCH($C339,'Policy Characteristics'!$C:$C,0))),"",INDEX('Policy Characteristics'!D:D,MATCH($C339,'Policy Characteristics'!$C:$C,0)))</f>
        <v>Subsidy for Electricity Production</v>
      </c>
      <c r="K339" s="427" t="str">
        <f>IF(ISBLANK(INDEX('Policy Characteristics'!E:E,MATCH($C339,'Policy Characteristics'!$C:$C,0))),"",INDEX('Policy Characteristics'!E:E,MATCH($C339,'Policy Characteristics'!$C:$C,0)))</f>
        <v>elec generation subsidy</v>
      </c>
      <c r="L339" s="427">
        <f>IF(ISBLANK(INDEX('Policy Characteristics'!F:F,MATCH($C339,'Policy Characteristics'!$C:$C,0))),"",INDEX('Policy Characteristics'!F:F,MATCH($C339,'Policy Characteristics'!$C:$C,0)))</f>
        <v>0</v>
      </c>
      <c r="M339" s="427">
        <f>IF(ISBLANK(INDEX('Policy Characteristics'!G:G,MATCH($C339,'Policy Characteristics'!$C:$C,0))),"",INDEX('Policy Characteristics'!G:G,MATCH($C339,'Policy Characteristics'!$C:$C,0)))</f>
        <v>60</v>
      </c>
      <c r="N339" s="427">
        <f>IF(ISBLANK(INDEX('Policy Characteristics'!H:H,MATCH($C339,'Policy Characteristics'!$C:$C,0))),"",INDEX('Policy Characteristics'!H:H,MATCH($C339,'Policy Characteristics'!$C:$C,0)))</f>
        <v>1</v>
      </c>
      <c r="O339" s="427" t="str">
        <f>IF(ISBLANK(INDEX('Policy Characteristics'!I:I,MATCH($C339,'Policy Characteristics'!$C:$C,0))),"",INDEX('Policy Characteristics'!I:I,MATCH($C339,'Policy Characteristics'!$C:$C,0)))</f>
        <v>€/MWh</v>
      </c>
      <c r="P339" s="427" t="str">
        <f>IF(ISBLANK(INDEX('Policy Characteristics'!J:J,MATCH($C339,'Policy Characteristics'!$C:$C,0))),"",INDEX('Policy Characteristics'!J:J,MATCH($C339,'Policy Characteristics'!$C:$C,0)))</f>
        <v>**Description:** This policy is a subsidy paid by the government to suppliers of electricity per unit of electricity generated from the selected plant type(s). // **Guidance for setting values:** In 2018, most of the EU subsidies occurred in the energy sector, totalling 92 billion euros. Renewable energy received almost 75% of these subsidies within the energy sector, with subsidies for non-renewables continuing to decline throughout the EU. According to the European Commission, the three most important renewable technologies (solar, wind, and biomass) received 30%, 22%, and 16% of the total energy sector subsidies respectively. In France, the average tax reduction for electricity consumed by the average energy intensive equates to €9.74/MWh. // // **Nuclear:** Taking an average subsidy value of €10/MWh with the average lifetime of a nuclear plant being 60 years, this would correspond to a lever setting of approximately €1.60/MWh. // **Onshore Wind, Solar PV, Solar Thermal, Offshore Wind:** Because the average lifetime of an onshore wind, solar PV, solar thermal, or offshore wind plant is 30 years, a €10/MWh credit would correspond to a lever setting of approximately €3.20/MWh. // **Biomass:** Because the average lifetime of a solar thermal plant is 45 years, a setting of $10/MWh would correspond to a lever setting of approximately €2.40/MWh.</v>
      </c>
      <c r="Q339" s="427" t="str">
        <f>IF(ISBLANK(INDEX('Policy Characteristics'!K:K,MATCH($C339,'Policy Characteristics'!$C:$C,0))),"",INDEX('Policy Characteristics'!K:K,MATCH($C339,'Policy Characteristics'!$C:$C,0)))</f>
        <v>electricity-sector-main.html#subsidies</v>
      </c>
      <c r="R339" s="427" t="str">
        <f>IF(ISBLANK(INDEX('Policy Characteristics'!L:L,MATCH($C339,'Policy Characteristics'!$C:$C,0))),"",INDEX('Policy Characteristics'!L:L,MATCH($C339,'Policy Characteristics'!$C:$C,0)))</f>
        <v>subsidy-for-electricity-production.html</v>
      </c>
    </row>
    <row r="340" spans="1:18" s="5" customFormat="1" x14ac:dyDescent="0.35">
      <c r="A340" s="427" t="str">
        <f>IF(ISBLANK(INDEX('Policy Characteristics'!A:A,MATCH($C340,'Policy Characteristics'!$C:$C,0))),"",INDEX('Policy Characteristics'!A:A,MATCH($C340,'Policy Characteristics'!$C:$C,0)))</f>
        <v>Electricity Supply</v>
      </c>
      <c r="B340" s="427" t="str">
        <f>IF(ISBLANK(INDEX('Policy Characteristics'!B:B,MATCH($C340,'Policy Characteristics'!$C:$C,0))),"",INDEX('Policy Characteristics'!B:B,MATCH($C340,'Policy Characteristics'!$C:$C,0)))</f>
        <v>Subsidy for Electricity Production</v>
      </c>
      <c r="C340" s="431" t="str">
        <f t="shared" si="27"/>
        <v>Subsidy for Elec Production by Fuel</v>
      </c>
      <c r="D340" s="9" t="s">
        <v>79</v>
      </c>
      <c r="E340" s="55"/>
      <c r="F340" s="9" t="s">
        <v>93</v>
      </c>
      <c r="G340" s="55"/>
      <c r="H340" s="54">
        <v>37</v>
      </c>
      <c r="I340" s="9" t="s">
        <v>45</v>
      </c>
      <c r="J340" s="429" t="str">
        <f>IF(ISBLANK(INDEX('Policy Characteristics'!D:D,MATCH($C340,'Policy Characteristics'!$C:$C,0))),"",INDEX('Policy Characteristics'!D:D,MATCH($C340,'Policy Characteristics'!$C:$C,0)))</f>
        <v>Subsidy for Electricity Production</v>
      </c>
      <c r="K340" s="427" t="str">
        <f>IF(ISBLANK(INDEX('Policy Characteristics'!E:E,MATCH($C340,'Policy Characteristics'!$C:$C,0))),"",INDEX('Policy Characteristics'!E:E,MATCH($C340,'Policy Characteristics'!$C:$C,0)))</f>
        <v>elec generation subsidy</v>
      </c>
      <c r="L340" s="427">
        <f>IF(ISBLANK(INDEX('Policy Characteristics'!F:F,MATCH($C340,'Policy Characteristics'!$C:$C,0))),"",INDEX('Policy Characteristics'!F:F,MATCH($C340,'Policy Characteristics'!$C:$C,0)))</f>
        <v>0</v>
      </c>
      <c r="M340" s="427">
        <f>IF(ISBLANK(INDEX('Policy Characteristics'!G:G,MATCH($C340,'Policy Characteristics'!$C:$C,0))),"",INDEX('Policy Characteristics'!G:G,MATCH($C340,'Policy Characteristics'!$C:$C,0)))</f>
        <v>60</v>
      </c>
      <c r="N340" s="427">
        <f>IF(ISBLANK(INDEX('Policy Characteristics'!H:H,MATCH($C340,'Policy Characteristics'!$C:$C,0))),"",INDEX('Policy Characteristics'!H:H,MATCH($C340,'Policy Characteristics'!$C:$C,0)))</f>
        <v>1</v>
      </c>
      <c r="O340" s="427" t="str">
        <f>IF(ISBLANK(INDEX('Policy Characteristics'!I:I,MATCH($C340,'Policy Characteristics'!$C:$C,0))),"",INDEX('Policy Characteristics'!I:I,MATCH($C340,'Policy Characteristics'!$C:$C,0)))</f>
        <v>€/MWh</v>
      </c>
      <c r="P340" s="427" t="str">
        <f>IF(ISBLANK(INDEX('Policy Characteristics'!J:J,MATCH($C340,'Policy Characteristics'!$C:$C,0))),"",INDEX('Policy Characteristics'!J:J,MATCH($C340,'Policy Characteristics'!$C:$C,0)))</f>
        <v>**Description:** This policy is a subsidy paid by the government to suppliers of electricity per unit of electricity generated from the selected plant type(s). // **Guidance for setting values:** In 2018, most of the EU subsidies occurred in the energy sector, totalling 92 billion euros. Renewable energy received almost 75% of these subsidies within the energy sector, with subsidies for non-renewables continuing to decline throughout the EU. According to the European Commission, the three most important renewable technologies (solar, wind, and biomass) received 30%, 22%, and 16% of the total energy sector subsidies respectively. In France, the average tax reduction for electricity consumed by the average energy intensive equates to €9.74/MWh. // // **Nuclear:** Taking an average subsidy value of €10/MWh with the average lifetime of a nuclear plant being 60 years, this would correspond to a lever setting of approximately €1.60/MWh. // **Onshore Wind, Solar PV, Solar Thermal, Offshore Wind:** Because the average lifetime of an onshore wind, solar PV, solar thermal, or offshore wind plant is 30 years, a €10/MWh credit would correspond to a lever setting of approximately €3.20/MWh. // **Biomass:** Because the average lifetime of a solar thermal plant is 45 years, a setting of $10/MWh would correspond to a lever setting of approximately €2.40/MWh.</v>
      </c>
      <c r="Q340" s="427" t="str">
        <f>IF(ISBLANK(INDEX('Policy Characteristics'!K:K,MATCH($C340,'Policy Characteristics'!$C:$C,0))),"",INDEX('Policy Characteristics'!K:K,MATCH($C340,'Policy Characteristics'!$C:$C,0)))</f>
        <v>electricity-sector-main.html#subsidies</v>
      </c>
      <c r="R340" s="427" t="str">
        <f>IF(ISBLANK(INDEX('Policy Characteristics'!L:L,MATCH($C340,'Policy Characteristics'!$C:$C,0))),"",INDEX('Policy Characteristics'!L:L,MATCH($C340,'Policy Characteristics'!$C:$C,0)))</f>
        <v>subsidy-for-electricity-production.html</v>
      </c>
    </row>
    <row r="341" spans="1:18" s="5" customFormat="1" x14ac:dyDescent="0.35">
      <c r="A341" s="427" t="str">
        <f>IF(ISBLANK(INDEX('Policy Characteristics'!A:A,MATCH($C341,'Policy Characteristics'!$C:$C,0))),"",INDEX('Policy Characteristics'!A:A,MATCH($C341,'Policy Characteristics'!$C:$C,0)))</f>
        <v>Electricity Supply</v>
      </c>
      <c r="B341" s="427" t="str">
        <f>IF(ISBLANK(INDEX('Policy Characteristics'!B:B,MATCH($C341,'Policy Characteristics'!$C:$C,0))),"",INDEX('Policy Characteristics'!B:B,MATCH($C341,'Policy Characteristics'!$C:$C,0)))</f>
        <v>Subsidy for Electricity Production</v>
      </c>
      <c r="C341" s="431" t="str">
        <f t="shared" si="27"/>
        <v>Subsidy for Elec Production by Fuel</v>
      </c>
      <c r="D341" s="9" t="s">
        <v>80</v>
      </c>
      <c r="E341" s="55"/>
      <c r="F341" s="9" t="s">
        <v>94</v>
      </c>
      <c r="G341" s="55"/>
      <c r="H341" s="54">
        <v>700</v>
      </c>
      <c r="I341" s="9" t="s">
        <v>46</v>
      </c>
      <c r="J341" s="429" t="str">
        <f>IF(ISBLANK(INDEX('Policy Characteristics'!D:D,MATCH($C341,'Policy Characteristics'!$C:$C,0))),"",INDEX('Policy Characteristics'!D:D,MATCH($C341,'Policy Characteristics'!$C:$C,0)))</f>
        <v>Subsidy for Electricity Production</v>
      </c>
      <c r="K341" s="427" t="str">
        <f>IF(ISBLANK(INDEX('Policy Characteristics'!E:E,MATCH($C341,'Policy Characteristics'!$C:$C,0))),"",INDEX('Policy Characteristics'!E:E,MATCH($C341,'Policy Characteristics'!$C:$C,0)))</f>
        <v>elec generation subsidy</v>
      </c>
      <c r="L341" s="427">
        <f>IF(ISBLANK(INDEX('Policy Characteristics'!F:F,MATCH($C341,'Policy Characteristics'!$C:$C,0))),"",INDEX('Policy Characteristics'!F:F,MATCH($C341,'Policy Characteristics'!$C:$C,0)))</f>
        <v>0</v>
      </c>
      <c r="M341" s="427">
        <f>IF(ISBLANK(INDEX('Policy Characteristics'!G:G,MATCH($C341,'Policy Characteristics'!$C:$C,0))),"",INDEX('Policy Characteristics'!G:G,MATCH($C341,'Policy Characteristics'!$C:$C,0)))</f>
        <v>60</v>
      </c>
      <c r="N341" s="427">
        <f>IF(ISBLANK(INDEX('Policy Characteristics'!H:H,MATCH($C341,'Policy Characteristics'!$C:$C,0))),"",INDEX('Policy Characteristics'!H:H,MATCH($C341,'Policy Characteristics'!$C:$C,0)))</f>
        <v>1</v>
      </c>
      <c r="O341" s="427" t="str">
        <f>IF(ISBLANK(INDEX('Policy Characteristics'!I:I,MATCH($C341,'Policy Characteristics'!$C:$C,0))),"",INDEX('Policy Characteristics'!I:I,MATCH($C341,'Policy Characteristics'!$C:$C,0)))</f>
        <v>€/MWh</v>
      </c>
      <c r="P341" s="427" t="str">
        <f>IF(ISBLANK(INDEX('Policy Characteristics'!J:J,MATCH($C341,'Policy Characteristics'!$C:$C,0))),"",INDEX('Policy Characteristics'!J:J,MATCH($C341,'Policy Characteristics'!$C:$C,0)))</f>
        <v>**Description:** This policy is a subsidy paid by the government to suppliers of electricity per unit of electricity generated from the selected plant type(s). // **Guidance for setting values:** In 2018, most of the EU subsidies occurred in the energy sector, totalling 92 billion euros. Renewable energy received almost 75% of these subsidies within the energy sector, with subsidies for non-renewables continuing to decline throughout the EU. According to the European Commission, the three most important renewable technologies (solar, wind, and biomass) received 30%, 22%, and 16% of the total energy sector subsidies respectively. In France, the average tax reduction for electricity consumed by the average energy intensive equates to €9.74/MWh. // // **Nuclear:** Taking an average subsidy value of €10/MWh with the average lifetime of a nuclear plant being 60 years, this would correspond to a lever setting of approximately €1.60/MWh. // **Onshore Wind, Solar PV, Solar Thermal, Offshore Wind:** Because the average lifetime of an onshore wind, solar PV, solar thermal, or offshore wind plant is 30 years, a €10/MWh credit would correspond to a lever setting of approximately €3.20/MWh. // **Biomass:** Because the average lifetime of a solar thermal plant is 45 years, a setting of $10/MWh would correspond to a lever setting of approximately €2.40/MWh.</v>
      </c>
      <c r="Q341" s="427" t="str">
        <f>IF(ISBLANK(INDEX('Policy Characteristics'!K:K,MATCH($C341,'Policy Characteristics'!$C:$C,0))),"",INDEX('Policy Characteristics'!K:K,MATCH($C341,'Policy Characteristics'!$C:$C,0)))</f>
        <v>electricity-sector-main.html#subsidies</v>
      </c>
      <c r="R341" s="427" t="str">
        <f>IF(ISBLANK(INDEX('Policy Characteristics'!L:L,MATCH($C341,'Policy Characteristics'!$C:$C,0))),"",INDEX('Policy Characteristics'!L:L,MATCH($C341,'Policy Characteristics'!$C:$C,0)))</f>
        <v>subsidy-for-electricity-production.html</v>
      </c>
    </row>
    <row r="342" spans="1:18" x14ac:dyDescent="0.35">
      <c r="A342" s="427" t="str">
        <f>IF(ISBLANK(INDEX('Policy Characteristics'!A:A,MATCH($C342,'Policy Characteristics'!$C:$C,0))),"",INDEX('Policy Characteristics'!A:A,MATCH($C342,'Policy Characteristics'!$C:$C,0)))</f>
        <v>Electricity Supply</v>
      </c>
      <c r="B342" s="427" t="str">
        <f>IF(ISBLANK(INDEX('Policy Characteristics'!B:B,MATCH($C342,'Policy Characteristics'!$C:$C,0))),"",INDEX('Policy Characteristics'!B:B,MATCH($C342,'Policy Characteristics'!$C:$C,0)))</f>
        <v>Subsidy for Electricity Production</v>
      </c>
      <c r="C342" s="431" t="str">
        <f t="shared" si="27"/>
        <v>Subsidy for Elec Production by Fuel</v>
      </c>
      <c r="D342" s="9" t="s">
        <v>469</v>
      </c>
      <c r="E342" s="55"/>
      <c r="F342" s="9" t="s">
        <v>472</v>
      </c>
      <c r="G342" s="55"/>
      <c r="H342" s="54">
        <v>39</v>
      </c>
      <c r="I342" s="9" t="s">
        <v>45</v>
      </c>
      <c r="J342" s="429" t="str">
        <f>IF(ISBLANK(INDEX('Policy Characteristics'!D:D,MATCH($C342,'Policy Characteristics'!$C:$C,0))),"",INDEX('Policy Characteristics'!D:D,MATCH($C342,'Policy Characteristics'!$C:$C,0)))</f>
        <v>Subsidy for Electricity Production</v>
      </c>
      <c r="K342" s="427" t="str">
        <f>IF(ISBLANK(INDEX('Policy Characteristics'!E:E,MATCH($C342,'Policy Characteristics'!$C:$C,0))),"",INDEX('Policy Characteristics'!E:E,MATCH($C342,'Policy Characteristics'!$C:$C,0)))</f>
        <v>elec generation subsidy</v>
      </c>
      <c r="L342" s="427">
        <f>IF(ISBLANK(INDEX('Policy Characteristics'!F:F,MATCH($C342,'Policy Characteristics'!$C:$C,0))),"",INDEX('Policy Characteristics'!F:F,MATCH($C342,'Policy Characteristics'!$C:$C,0)))</f>
        <v>0</v>
      </c>
      <c r="M342" s="427">
        <f>IF(ISBLANK(INDEX('Policy Characteristics'!G:G,MATCH($C342,'Policy Characteristics'!$C:$C,0))),"",INDEX('Policy Characteristics'!G:G,MATCH($C342,'Policy Characteristics'!$C:$C,0)))</f>
        <v>60</v>
      </c>
      <c r="N342" s="427">
        <f>IF(ISBLANK(INDEX('Policy Characteristics'!H:H,MATCH($C342,'Policy Characteristics'!$C:$C,0))),"",INDEX('Policy Characteristics'!H:H,MATCH($C342,'Policy Characteristics'!$C:$C,0)))</f>
        <v>1</v>
      </c>
      <c r="O342" s="427" t="str">
        <f>IF(ISBLANK(INDEX('Policy Characteristics'!I:I,MATCH($C342,'Policy Characteristics'!$C:$C,0))),"",INDEX('Policy Characteristics'!I:I,MATCH($C342,'Policy Characteristics'!$C:$C,0)))</f>
        <v>€/MWh</v>
      </c>
      <c r="P342" s="427" t="str">
        <f>IF(ISBLANK(INDEX('Policy Characteristics'!J:J,MATCH($C342,'Policy Characteristics'!$C:$C,0))),"",INDEX('Policy Characteristics'!J:J,MATCH($C342,'Policy Characteristics'!$C:$C,0)))</f>
        <v>**Description:** This policy is a subsidy paid by the government to suppliers of electricity per unit of electricity generated from the selected plant type(s). // **Guidance for setting values:** In 2018, most of the EU subsidies occurred in the energy sector, totalling 92 billion euros. Renewable energy received almost 75% of these subsidies within the energy sector, with subsidies for non-renewables continuing to decline throughout the EU. According to the European Commission, the three most important renewable technologies (solar, wind, and biomass) received 30%, 22%, and 16% of the total energy sector subsidies respectively. In France, the average tax reduction for electricity consumed by the average energy intensive equates to €9.74/MWh. // // **Nuclear:** Taking an average subsidy value of €10/MWh with the average lifetime of a nuclear plant being 60 years, this would correspond to a lever setting of approximately €1.60/MWh. // **Onshore Wind, Solar PV, Solar Thermal, Offshore Wind:** Because the average lifetime of an onshore wind, solar PV, solar thermal, or offshore wind plant is 30 years, a €10/MWh credit would correspond to a lever setting of approximately €3.20/MWh. // **Biomass:** Because the average lifetime of a solar thermal plant is 45 years, a setting of $10/MWh would correspond to a lever setting of approximately €2.40/MWh.</v>
      </c>
      <c r="Q342" s="427" t="str">
        <f>IF(ISBLANK(INDEX('Policy Characteristics'!K:K,MATCH($C342,'Policy Characteristics'!$C:$C,0))),"",INDEX('Policy Characteristics'!K:K,MATCH($C342,'Policy Characteristics'!$C:$C,0)))</f>
        <v>electricity-sector-main.html#subsidies</v>
      </c>
      <c r="R342" s="427" t="str">
        <f>IF(ISBLANK(INDEX('Policy Characteristics'!L:L,MATCH($C342,'Policy Characteristics'!$C:$C,0))),"",INDEX('Policy Characteristics'!L:L,MATCH($C342,'Policy Characteristics'!$C:$C,0)))</f>
        <v>subsidy-for-electricity-production.html</v>
      </c>
    </row>
    <row r="343" spans="1:18" x14ac:dyDescent="0.35">
      <c r="A343" s="427" t="str">
        <f>IF(ISBLANK(INDEX('Policy Characteristics'!A:A,MATCH($C343,'Policy Characteristics'!$C:$C,0))),"",INDEX('Policy Characteristics'!A:A,MATCH($C343,'Policy Characteristics'!$C:$C,0)))</f>
        <v>Electricity Supply</v>
      </c>
      <c r="B343" s="427" t="str">
        <f>IF(ISBLANK(INDEX('Policy Characteristics'!B:B,MATCH($C343,'Policy Characteristics'!$C:$C,0))),"",INDEX('Policy Characteristics'!B:B,MATCH($C343,'Policy Characteristics'!$C:$C,0)))</f>
        <v>Subsidy for Electricity Production</v>
      </c>
      <c r="C343" s="431" t="str">
        <f t="shared" si="27"/>
        <v>Subsidy for Elec Production by Fuel</v>
      </c>
      <c r="D343" s="9" t="s">
        <v>81</v>
      </c>
      <c r="E343" s="55"/>
      <c r="F343" s="9" t="s">
        <v>95</v>
      </c>
      <c r="G343" s="55"/>
      <c r="H343" s="54">
        <v>40</v>
      </c>
      <c r="I343" s="9" t="s">
        <v>45</v>
      </c>
      <c r="J343" s="429" t="str">
        <f>IF(ISBLANK(INDEX('Policy Characteristics'!D:D,MATCH($C343,'Policy Characteristics'!$C:$C,0))),"",INDEX('Policy Characteristics'!D:D,MATCH($C343,'Policy Characteristics'!$C:$C,0)))</f>
        <v>Subsidy for Electricity Production</v>
      </c>
      <c r="K343" s="427" t="str">
        <f>IF(ISBLANK(INDEX('Policy Characteristics'!E:E,MATCH($C343,'Policy Characteristics'!$C:$C,0))),"",INDEX('Policy Characteristics'!E:E,MATCH($C343,'Policy Characteristics'!$C:$C,0)))</f>
        <v>elec generation subsidy</v>
      </c>
      <c r="L343" s="427">
        <f>IF(ISBLANK(INDEX('Policy Characteristics'!F:F,MATCH($C343,'Policy Characteristics'!$C:$C,0))),"",INDEX('Policy Characteristics'!F:F,MATCH($C343,'Policy Characteristics'!$C:$C,0)))</f>
        <v>0</v>
      </c>
      <c r="M343" s="427">
        <f>IF(ISBLANK(INDEX('Policy Characteristics'!G:G,MATCH($C343,'Policy Characteristics'!$C:$C,0))),"",INDEX('Policy Characteristics'!G:G,MATCH($C343,'Policy Characteristics'!$C:$C,0)))</f>
        <v>60</v>
      </c>
      <c r="N343" s="427">
        <f>IF(ISBLANK(INDEX('Policy Characteristics'!H:H,MATCH($C343,'Policy Characteristics'!$C:$C,0))),"",INDEX('Policy Characteristics'!H:H,MATCH($C343,'Policy Characteristics'!$C:$C,0)))</f>
        <v>1</v>
      </c>
      <c r="O343" s="427" t="str">
        <f>IF(ISBLANK(INDEX('Policy Characteristics'!I:I,MATCH($C343,'Policy Characteristics'!$C:$C,0))),"",INDEX('Policy Characteristics'!I:I,MATCH($C343,'Policy Characteristics'!$C:$C,0)))</f>
        <v>€/MWh</v>
      </c>
      <c r="P343" s="427" t="str">
        <f>IF(ISBLANK(INDEX('Policy Characteristics'!J:J,MATCH($C343,'Policy Characteristics'!$C:$C,0))),"",INDEX('Policy Characteristics'!J:J,MATCH($C343,'Policy Characteristics'!$C:$C,0)))</f>
        <v>**Description:** This policy is a subsidy paid by the government to suppliers of electricity per unit of electricity generated from the selected plant type(s). // **Guidance for setting values:** In 2018, most of the EU subsidies occurred in the energy sector, totalling 92 billion euros. Renewable energy received almost 75% of these subsidies within the energy sector, with subsidies for non-renewables continuing to decline throughout the EU. According to the European Commission, the three most important renewable technologies (solar, wind, and biomass) received 30%, 22%, and 16% of the total energy sector subsidies respectively. In France, the average tax reduction for electricity consumed by the average energy intensive equates to €9.74/MWh. // // **Nuclear:** Taking an average subsidy value of €10/MWh with the average lifetime of a nuclear plant being 60 years, this would correspond to a lever setting of approximately €1.60/MWh. // **Onshore Wind, Solar PV, Solar Thermal, Offshore Wind:** Because the average lifetime of an onshore wind, solar PV, solar thermal, or offshore wind plant is 30 years, a €10/MWh credit would correspond to a lever setting of approximately €3.20/MWh. // **Biomass:** Because the average lifetime of a solar thermal plant is 45 years, a setting of $10/MWh would correspond to a lever setting of approximately €2.40/MWh.</v>
      </c>
      <c r="Q343" s="427" t="str">
        <f>IF(ISBLANK(INDEX('Policy Characteristics'!K:K,MATCH($C343,'Policy Characteristics'!$C:$C,0))),"",INDEX('Policy Characteristics'!K:K,MATCH($C343,'Policy Characteristics'!$C:$C,0)))</f>
        <v>electricity-sector-main.html#subsidies</v>
      </c>
      <c r="R343" s="427" t="str">
        <f>IF(ISBLANK(INDEX('Policy Characteristics'!L:L,MATCH($C343,'Policy Characteristics'!$C:$C,0))),"",INDEX('Policy Characteristics'!L:L,MATCH($C343,'Policy Characteristics'!$C:$C,0)))</f>
        <v>subsidy-for-electricity-production.html</v>
      </c>
    </row>
    <row r="344" spans="1:18" x14ac:dyDescent="0.35">
      <c r="A344" s="427" t="str">
        <f>IF(ISBLANK(INDEX('Policy Characteristics'!A:A,MATCH($C344,'Policy Characteristics'!$C:$C,0))),"",INDEX('Policy Characteristics'!A:A,MATCH($C344,'Policy Characteristics'!$C:$C,0)))</f>
        <v>Electricity Supply</v>
      </c>
      <c r="B344" s="427" t="str">
        <f>IF(ISBLANK(INDEX('Policy Characteristics'!B:B,MATCH($C344,'Policy Characteristics'!$C:$C,0))),"",INDEX('Policy Characteristics'!B:B,MATCH($C344,'Policy Characteristics'!$C:$C,0)))</f>
        <v>Subsidy for Electricity Production</v>
      </c>
      <c r="C344" s="431" t="str">
        <f t="shared" si="27"/>
        <v>Subsidy for Elec Production by Fuel</v>
      </c>
      <c r="D344" s="9" t="s">
        <v>82</v>
      </c>
      <c r="E344" s="55"/>
      <c r="F344" s="9" t="s">
        <v>96</v>
      </c>
      <c r="G344" s="55"/>
      <c r="H344" s="54">
        <v>41</v>
      </c>
      <c r="I344" s="9" t="s">
        <v>45</v>
      </c>
      <c r="J344" s="429" t="str">
        <f>IF(ISBLANK(INDEX('Policy Characteristics'!D:D,MATCH($C344,'Policy Characteristics'!$C:$C,0))),"",INDEX('Policy Characteristics'!D:D,MATCH($C344,'Policy Characteristics'!$C:$C,0)))</f>
        <v>Subsidy for Electricity Production</v>
      </c>
      <c r="K344" s="427" t="str">
        <f>IF(ISBLANK(INDEX('Policy Characteristics'!E:E,MATCH($C344,'Policy Characteristics'!$C:$C,0))),"",INDEX('Policy Characteristics'!E:E,MATCH($C344,'Policy Characteristics'!$C:$C,0)))</f>
        <v>elec generation subsidy</v>
      </c>
      <c r="L344" s="427">
        <f>IF(ISBLANK(INDEX('Policy Characteristics'!F:F,MATCH($C344,'Policy Characteristics'!$C:$C,0))),"",INDEX('Policy Characteristics'!F:F,MATCH($C344,'Policy Characteristics'!$C:$C,0)))</f>
        <v>0</v>
      </c>
      <c r="M344" s="427">
        <f>IF(ISBLANK(INDEX('Policy Characteristics'!G:G,MATCH($C344,'Policy Characteristics'!$C:$C,0))),"",INDEX('Policy Characteristics'!G:G,MATCH($C344,'Policy Characteristics'!$C:$C,0)))</f>
        <v>60</v>
      </c>
      <c r="N344" s="427">
        <f>IF(ISBLANK(INDEX('Policy Characteristics'!H:H,MATCH($C344,'Policy Characteristics'!$C:$C,0))),"",INDEX('Policy Characteristics'!H:H,MATCH($C344,'Policy Characteristics'!$C:$C,0)))</f>
        <v>1</v>
      </c>
      <c r="O344" s="427" t="str">
        <f>IF(ISBLANK(INDEX('Policy Characteristics'!I:I,MATCH($C344,'Policy Characteristics'!$C:$C,0))),"",INDEX('Policy Characteristics'!I:I,MATCH($C344,'Policy Characteristics'!$C:$C,0)))</f>
        <v>€/MWh</v>
      </c>
      <c r="P344" s="427" t="str">
        <f>IF(ISBLANK(INDEX('Policy Characteristics'!J:J,MATCH($C344,'Policy Characteristics'!$C:$C,0))),"",INDEX('Policy Characteristics'!J:J,MATCH($C344,'Policy Characteristics'!$C:$C,0)))</f>
        <v>**Description:** This policy is a subsidy paid by the government to suppliers of electricity per unit of electricity generated from the selected plant type(s). // **Guidance for setting values:** In 2018, most of the EU subsidies occurred in the energy sector, totalling 92 billion euros. Renewable energy received almost 75% of these subsidies within the energy sector, with subsidies for non-renewables continuing to decline throughout the EU. According to the European Commission, the three most important renewable technologies (solar, wind, and biomass) received 30%, 22%, and 16% of the total energy sector subsidies respectively. In France, the average tax reduction for electricity consumed by the average energy intensive equates to €9.74/MWh. // // **Nuclear:** Taking an average subsidy value of €10/MWh with the average lifetime of a nuclear plant being 60 years, this would correspond to a lever setting of approximately €1.60/MWh. // **Onshore Wind, Solar PV, Solar Thermal, Offshore Wind:** Because the average lifetime of an onshore wind, solar PV, solar thermal, or offshore wind plant is 30 years, a €10/MWh credit would correspond to a lever setting of approximately €3.20/MWh. // **Biomass:** Because the average lifetime of a solar thermal plant is 45 years, a setting of $10/MWh would correspond to a lever setting of approximately €2.40/MWh.</v>
      </c>
      <c r="Q344" s="427" t="str">
        <f>IF(ISBLANK(INDEX('Policy Characteristics'!K:K,MATCH($C344,'Policy Characteristics'!$C:$C,0))),"",INDEX('Policy Characteristics'!K:K,MATCH($C344,'Policy Characteristics'!$C:$C,0)))</f>
        <v>electricity-sector-main.html#subsidies</v>
      </c>
      <c r="R344" s="427" t="str">
        <f>IF(ISBLANK(INDEX('Policy Characteristics'!L:L,MATCH($C344,'Policy Characteristics'!$C:$C,0))),"",INDEX('Policy Characteristics'!L:L,MATCH($C344,'Policy Characteristics'!$C:$C,0)))</f>
        <v>subsidy-for-electricity-production.html</v>
      </c>
    </row>
    <row r="345" spans="1:18" x14ac:dyDescent="0.35">
      <c r="A345" s="427" t="str">
        <f>IF(ISBLANK(INDEX('Policy Characteristics'!A:A,MATCH($C345,'Policy Characteristics'!$C:$C,0))),"",INDEX('Policy Characteristics'!A:A,MATCH($C345,'Policy Characteristics'!$C:$C,0)))</f>
        <v>Electricity Supply</v>
      </c>
      <c r="B345" s="427" t="str">
        <f>IF(ISBLANK(INDEX('Policy Characteristics'!B:B,MATCH($C345,'Policy Characteristics'!$C:$C,0))),"",INDEX('Policy Characteristics'!B:B,MATCH($C345,'Policy Characteristics'!$C:$C,0)))</f>
        <v>Subsidy for Electricity Production</v>
      </c>
      <c r="C345" s="431" t="str">
        <f t="shared" si="27"/>
        <v>Subsidy for Elec Production by Fuel</v>
      </c>
      <c r="D345" s="9" t="s">
        <v>83</v>
      </c>
      <c r="E345" s="55"/>
      <c r="F345" s="9" t="s">
        <v>97</v>
      </c>
      <c r="G345" s="55"/>
      <c r="H345" s="54">
        <v>42</v>
      </c>
      <c r="I345" s="9" t="s">
        <v>45</v>
      </c>
      <c r="J345" s="429" t="str">
        <f>IF(ISBLANK(INDEX('Policy Characteristics'!D:D,MATCH($C345,'Policy Characteristics'!$C:$C,0))),"",INDEX('Policy Characteristics'!D:D,MATCH($C345,'Policy Characteristics'!$C:$C,0)))</f>
        <v>Subsidy for Electricity Production</v>
      </c>
      <c r="K345" s="427" t="str">
        <f>IF(ISBLANK(INDEX('Policy Characteristics'!E:E,MATCH($C345,'Policy Characteristics'!$C:$C,0))),"",INDEX('Policy Characteristics'!E:E,MATCH($C345,'Policy Characteristics'!$C:$C,0)))</f>
        <v>elec generation subsidy</v>
      </c>
      <c r="L345" s="427">
        <f>IF(ISBLANK(INDEX('Policy Characteristics'!F:F,MATCH($C345,'Policy Characteristics'!$C:$C,0))),"",INDEX('Policy Characteristics'!F:F,MATCH($C345,'Policy Characteristics'!$C:$C,0)))</f>
        <v>0</v>
      </c>
      <c r="M345" s="427">
        <f>IF(ISBLANK(INDEX('Policy Characteristics'!G:G,MATCH($C345,'Policy Characteristics'!$C:$C,0))),"",INDEX('Policy Characteristics'!G:G,MATCH($C345,'Policy Characteristics'!$C:$C,0)))</f>
        <v>60</v>
      </c>
      <c r="N345" s="427">
        <f>IF(ISBLANK(INDEX('Policy Characteristics'!H:H,MATCH($C345,'Policy Characteristics'!$C:$C,0))),"",INDEX('Policy Characteristics'!H:H,MATCH($C345,'Policy Characteristics'!$C:$C,0)))</f>
        <v>1</v>
      </c>
      <c r="O345" s="427" t="str">
        <f>IF(ISBLANK(INDEX('Policy Characteristics'!I:I,MATCH($C345,'Policy Characteristics'!$C:$C,0))),"",INDEX('Policy Characteristics'!I:I,MATCH($C345,'Policy Characteristics'!$C:$C,0)))</f>
        <v>€/MWh</v>
      </c>
      <c r="P345" s="427" t="str">
        <f>IF(ISBLANK(INDEX('Policy Characteristics'!J:J,MATCH($C345,'Policy Characteristics'!$C:$C,0))),"",INDEX('Policy Characteristics'!J:J,MATCH($C345,'Policy Characteristics'!$C:$C,0)))</f>
        <v>**Description:** This policy is a subsidy paid by the government to suppliers of electricity per unit of electricity generated from the selected plant type(s). // **Guidance for setting values:** In 2018, most of the EU subsidies occurred in the energy sector, totalling 92 billion euros. Renewable energy received almost 75% of these subsidies within the energy sector, with subsidies for non-renewables continuing to decline throughout the EU. According to the European Commission, the three most important renewable technologies (solar, wind, and biomass) received 30%, 22%, and 16% of the total energy sector subsidies respectively. In France, the average tax reduction for electricity consumed by the average energy intensive equates to €9.74/MWh. // // **Nuclear:** Taking an average subsidy value of €10/MWh with the average lifetime of a nuclear plant being 60 years, this would correspond to a lever setting of approximately €1.60/MWh. // **Onshore Wind, Solar PV, Solar Thermal, Offshore Wind:** Because the average lifetime of an onshore wind, solar PV, solar thermal, or offshore wind plant is 30 years, a €10/MWh credit would correspond to a lever setting of approximately €3.20/MWh. // **Biomass:** Because the average lifetime of a solar thermal plant is 45 years, a setting of $10/MWh would correspond to a lever setting of approximately €2.40/MWh.</v>
      </c>
      <c r="Q345" s="427" t="str">
        <f>IF(ISBLANK(INDEX('Policy Characteristics'!K:K,MATCH($C345,'Policy Characteristics'!$C:$C,0))),"",INDEX('Policy Characteristics'!K:K,MATCH($C345,'Policy Characteristics'!$C:$C,0)))</f>
        <v>electricity-sector-main.html#subsidies</v>
      </c>
      <c r="R345" s="427" t="str">
        <f>IF(ISBLANK(INDEX('Policy Characteristics'!L:L,MATCH($C345,'Policy Characteristics'!$C:$C,0))),"",INDEX('Policy Characteristics'!L:L,MATCH($C345,'Policy Characteristics'!$C:$C,0)))</f>
        <v>subsidy-for-electricity-production.html</v>
      </c>
    </row>
    <row r="346" spans="1:18" x14ac:dyDescent="0.35">
      <c r="A346" s="427" t="str">
        <f>IF(ISBLANK(INDEX('Policy Characteristics'!A:A,MATCH($C346,'Policy Characteristics'!$C:$C,0))),"",INDEX('Policy Characteristics'!A:A,MATCH($C346,'Policy Characteristics'!$C:$C,0)))</f>
        <v>Electricity Supply</v>
      </c>
      <c r="B346" s="427" t="str">
        <f>IF(ISBLANK(INDEX('Policy Characteristics'!B:B,MATCH($C346,'Policy Characteristics'!$C:$C,0))),"",INDEX('Policy Characteristics'!B:B,MATCH($C346,'Policy Characteristics'!$C:$C,0)))</f>
        <v>Subsidy for Electricity Production</v>
      </c>
      <c r="C346" s="431" t="str">
        <f t="shared" si="27"/>
        <v>Subsidy for Elec Production by Fuel</v>
      </c>
      <c r="D346" s="9" t="s">
        <v>465</v>
      </c>
      <c r="E346" s="55"/>
      <c r="F346" s="9" t="s">
        <v>464</v>
      </c>
      <c r="G346" s="55"/>
      <c r="H346" s="54">
        <v>701</v>
      </c>
      <c r="I346" s="9" t="s">
        <v>46</v>
      </c>
      <c r="J346" s="429" t="str">
        <f>IF(ISBLANK(INDEX('Policy Characteristics'!D:D,MATCH($C346,'Policy Characteristics'!$C:$C,0))),"",INDEX('Policy Characteristics'!D:D,MATCH($C346,'Policy Characteristics'!$C:$C,0)))</f>
        <v>Subsidy for Electricity Production</v>
      </c>
      <c r="K346" s="427" t="str">
        <f>IF(ISBLANK(INDEX('Policy Characteristics'!E:E,MATCH($C346,'Policy Characteristics'!$C:$C,0))),"",INDEX('Policy Characteristics'!E:E,MATCH($C346,'Policy Characteristics'!$C:$C,0)))</f>
        <v>elec generation subsidy</v>
      </c>
      <c r="L346" s="427">
        <f>IF(ISBLANK(INDEX('Policy Characteristics'!F:F,MATCH($C346,'Policy Characteristics'!$C:$C,0))),"",INDEX('Policy Characteristics'!F:F,MATCH($C346,'Policy Characteristics'!$C:$C,0)))</f>
        <v>0</v>
      </c>
      <c r="M346" s="427">
        <f>IF(ISBLANK(INDEX('Policy Characteristics'!G:G,MATCH($C346,'Policy Characteristics'!$C:$C,0))),"",INDEX('Policy Characteristics'!G:G,MATCH($C346,'Policy Characteristics'!$C:$C,0)))</f>
        <v>60</v>
      </c>
      <c r="N346" s="427">
        <f>IF(ISBLANK(INDEX('Policy Characteristics'!H:H,MATCH($C346,'Policy Characteristics'!$C:$C,0))),"",INDEX('Policy Characteristics'!H:H,MATCH($C346,'Policy Characteristics'!$C:$C,0)))</f>
        <v>1</v>
      </c>
      <c r="O346" s="427" t="str">
        <f>IF(ISBLANK(INDEX('Policy Characteristics'!I:I,MATCH($C346,'Policy Characteristics'!$C:$C,0))),"",INDEX('Policy Characteristics'!I:I,MATCH($C346,'Policy Characteristics'!$C:$C,0)))</f>
        <v>€/MWh</v>
      </c>
      <c r="P346" s="427" t="str">
        <f>IF(ISBLANK(INDEX('Policy Characteristics'!J:J,MATCH($C346,'Policy Characteristics'!$C:$C,0))),"",INDEX('Policy Characteristics'!J:J,MATCH($C346,'Policy Characteristics'!$C:$C,0)))</f>
        <v>**Description:** This policy is a subsidy paid by the government to suppliers of electricity per unit of electricity generated from the selected plant type(s). // **Guidance for setting values:** In 2018, most of the EU subsidies occurred in the energy sector, totalling 92 billion euros. Renewable energy received almost 75% of these subsidies within the energy sector, with subsidies for non-renewables continuing to decline throughout the EU. According to the European Commission, the three most important renewable technologies (solar, wind, and biomass) received 30%, 22%, and 16% of the total energy sector subsidies respectively. In France, the average tax reduction for electricity consumed by the average energy intensive equates to €9.74/MWh. // // **Nuclear:** Taking an average subsidy value of €10/MWh with the average lifetime of a nuclear plant being 60 years, this would correspond to a lever setting of approximately €1.60/MWh. // **Onshore Wind, Solar PV, Solar Thermal, Offshore Wind:** Because the average lifetime of an onshore wind, solar PV, solar thermal, or offshore wind plant is 30 years, a €10/MWh credit would correspond to a lever setting of approximately €3.20/MWh. // **Biomass:** Because the average lifetime of a solar thermal plant is 45 years, a setting of $10/MWh would correspond to a lever setting of approximately €2.40/MWh.</v>
      </c>
      <c r="Q346" s="427" t="str">
        <f>IF(ISBLANK(INDEX('Policy Characteristics'!K:K,MATCH($C346,'Policy Characteristics'!$C:$C,0))),"",INDEX('Policy Characteristics'!K:K,MATCH($C346,'Policy Characteristics'!$C:$C,0)))</f>
        <v>electricity-sector-main.html#subsidies</v>
      </c>
      <c r="R346" s="427" t="str">
        <f>IF(ISBLANK(INDEX('Policy Characteristics'!L:L,MATCH($C346,'Policy Characteristics'!$C:$C,0))),"",INDEX('Policy Characteristics'!L:L,MATCH($C346,'Policy Characteristics'!$C:$C,0)))</f>
        <v>subsidy-for-electricity-production.html</v>
      </c>
    </row>
    <row r="347" spans="1:18" x14ac:dyDescent="0.35">
      <c r="A347" s="427" t="str">
        <f>IF(ISBLANK(INDEX('Policy Characteristics'!A:A,MATCH($C347,'Policy Characteristics'!$C:$C,0))),"",INDEX('Policy Characteristics'!A:A,MATCH($C347,'Policy Characteristics'!$C:$C,0)))</f>
        <v>Electricity Supply</v>
      </c>
      <c r="B347" s="427" t="str">
        <f>IF(ISBLANK(INDEX('Policy Characteristics'!B:B,MATCH($C347,'Policy Characteristics'!$C:$C,0))),"",INDEX('Policy Characteristics'!B:B,MATCH($C347,'Policy Characteristics'!$C:$C,0)))</f>
        <v>Subsidy for Electricity Production</v>
      </c>
      <c r="C347" s="431" t="str">
        <f t="shared" si="27"/>
        <v>Subsidy for Elec Production by Fuel</v>
      </c>
      <c r="D347" s="9" t="s">
        <v>474</v>
      </c>
      <c r="E347" s="55"/>
      <c r="F347" s="9" t="s">
        <v>475</v>
      </c>
      <c r="G347" s="55"/>
      <c r="H347" s="54">
        <v>184</v>
      </c>
      <c r="I347" s="9" t="s">
        <v>45</v>
      </c>
      <c r="J347" s="429" t="str">
        <f>IF(ISBLANK(INDEX('Policy Characteristics'!D:D,MATCH($C347,'Policy Characteristics'!$C:$C,0))),"",INDEX('Policy Characteristics'!D:D,MATCH($C347,'Policy Characteristics'!$C:$C,0)))</f>
        <v>Subsidy for Electricity Production</v>
      </c>
      <c r="K347" s="427" t="str">
        <f>IF(ISBLANK(INDEX('Policy Characteristics'!E:E,MATCH($C347,'Policy Characteristics'!$C:$C,0))),"",INDEX('Policy Characteristics'!E:E,MATCH($C347,'Policy Characteristics'!$C:$C,0)))</f>
        <v>elec generation subsidy</v>
      </c>
      <c r="L347" s="427">
        <f>IF(ISBLANK(INDEX('Policy Characteristics'!F:F,MATCH($C347,'Policy Characteristics'!$C:$C,0))),"",INDEX('Policy Characteristics'!F:F,MATCH($C347,'Policy Characteristics'!$C:$C,0)))</f>
        <v>0</v>
      </c>
      <c r="M347" s="427">
        <f>IF(ISBLANK(INDEX('Policy Characteristics'!G:G,MATCH($C347,'Policy Characteristics'!$C:$C,0))),"",INDEX('Policy Characteristics'!G:G,MATCH($C347,'Policy Characteristics'!$C:$C,0)))</f>
        <v>60</v>
      </c>
      <c r="N347" s="427">
        <f>IF(ISBLANK(INDEX('Policy Characteristics'!H:H,MATCH($C347,'Policy Characteristics'!$C:$C,0))),"",INDEX('Policy Characteristics'!H:H,MATCH($C347,'Policy Characteristics'!$C:$C,0)))</f>
        <v>1</v>
      </c>
      <c r="O347" s="427" t="str">
        <f>IF(ISBLANK(INDEX('Policy Characteristics'!I:I,MATCH($C347,'Policy Characteristics'!$C:$C,0))),"",INDEX('Policy Characteristics'!I:I,MATCH($C347,'Policy Characteristics'!$C:$C,0)))</f>
        <v>€/MWh</v>
      </c>
      <c r="P347" s="427" t="str">
        <f>IF(ISBLANK(INDEX('Policy Characteristics'!J:J,MATCH($C347,'Policy Characteristics'!$C:$C,0))),"",INDEX('Policy Characteristics'!J:J,MATCH($C347,'Policy Characteristics'!$C:$C,0)))</f>
        <v>**Description:** This policy is a subsidy paid by the government to suppliers of electricity per unit of electricity generated from the selected plant type(s). // **Guidance for setting values:** In 2018, most of the EU subsidies occurred in the energy sector, totalling 92 billion euros. Renewable energy received almost 75% of these subsidies within the energy sector, with subsidies for non-renewables continuing to decline throughout the EU. According to the European Commission, the three most important renewable technologies (solar, wind, and biomass) received 30%, 22%, and 16% of the total energy sector subsidies respectively. In France, the average tax reduction for electricity consumed by the average energy intensive equates to €9.74/MWh. // // **Nuclear:** Taking an average subsidy value of €10/MWh with the average lifetime of a nuclear plant being 60 years, this would correspond to a lever setting of approximately €1.60/MWh. // **Onshore Wind, Solar PV, Solar Thermal, Offshore Wind:** Because the average lifetime of an onshore wind, solar PV, solar thermal, or offshore wind plant is 30 years, a €10/MWh credit would correspond to a lever setting of approximately €3.20/MWh. // **Biomass:** Because the average lifetime of a solar thermal plant is 45 years, a setting of $10/MWh would correspond to a lever setting of approximately €2.40/MWh.</v>
      </c>
      <c r="Q347" s="427" t="str">
        <f>IF(ISBLANK(INDEX('Policy Characteristics'!K:K,MATCH($C347,'Policy Characteristics'!$C:$C,0))),"",INDEX('Policy Characteristics'!K:K,MATCH($C347,'Policy Characteristics'!$C:$C,0)))</f>
        <v>electricity-sector-main.html#subsidies</v>
      </c>
      <c r="R347" s="427" t="str">
        <f>IF(ISBLANK(INDEX('Policy Characteristics'!L:L,MATCH($C347,'Policy Characteristics'!$C:$C,0))),"",INDEX('Policy Characteristics'!L:L,MATCH($C347,'Policy Characteristics'!$C:$C,0)))</f>
        <v>subsidy-for-electricity-production.html</v>
      </c>
    </row>
    <row r="348" spans="1:18" x14ac:dyDescent="0.35">
      <c r="A348" s="427" t="str">
        <f>IF(ISBLANK(INDEX('Policy Characteristics'!A:A,MATCH($C348,'Policy Characteristics'!$C:$C,0))),"",INDEX('Policy Characteristics'!A:A,MATCH($C348,'Policy Characteristics'!$C:$C,0)))</f>
        <v>Electricity Supply</v>
      </c>
      <c r="B348" s="427" t="str">
        <f>IF(ISBLANK(INDEX('Policy Characteristics'!B:B,MATCH($C348,'Policy Characteristics'!$C:$C,0))),"",INDEX('Policy Characteristics'!B:B,MATCH($C348,'Policy Characteristics'!$C:$C,0)))</f>
        <v>Subsidy for Electricity Production</v>
      </c>
      <c r="C348" s="431" t="str">
        <f t="shared" si="27"/>
        <v>Subsidy for Elec Production by Fuel</v>
      </c>
      <c r="D348" s="9" t="s">
        <v>2882</v>
      </c>
      <c r="E348" s="53"/>
      <c r="F348" s="9" t="s">
        <v>2559</v>
      </c>
      <c r="G348" s="55"/>
      <c r="H348" s="54">
        <v>702</v>
      </c>
      <c r="I348" s="9" t="s">
        <v>46</v>
      </c>
      <c r="J348" s="429" t="str">
        <f>IF(ISBLANK(INDEX('Policy Characteristics'!D:D,MATCH($C348,'Policy Characteristics'!$C:$C,0))),"",INDEX('Policy Characteristics'!D:D,MATCH($C348,'Policy Characteristics'!$C:$C,0)))</f>
        <v>Subsidy for Electricity Production</v>
      </c>
      <c r="K348" s="427" t="str">
        <f>IF(ISBLANK(INDEX('Policy Characteristics'!E:E,MATCH($C348,'Policy Characteristics'!$C:$C,0))),"",INDEX('Policy Characteristics'!E:E,MATCH($C348,'Policy Characteristics'!$C:$C,0)))</f>
        <v>elec generation subsidy</v>
      </c>
      <c r="L348" s="427">
        <f>IF(ISBLANK(INDEX('Policy Characteristics'!F:F,MATCH($C348,'Policy Characteristics'!$C:$C,0))),"",INDEX('Policy Characteristics'!F:F,MATCH($C348,'Policy Characteristics'!$C:$C,0)))</f>
        <v>0</v>
      </c>
      <c r="M348" s="427">
        <f>IF(ISBLANK(INDEX('Policy Characteristics'!G:G,MATCH($C348,'Policy Characteristics'!$C:$C,0))),"",INDEX('Policy Characteristics'!G:G,MATCH($C348,'Policy Characteristics'!$C:$C,0)))</f>
        <v>60</v>
      </c>
      <c r="N348" s="427">
        <f>IF(ISBLANK(INDEX('Policy Characteristics'!H:H,MATCH($C348,'Policy Characteristics'!$C:$C,0))),"",INDEX('Policy Characteristics'!H:H,MATCH($C348,'Policy Characteristics'!$C:$C,0)))</f>
        <v>1</v>
      </c>
      <c r="O348" s="427" t="str">
        <f>IF(ISBLANK(INDEX('Policy Characteristics'!I:I,MATCH($C348,'Policy Characteristics'!$C:$C,0))),"",INDEX('Policy Characteristics'!I:I,MATCH($C348,'Policy Characteristics'!$C:$C,0)))</f>
        <v>€/MWh</v>
      </c>
      <c r="P348" s="427" t="str">
        <f>IF(ISBLANK(INDEX('Policy Characteristics'!J:J,MATCH($C348,'Policy Characteristics'!$C:$C,0))),"",INDEX('Policy Characteristics'!J:J,MATCH($C348,'Policy Characteristics'!$C:$C,0)))</f>
        <v>**Description:** This policy is a subsidy paid by the government to suppliers of electricity per unit of electricity generated from the selected plant type(s). // **Guidance for setting values:** In 2018, most of the EU subsidies occurred in the energy sector, totalling 92 billion euros. Renewable energy received almost 75% of these subsidies within the energy sector, with subsidies for non-renewables continuing to decline throughout the EU. According to the European Commission, the three most important renewable technologies (solar, wind, and biomass) received 30%, 22%, and 16% of the total energy sector subsidies respectively. In France, the average tax reduction for electricity consumed by the average energy intensive equates to €9.74/MWh. // // **Nuclear:** Taking an average subsidy value of €10/MWh with the average lifetime of a nuclear plant being 60 years, this would correspond to a lever setting of approximately €1.60/MWh. // **Onshore Wind, Solar PV, Solar Thermal, Offshore Wind:** Because the average lifetime of an onshore wind, solar PV, solar thermal, or offshore wind plant is 30 years, a €10/MWh credit would correspond to a lever setting of approximately €3.20/MWh. // **Biomass:** Because the average lifetime of a solar thermal plant is 45 years, a setting of $10/MWh would correspond to a lever setting of approximately €2.40/MWh.</v>
      </c>
      <c r="Q348" s="427" t="str">
        <f>IF(ISBLANK(INDEX('Policy Characteristics'!K:K,MATCH($C348,'Policy Characteristics'!$C:$C,0))),"",INDEX('Policy Characteristics'!K:K,MATCH($C348,'Policy Characteristics'!$C:$C,0)))</f>
        <v>electricity-sector-main.html#subsidies</v>
      </c>
      <c r="R348" s="427" t="str">
        <f>IF(ISBLANK(INDEX('Policy Characteristics'!L:L,MATCH($C348,'Policy Characteristics'!$C:$C,0))),"",INDEX('Policy Characteristics'!L:L,MATCH($C348,'Policy Characteristics'!$C:$C,0)))</f>
        <v>subsidy-for-electricity-production.html</v>
      </c>
    </row>
    <row r="349" spans="1:18" x14ac:dyDescent="0.35">
      <c r="A349" s="427" t="str">
        <f>IF(ISBLANK(INDEX('Policy Characteristics'!A:A,MATCH($C349,'Policy Characteristics'!$C:$C,0))),"",INDEX('Policy Characteristics'!A:A,MATCH($C349,'Policy Characteristics'!$C:$C,0)))</f>
        <v>Electricity Supply</v>
      </c>
      <c r="B349" s="427" t="str">
        <f>IF(ISBLANK(INDEX('Policy Characteristics'!B:B,MATCH($C349,'Policy Characteristics'!$C:$C,0))),"",INDEX('Policy Characteristics'!B:B,MATCH($C349,'Policy Characteristics'!$C:$C,0)))</f>
        <v>Subsidy for Electricity Production</v>
      </c>
      <c r="C349" s="431" t="str">
        <f t="shared" si="27"/>
        <v>Subsidy for Elec Production by Fuel</v>
      </c>
      <c r="D349" s="9" t="s">
        <v>2883</v>
      </c>
      <c r="E349" s="53"/>
      <c r="F349" s="9" t="s">
        <v>2707</v>
      </c>
      <c r="G349" s="55"/>
      <c r="H349" s="54">
        <v>703</v>
      </c>
      <c r="I349" s="9" t="s">
        <v>46</v>
      </c>
      <c r="J349" s="429" t="str">
        <f>IF(ISBLANK(INDEX('Policy Characteristics'!D:D,MATCH($C349,'Policy Characteristics'!$C:$C,0))),"",INDEX('Policy Characteristics'!D:D,MATCH($C349,'Policy Characteristics'!$C:$C,0)))</f>
        <v>Subsidy for Electricity Production</v>
      </c>
      <c r="K349" s="427" t="str">
        <f>IF(ISBLANK(INDEX('Policy Characteristics'!E:E,MATCH($C349,'Policy Characteristics'!$C:$C,0))),"",INDEX('Policy Characteristics'!E:E,MATCH($C349,'Policy Characteristics'!$C:$C,0)))</f>
        <v>elec generation subsidy</v>
      </c>
      <c r="L349" s="427">
        <f>IF(ISBLANK(INDEX('Policy Characteristics'!F:F,MATCH($C349,'Policy Characteristics'!$C:$C,0))),"",INDEX('Policy Characteristics'!F:F,MATCH($C349,'Policy Characteristics'!$C:$C,0)))</f>
        <v>0</v>
      </c>
      <c r="M349" s="427">
        <f>IF(ISBLANK(INDEX('Policy Characteristics'!G:G,MATCH($C349,'Policy Characteristics'!$C:$C,0))),"",INDEX('Policy Characteristics'!G:G,MATCH($C349,'Policy Characteristics'!$C:$C,0)))</f>
        <v>60</v>
      </c>
      <c r="N349" s="427">
        <f>IF(ISBLANK(INDEX('Policy Characteristics'!H:H,MATCH($C349,'Policy Characteristics'!$C:$C,0))),"",INDEX('Policy Characteristics'!H:H,MATCH($C349,'Policy Characteristics'!$C:$C,0)))</f>
        <v>1</v>
      </c>
      <c r="O349" s="427" t="str">
        <f>IF(ISBLANK(INDEX('Policy Characteristics'!I:I,MATCH($C349,'Policy Characteristics'!$C:$C,0))),"",INDEX('Policy Characteristics'!I:I,MATCH($C349,'Policy Characteristics'!$C:$C,0)))</f>
        <v>€/MWh</v>
      </c>
      <c r="P349" s="427" t="str">
        <f>IF(ISBLANK(INDEX('Policy Characteristics'!J:J,MATCH($C349,'Policy Characteristics'!$C:$C,0))),"",INDEX('Policy Characteristics'!J:J,MATCH($C349,'Policy Characteristics'!$C:$C,0)))</f>
        <v>**Description:** This policy is a subsidy paid by the government to suppliers of electricity per unit of electricity generated from the selected plant type(s). // **Guidance for setting values:** In 2018, most of the EU subsidies occurred in the energy sector, totalling 92 billion euros. Renewable energy received almost 75% of these subsidies within the energy sector, with subsidies for non-renewables continuing to decline throughout the EU. According to the European Commission, the three most important renewable technologies (solar, wind, and biomass) received 30%, 22%, and 16% of the total energy sector subsidies respectively. In France, the average tax reduction for electricity consumed by the average energy intensive equates to €9.74/MWh. // // **Nuclear:** Taking an average subsidy value of €10/MWh with the average lifetime of a nuclear plant being 60 years, this would correspond to a lever setting of approximately €1.60/MWh. // **Onshore Wind, Solar PV, Solar Thermal, Offshore Wind:** Because the average lifetime of an onshore wind, solar PV, solar thermal, or offshore wind plant is 30 years, a €10/MWh credit would correspond to a lever setting of approximately €3.20/MWh. // **Biomass:** Because the average lifetime of a solar thermal plant is 45 years, a setting of $10/MWh would correspond to a lever setting of approximately €2.40/MWh.</v>
      </c>
      <c r="Q349" s="427" t="str">
        <f>IF(ISBLANK(INDEX('Policy Characteristics'!K:K,MATCH($C349,'Policy Characteristics'!$C:$C,0))),"",INDEX('Policy Characteristics'!K:K,MATCH($C349,'Policy Characteristics'!$C:$C,0)))</f>
        <v>electricity-sector-main.html#subsidies</v>
      </c>
      <c r="R349" s="427" t="str">
        <f>IF(ISBLANK(INDEX('Policy Characteristics'!L:L,MATCH($C349,'Policy Characteristics'!$C:$C,0))),"",INDEX('Policy Characteristics'!L:L,MATCH($C349,'Policy Characteristics'!$C:$C,0)))</f>
        <v>subsidy-for-electricity-production.html</v>
      </c>
    </row>
    <row r="350" spans="1:18" x14ac:dyDescent="0.35">
      <c r="A350" s="427" t="str">
        <f>IF(ISBLANK(INDEX('Policy Characteristics'!A:A,MATCH($C350,'Policy Characteristics'!$C:$C,0))),"",INDEX('Policy Characteristics'!A:A,MATCH($C350,'Policy Characteristics'!$C:$C,0)))</f>
        <v>Electricity Supply</v>
      </c>
      <c r="B350" s="427" t="str">
        <f>IF(ISBLANK(INDEX('Policy Characteristics'!B:B,MATCH($C350,'Policy Characteristics'!$C:$C,0))),"",INDEX('Policy Characteristics'!B:B,MATCH($C350,'Policy Characteristics'!$C:$C,0)))</f>
        <v>Subsidy for Electricity Production</v>
      </c>
      <c r="C350" s="431" t="str">
        <f t="shared" si="27"/>
        <v>Subsidy for Elec Production by Fuel</v>
      </c>
      <c r="D350" s="9" t="s">
        <v>2884</v>
      </c>
      <c r="E350" s="53"/>
      <c r="F350" s="9" t="s">
        <v>2561</v>
      </c>
      <c r="G350" s="55"/>
      <c r="H350" s="54">
        <v>704</v>
      </c>
      <c r="I350" s="9" t="s">
        <v>46</v>
      </c>
      <c r="J350" s="429" t="str">
        <f>IF(ISBLANK(INDEX('Policy Characteristics'!D:D,MATCH($C350,'Policy Characteristics'!$C:$C,0))),"",INDEX('Policy Characteristics'!D:D,MATCH($C350,'Policy Characteristics'!$C:$C,0)))</f>
        <v>Subsidy for Electricity Production</v>
      </c>
      <c r="K350" s="427" t="str">
        <f>IF(ISBLANK(INDEX('Policy Characteristics'!E:E,MATCH($C350,'Policy Characteristics'!$C:$C,0))),"",INDEX('Policy Characteristics'!E:E,MATCH($C350,'Policy Characteristics'!$C:$C,0)))</f>
        <v>elec generation subsidy</v>
      </c>
      <c r="L350" s="427">
        <f>IF(ISBLANK(INDEX('Policy Characteristics'!F:F,MATCH($C350,'Policy Characteristics'!$C:$C,0))),"",INDEX('Policy Characteristics'!F:F,MATCH($C350,'Policy Characteristics'!$C:$C,0)))</f>
        <v>0</v>
      </c>
      <c r="M350" s="427">
        <f>IF(ISBLANK(INDEX('Policy Characteristics'!G:G,MATCH($C350,'Policy Characteristics'!$C:$C,0))),"",INDEX('Policy Characteristics'!G:G,MATCH($C350,'Policy Characteristics'!$C:$C,0)))</f>
        <v>60</v>
      </c>
      <c r="N350" s="427">
        <f>IF(ISBLANK(INDEX('Policy Characteristics'!H:H,MATCH($C350,'Policy Characteristics'!$C:$C,0))),"",INDEX('Policy Characteristics'!H:H,MATCH($C350,'Policy Characteristics'!$C:$C,0)))</f>
        <v>1</v>
      </c>
      <c r="O350" s="427" t="str">
        <f>IF(ISBLANK(INDEX('Policy Characteristics'!I:I,MATCH($C350,'Policy Characteristics'!$C:$C,0))),"",INDEX('Policy Characteristics'!I:I,MATCH($C350,'Policy Characteristics'!$C:$C,0)))</f>
        <v>€/MWh</v>
      </c>
      <c r="P350" s="427" t="str">
        <f>IF(ISBLANK(INDEX('Policy Characteristics'!J:J,MATCH($C350,'Policy Characteristics'!$C:$C,0))),"",INDEX('Policy Characteristics'!J:J,MATCH($C350,'Policy Characteristics'!$C:$C,0)))</f>
        <v>**Description:** This policy is a subsidy paid by the government to suppliers of electricity per unit of electricity generated from the selected plant type(s). // **Guidance for setting values:** In 2018, most of the EU subsidies occurred in the energy sector, totalling 92 billion euros. Renewable energy received almost 75% of these subsidies within the energy sector, with subsidies for non-renewables continuing to decline throughout the EU. According to the European Commission, the three most important renewable technologies (solar, wind, and biomass) received 30%, 22%, and 16% of the total energy sector subsidies respectively. In France, the average tax reduction for electricity consumed by the average energy intensive equates to €9.74/MWh. // // **Nuclear:** Taking an average subsidy value of €10/MWh with the average lifetime of a nuclear plant being 60 years, this would correspond to a lever setting of approximately €1.60/MWh. // **Onshore Wind, Solar PV, Solar Thermal, Offshore Wind:** Because the average lifetime of an onshore wind, solar PV, solar thermal, or offshore wind plant is 30 years, a €10/MWh credit would correspond to a lever setting of approximately €3.20/MWh. // **Biomass:** Because the average lifetime of a solar thermal plant is 45 years, a setting of $10/MWh would correspond to a lever setting of approximately €2.40/MWh.</v>
      </c>
      <c r="Q350" s="427" t="str">
        <f>IF(ISBLANK(INDEX('Policy Characteristics'!K:K,MATCH($C350,'Policy Characteristics'!$C:$C,0))),"",INDEX('Policy Characteristics'!K:K,MATCH($C350,'Policy Characteristics'!$C:$C,0)))</f>
        <v>electricity-sector-main.html#subsidies</v>
      </c>
      <c r="R350" s="427" t="str">
        <f>IF(ISBLANK(INDEX('Policy Characteristics'!L:L,MATCH($C350,'Policy Characteristics'!$C:$C,0))),"",INDEX('Policy Characteristics'!L:L,MATCH($C350,'Policy Characteristics'!$C:$C,0)))</f>
        <v>subsidy-for-electricity-production.html</v>
      </c>
    </row>
    <row r="351" spans="1:18" x14ac:dyDescent="0.35">
      <c r="A351" s="427" t="str">
        <f>IF(ISBLANK(INDEX('Policy Characteristics'!A:A,MATCH($C351,'Policy Characteristics'!$C:$C,0))),"",INDEX('Policy Characteristics'!A:A,MATCH($C351,'Policy Characteristics'!$C:$C,0)))</f>
        <v>Industry</v>
      </c>
      <c r="B351" s="427" t="str">
        <f>IF(ISBLANK(INDEX('Policy Characteristics'!B:B,MATCH($C351,'Policy Characteristics'!$C:$C,0))),"",INDEX('Policy Characteristics'!B:B,MATCH($C351,'Policy Characteristics'!$C:$C,0)))</f>
        <v>Carbon Capture and Sequestration</v>
      </c>
      <c r="C351" s="432" t="s">
        <v>3212</v>
      </c>
      <c r="D351" s="299" t="s">
        <v>3246</v>
      </c>
      <c r="E351" s="300" t="s">
        <v>3215</v>
      </c>
      <c r="F351" s="211" t="s">
        <v>3271</v>
      </c>
      <c r="G351" s="53" t="s">
        <v>3216</v>
      </c>
      <c r="H351" s="54">
        <v>908</v>
      </c>
      <c r="I351" s="9" t="s">
        <v>46</v>
      </c>
      <c r="J351" s="429" t="str">
        <f>IF(ISBLANK(INDEX('Policy Characteristics'!D:D,MATCH($C351,'Policy Characteristics'!$C:$C,0))),"",INDEX('Policy Characteristics'!D:D,MATCH($C351,'Policy Characteristics'!$C:$C,0)))</f>
        <v>Industry CCS</v>
      </c>
      <c r="K351" s="427" t="str">
        <f>IF(ISBLANK(INDEX('Policy Characteristics'!E:E,MATCH($C351,'Policy Characteristics'!$C:$C,0))),"",INDEX('Policy Characteristics'!E:E,MATCH($C351,'Policy Characteristics'!$C:$C,0)))</f>
        <v>indst CCS</v>
      </c>
      <c r="L351" s="450">
        <f>IF(ISBLANK(INDEX('Policy Characteristics'!F:F,MATCH($C351,'Policy Characteristics'!$C:$C,0))),"",INDEX('Policy Characteristics'!F:F,MATCH($C351,'Policy Characteristics'!$C:$C,0)))</f>
        <v>0</v>
      </c>
      <c r="M351" s="450">
        <f>IF(ISBLANK(INDEX('Policy Characteristics'!G:G,MATCH($C351,'Policy Characteristics'!$C:$C,0))),"",INDEX('Policy Characteristics'!G:G,MATCH($C351,'Policy Characteristics'!$C:$C,0)))</f>
        <v>1</v>
      </c>
      <c r="N351" s="450">
        <f>IF(ISBLANK(INDEX('Policy Characteristics'!H:H,MATCH($C351,'Policy Characteristics'!$C:$C,0))),"",INDEX('Policy Characteristics'!H:H,MATCH($C351,'Policy Characteristics'!$C:$C,0)))</f>
        <v>0.01</v>
      </c>
      <c r="O351" s="427" t="str">
        <f>IF(ISBLANK(INDEX('Policy Characteristics'!I:I,MATCH($C351,'Policy Characteristics'!$C:$C,0))),"",INDEX('Policy Characteristics'!I:I,MATCH($C351,'Policy Characteristics'!$C:$C,0)))</f>
        <v>% of CO2 captured</v>
      </c>
      <c r="P351" s="427" t="str">
        <f>IF(ISBLANK(INDEX('Policy Characteristics'!J:J,MATCH($C351,'Policy Characteristics'!$C:$C,0))),"",INDEX('Policy Characteristics'!J:J,MATCH($C351,'Policy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1" s="427" t="str">
        <f>IF(ISBLANK(INDEX('Policy Characteristics'!K:K,MATCH($C351,'Policy Characteristics'!$C:$C,0))),"",INDEX('Policy Characteristics'!K:K,MATCH($C351,'Policy Characteristics'!$C:$C,0)))</f>
        <v>ccs.html#ccs</v>
      </c>
      <c r="R351" s="427" t="str">
        <f>IF(ISBLANK(INDEX('Policy Characteristics'!L:L,MATCH($C351,'Policy Characteristics'!$C:$C,0))),"",INDEX('Policy Characteristics'!L:L,MATCH($C351,'Policy Characteristics'!$C:$C,0)))</f>
        <v>carbon-capture-and-sequestration.html</v>
      </c>
    </row>
    <row r="352" spans="1:18" x14ac:dyDescent="0.35">
      <c r="A352" s="427" t="str">
        <f>IF(ISBLANK(INDEX('Policy Characteristics'!A:A,MATCH($C352,'Policy Characteristics'!$C:$C,0))),"",INDEX('Policy Characteristics'!A:A,MATCH($C352,'Policy Characteristics'!$C:$C,0)))</f>
        <v>Industry</v>
      </c>
      <c r="B352" s="427" t="str">
        <f>IF(ISBLANK(INDEX('Policy Characteristics'!B:B,MATCH($C352,'Policy Characteristics'!$C:$C,0))),"",INDEX('Policy Characteristics'!B:B,MATCH($C352,'Policy Characteristics'!$C:$C,0)))</f>
        <v>Carbon Capture and Sequestration</v>
      </c>
      <c r="C352" s="431" t="str">
        <f t="shared" ref="C352:C367" si="28">C$351</f>
        <v>Industry Sector Fraction of Potential Additional CCS Achieved</v>
      </c>
      <c r="D352" s="299" t="s">
        <v>3246</v>
      </c>
      <c r="E352" s="300" t="s">
        <v>2646</v>
      </c>
      <c r="F352" s="211" t="s">
        <v>3271</v>
      </c>
      <c r="G352" s="53" t="s">
        <v>3217</v>
      </c>
      <c r="H352" s="54">
        <v>909</v>
      </c>
      <c r="I352" s="9" t="s">
        <v>46</v>
      </c>
      <c r="J352" s="429" t="str">
        <f>IF(ISBLANK(INDEX('Policy Characteristics'!D:D,MATCH($C352,'Policy Characteristics'!$C:$C,0))),"",INDEX('Policy Characteristics'!D:D,MATCH($C352,'Policy Characteristics'!$C:$C,0)))</f>
        <v>Industry CCS</v>
      </c>
      <c r="K352" s="427" t="str">
        <f>IF(ISBLANK(INDEX('Policy Characteristics'!E:E,MATCH($C352,'Policy Characteristics'!$C:$C,0))),"",INDEX('Policy Characteristics'!E:E,MATCH($C352,'Policy Characteristics'!$C:$C,0)))</f>
        <v>indst CCS</v>
      </c>
      <c r="L352" s="450">
        <f>IF(ISBLANK(INDEX('Policy Characteristics'!F:F,MATCH($C352,'Policy Characteristics'!$C:$C,0))),"",INDEX('Policy Characteristics'!F:F,MATCH($C352,'Policy Characteristics'!$C:$C,0)))</f>
        <v>0</v>
      </c>
      <c r="M352" s="450">
        <f>IF(ISBLANK(INDEX('Policy Characteristics'!G:G,MATCH($C352,'Policy Characteristics'!$C:$C,0))),"",INDEX('Policy Characteristics'!G:G,MATCH($C352,'Policy Characteristics'!$C:$C,0)))</f>
        <v>1</v>
      </c>
      <c r="N352" s="450">
        <f>IF(ISBLANK(INDEX('Policy Characteristics'!H:H,MATCH($C352,'Policy Characteristics'!$C:$C,0))),"",INDEX('Policy Characteristics'!H:H,MATCH($C352,'Policy Characteristics'!$C:$C,0)))</f>
        <v>0.01</v>
      </c>
      <c r="O352" s="427" t="str">
        <f>IF(ISBLANK(INDEX('Policy Characteristics'!I:I,MATCH($C352,'Policy Characteristics'!$C:$C,0))),"",INDEX('Policy Characteristics'!I:I,MATCH($C352,'Policy Characteristics'!$C:$C,0)))</f>
        <v>% of CO2 captured</v>
      </c>
      <c r="P352" s="427" t="str">
        <f>IF(ISBLANK(INDEX('Policy Characteristics'!J:J,MATCH($C352,'Policy Characteristics'!$C:$C,0))),"",INDEX('Policy Characteristics'!J:J,MATCH($C352,'Policy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2" s="427" t="str">
        <f>IF(ISBLANK(INDEX('Policy Characteristics'!K:K,MATCH($C352,'Policy Characteristics'!$C:$C,0))),"",INDEX('Policy Characteristics'!K:K,MATCH($C352,'Policy Characteristics'!$C:$C,0)))</f>
        <v>ccs.html#ccs</v>
      </c>
      <c r="R352" s="427" t="str">
        <f>IF(ISBLANK(INDEX('Policy Characteristics'!L:L,MATCH($C352,'Policy Characteristics'!$C:$C,0))),"",INDEX('Policy Characteristics'!L:L,MATCH($C352,'Policy Characteristics'!$C:$C,0)))</f>
        <v>carbon-capture-and-sequestration.html</v>
      </c>
    </row>
    <row r="353" spans="1:18" x14ac:dyDescent="0.35">
      <c r="A353" s="427" t="str">
        <f>IF(ISBLANK(INDEX('Policy Characteristics'!A:A,MATCH($C353,'Policy Characteristics'!$C:$C,0))),"",INDEX('Policy Characteristics'!A:A,MATCH($C353,'Policy Characteristics'!$C:$C,0)))</f>
        <v>Industry</v>
      </c>
      <c r="B353" s="427" t="str">
        <f>IF(ISBLANK(INDEX('Policy Characteristics'!B:B,MATCH($C353,'Policy Characteristics'!$C:$C,0))),"",INDEX('Policy Characteristics'!B:B,MATCH($C353,'Policy Characteristics'!$C:$C,0)))</f>
        <v>Carbon Capture and Sequestration</v>
      </c>
      <c r="C353" s="431" t="str">
        <f t="shared" si="28"/>
        <v>Industry Sector Fraction of Potential Additional CCS Achieved</v>
      </c>
      <c r="D353" s="300" t="s">
        <v>3247</v>
      </c>
      <c r="E353" s="300" t="s">
        <v>3215</v>
      </c>
      <c r="F353" s="211" t="s">
        <v>2896</v>
      </c>
      <c r="G353" s="53" t="s">
        <v>3216</v>
      </c>
      <c r="H353" s="54">
        <v>910</v>
      </c>
      <c r="I353" s="9" t="s">
        <v>46</v>
      </c>
      <c r="J353" s="429" t="str">
        <f>IF(ISBLANK(INDEX('Policy Characteristics'!D:D,MATCH($C353,'Policy Characteristics'!$C:$C,0))),"",INDEX('Policy Characteristics'!D:D,MATCH($C353,'Policy Characteristics'!$C:$C,0)))</f>
        <v>Industry CCS</v>
      </c>
      <c r="K353" s="427" t="str">
        <f>IF(ISBLANK(INDEX('Policy Characteristics'!E:E,MATCH($C353,'Policy Characteristics'!$C:$C,0))),"",INDEX('Policy Characteristics'!E:E,MATCH($C353,'Policy Characteristics'!$C:$C,0)))</f>
        <v>indst CCS</v>
      </c>
      <c r="L353" s="450">
        <f>IF(ISBLANK(INDEX('Policy Characteristics'!F:F,MATCH($C353,'Policy Characteristics'!$C:$C,0))),"",INDEX('Policy Characteristics'!F:F,MATCH($C353,'Policy Characteristics'!$C:$C,0)))</f>
        <v>0</v>
      </c>
      <c r="M353" s="450">
        <f>IF(ISBLANK(INDEX('Policy Characteristics'!G:G,MATCH($C353,'Policy Characteristics'!$C:$C,0))),"",INDEX('Policy Characteristics'!G:G,MATCH($C353,'Policy Characteristics'!$C:$C,0)))</f>
        <v>1</v>
      </c>
      <c r="N353" s="450">
        <f>IF(ISBLANK(INDEX('Policy Characteristics'!H:H,MATCH($C353,'Policy Characteristics'!$C:$C,0))),"",INDEX('Policy Characteristics'!H:H,MATCH($C353,'Policy Characteristics'!$C:$C,0)))</f>
        <v>0.01</v>
      </c>
      <c r="O353" s="427" t="str">
        <f>IF(ISBLANK(INDEX('Policy Characteristics'!I:I,MATCH($C353,'Policy Characteristics'!$C:$C,0))),"",INDEX('Policy Characteristics'!I:I,MATCH($C353,'Policy Characteristics'!$C:$C,0)))</f>
        <v>% of CO2 captured</v>
      </c>
      <c r="P353" s="427" t="str">
        <f>IF(ISBLANK(INDEX('Policy Characteristics'!J:J,MATCH($C353,'Policy Characteristics'!$C:$C,0))),"",INDEX('Policy Characteristics'!J:J,MATCH($C353,'Policy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3" s="427" t="str">
        <f>IF(ISBLANK(INDEX('Policy Characteristics'!K:K,MATCH($C353,'Policy Characteristics'!$C:$C,0))),"",INDEX('Policy Characteristics'!K:K,MATCH($C353,'Policy Characteristics'!$C:$C,0)))</f>
        <v>ccs.html#ccs</v>
      </c>
      <c r="R353" s="427" t="str">
        <f>IF(ISBLANK(INDEX('Policy Characteristics'!L:L,MATCH($C353,'Policy Characteristics'!$C:$C,0))),"",INDEX('Policy Characteristics'!L:L,MATCH($C353,'Policy Characteristics'!$C:$C,0)))</f>
        <v>carbon-capture-and-sequestration.html</v>
      </c>
    </row>
    <row r="354" spans="1:18" x14ac:dyDescent="0.35">
      <c r="A354" s="427" t="str">
        <f>IF(ISBLANK(INDEX('Policy Characteristics'!A:A,MATCH($C354,'Policy Characteristics'!$C:$C,0))),"",INDEX('Policy Characteristics'!A:A,MATCH($C354,'Policy Characteristics'!$C:$C,0)))</f>
        <v>Industry</v>
      </c>
      <c r="B354" s="427" t="str">
        <f>IF(ISBLANK(INDEX('Policy Characteristics'!B:B,MATCH($C354,'Policy Characteristics'!$C:$C,0))),"",INDEX('Policy Characteristics'!B:B,MATCH($C354,'Policy Characteristics'!$C:$C,0)))</f>
        <v>Carbon Capture and Sequestration</v>
      </c>
      <c r="C354" s="431" t="str">
        <f t="shared" si="28"/>
        <v>Industry Sector Fraction of Potential Additional CCS Achieved</v>
      </c>
      <c r="D354" s="300" t="s">
        <v>3247</v>
      </c>
      <c r="E354" s="300" t="s">
        <v>2646</v>
      </c>
      <c r="F354" s="211" t="s">
        <v>2896</v>
      </c>
      <c r="G354" s="53" t="s">
        <v>3217</v>
      </c>
      <c r="H354" s="54">
        <v>911</v>
      </c>
      <c r="I354" s="9" t="s">
        <v>46</v>
      </c>
      <c r="J354" s="429" t="str">
        <f>IF(ISBLANK(INDEX('Policy Characteristics'!D:D,MATCH($C354,'Policy Characteristics'!$C:$C,0))),"",INDEX('Policy Characteristics'!D:D,MATCH($C354,'Policy Characteristics'!$C:$C,0)))</f>
        <v>Industry CCS</v>
      </c>
      <c r="K354" s="427" t="str">
        <f>IF(ISBLANK(INDEX('Policy Characteristics'!E:E,MATCH($C354,'Policy Characteristics'!$C:$C,0))),"",INDEX('Policy Characteristics'!E:E,MATCH($C354,'Policy Characteristics'!$C:$C,0)))</f>
        <v>indst CCS</v>
      </c>
      <c r="L354" s="450">
        <f>IF(ISBLANK(INDEX('Policy Characteristics'!F:F,MATCH($C354,'Policy Characteristics'!$C:$C,0))),"",INDEX('Policy Characteristics'!F:F,MATCH($C354,'Policy Characteristics'!$C:$C,0)))</f>
        <v>0</v>
      </c>
      <c r="M354" s="450">
        <f>IF(ISBLANK(INDEX('Policy Characteristics'!G:G,MATCH($C354,'Policy Characteristics'!$C:$C,0))),"",INDEX('Policy Characteristics'!G:G,MATCH($C354,'Policy Characteristics'!$C:$C,0)))</f>
        <v>1</v>
      </c>
      <c r="N354" s="450">
        <f>IF(ISBLANK(INDEX('Policy Characteristics'!H:H,MATCH($C354,'Policy Characteristics'!$C:$C,0))),"",INDEX('Policy Characteristics'!H:H,MATCH($C354,'Policy Characteristics'!$C:$C,0)))</f>
        <v>0.01</v>
      </c>
      <c r="O354" s="427" t="str">
        <f>IF(ISBLANK(INDEX('Policy Characteristics'!I:I,MATCH($C354,'Policy Characteristics'!$C:$C,0))),"",INDEX('Policy Characteristics'!I:I,MATCH($C354,'Policy Characteristics'!$C:$C,0)))</f>
        <v>% of CO2 captured</v>
      </c>
      <c r="P354" s="427" t="str">
        <f>IF(ISBLANK(INDEX('Policy Characteristics'!J:J,MATCH($C354,'Policy Characteristics'!$C:$C,0))),"",INDEX('Policy Characteristics'!J:J,MATCH($C354,'Policy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4" s="427" t="str">
        <f>IF(ISBLANK(INDEX('Policy Characteristics'!K:K,MATCH($C354,'Policy Characteristics'!$C:$C,0))),"",INDEX('Policy Characteristics'!K:K,MATCH($C354,'Policy Characteristics'!$C:$C,0)))</f>
        <v>ccs.html#ccs</v>
      </c>
      <c r="R354" s="427" t="str">
        <f>IF(ISBLANK(INDEX('Policy Characteristics'!L:L,MATCH($C354,'Policy Characteristics'!$C:$C,0))),"",INDEX('Policy Characteristics'!L:L,MATCH($C354,'Policy Characteristics'!$C:$C,0)))</f>
        <v>carbon-capture-and-sequestration.html</v>
      </c>
    </row>
    <row r="355" spans="1:18" x14ac:dyDescent="0.35">
      <c r="A355" s="427" t="str">
        <f>IF(ISBLANK(INDEX('Policy Characteristics'!A:A,MATCH($C355,'Policy Characteristics'!$C:$C,0))),"",INDEX('Policy Characteristics'!A:A,MATCH($C355,'Policy Characteristics'!$C:$C,0)))</f>
        <v>Industry</v>
      </c>
      <c r="B355" s="427" t="str">
        <f>IF(ISBLANK(INDEX('Policy Characteristics'!B:B,MATCH($C355,'Policy Characteristics'!$C:$C,0))),"",INDEX('Policy Characteristics'!B:B,MATCH($C355,'Policy Characteristics'!$C:$C,0)))</f>
        <v>Carbon Capture and Sequestration</v>
      </c>
      <c r="C355" s="431" t="str">
        <f t="shared" si="28"/>
        <v>Industry Sector Fraction of Potential Additional CCS Achieved</v>
      </c>
      <c r="D355" s="300" t="s">
        <v>3248</v>
      </c>
      <c r="E355" s="300" t="s">
        <v>3215</v>
      </c>
      <c r="F355" s="211" t="s">
        <v>3218</v>
      </c>
      <c r="G355" s="53" t="s">
        <v>3216</v>
      </c>
      <c r="H355" s="54">
        <v>912</v>
      </c>
      <c r="I355" s="9" t="s">
        <v>46</v>
      </c>
      <c r="J355" s="429" t="str">
        <f>IF(ISBLANK(INDEX('Policy Characteristics'!D:D,MATCH($C355,'Policy Characteristics'!$C:$C,0))),"",INDEX('Policy Characteristics'!D:D,MATCH($C355,'Policy Characteristics'!$C:$C,0)))</f>
        <v>Industry CCS</v>
      </c>
      <c r="K355" s="427" t="str">
        <f>IF(ISBLANK(INDEX('Policy Characteristics'!E:E,MATCH($C355,'Policy Characteristics'!$C:$C,0))),"",INDEX('Policy Characteristics'!E:E,MATCH($C355,'Policy Characteristics'!$C:$C,0)))</f>
        <v>indst CCS</v>
      </c>
      <c r="L355" s="450">
        <f>IF(ISBLANK(INDEX('Policy Characteristics'!F:F,MATCH($C355,'Policy Characteristics'!$C:$C,0))),"",INDEX('Policy Characteristics'!F:F,MATCH($C355,'Policy Characteristics'!$C:$C,0)))</f>
        <v>0</v>
      </c>
      <c r="M355" s="450">
        <f>IF(ISBLANK(INDEX('Policy Characteristics'!G:G,MATCH($C355,'Policy Characteristics'!$C:$C,0))),"",INDEX('Policy Characteristics'!G:G,MATCH($C355,'Policy Characteristics'!$C:$C,0)))</f>
        <v>1</v>
      </c>
      <c r="N355" s="450">
        <f>IF(ISBLANK(INDEX('Policy Characteristics'!H:H,MATCH($C355,'Policy Characteristics'!$C:$C,0))),"",INDEX('Policy Characteristics'!H:H,MATCH($C355,'Policy Characteristics'!$C:$C,0)))</f>
        <v>0.01</v>
      </c>
      <c r="O355" s="427" t="str">
        <f>IF(ISBLANK(INDEX('Policy Characteristics'!I:I,MATCH($C355,'Policy Characteristics'!$C:$C,0))),"",INDEX('Policy Characteristics'!I:I,MATCH($C355,'Policy Characteristics'!$C:$C,0)))</f>
        <v>% of CO2 captured</v>
      </c>
      <c r="P355" s="427" t="str">
        <f>IF(ISBLANK(INDEX('Policy Characteristics'!J:J,MATCH($C355,'Policy Characteristics'!$C:$C,0))),"",INDEX('Policy Characteristics'!J:J,MATCH($C355,'Policy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5" s="427" t="str">
        <f>IF(ISBLANK(INDEX('Policy Characteristics'!K:K,MATCH($C355,'Policy Characteristics'!$C:$C,0))),"",INDEX('Policy Characteristics'!K:K,MATCH($C355,'Policy Characteristics'!$C:$C,0)))</f>
        <v>ccs.html#ccs</v>
      </c>
      <c r="R355" s="427" t="str">
        <f>IF(ISBLANK(INDEX('Policy Characteristics'!L:L,MATCH($C355,'Policy Characteristics'!$C:$C,0))),"",INDEX('Policy Characteristics'!L:L,MATCH($C355,'Policy Characteristics'!$C:$C,0)))</f>
        <v>carbon-capture-and-sequestration.html</v>
      </c>
    </row>
    <row r="356" spans="1:18" x14ac:dyDescent="0.35">
      <c r="A356" s="427" t="str">
        <f>IF(ISBLANK(INDEX('Policy Characteristics'!A:A,MATCH($C356,'Policy Characteristics'!$C:$C,0))),"",INDEX('Policy Characteristics'!A:A,MATCH($C356,'Policy Characteristics'!$C:$C,0)))</f>
        <v>Industry</v>
      </c>
      <c r="B356" s="427" t="str">
        <f>IF(ISBLANK(INDEX('Policy Characteristics'!B:B,MATCH($C356,'Policy Characteristics'!$C:$C,0))),"",INDEX('Policy Characteristics'!B:B,MATCH($C356,'Policy Characteristics'!$C:$C,0)))</f>
        <v>Carbon Capture and Sequestration</v>
      </c>
      <c r="C356" s="431" t="str">
        <f t="shared" si="28"/>
        <v>Industry Sector Fraction of Potential Additional CCS Achieved</v>
      </c>
      <c r="D356" s="300" t="s">
        <v>3248</v>
      </c>
      <c r="E356" s="300" t="s">
        <v>2646</v>
      </c>
      <c r="F356" s="211" t="s">
        <v>3218</v>
      </c>
      <c r="G356" s="53" t="s">
        <v>3217</v>
      </c>
      <c r="H356" s="54">
        <v>913</v>
      </c>
      <c r="I356" s="9" t="s">
        <v>46</v>
      </c>
      <c r="J356" s="429" t="str">
        <f>IF(ISBLANK(INDEX('Policy Characteristics'!D:D,MATCH($C356,'Policy Characteristics'!$C:$C,0))),"",INDEX('Policy Characteristics'!D:D,MATCH($C356,'Policy Characteristics'!$C:$C,0)))</f>
        <v>Industry CCS</v>
      </c>
      <c r="K356" s="427" t="str">
        <f>IF(ISBLANK(INDEX('Policy Characteristics'!E:E,MATCH($C356,'Policy Characteristics'!$C:$C,0))),"",INDEX('Policy Characteristics'!E:E,MATCH($C356,'Policy Characteristics'!$C:$C,0)))</f>
        <v>indst CCS</v>
      </c>
      <c r="L356" s="450">
        <f>IF(ISBLANK(INDEX('Policy Characteristics'!F:F,MATCH($C356,'Policy Characteristics'!$C:$C,0))),"",INDEX('Policy Characteristics'!F:F,MATCH($C356,'Policy Characteristics'!$C:$C,0)))</f>
        <v>0</v>
      </c>
      <c r="M356" s="450">
        <f>IF(ISBLANK(INDEX('Policy Characteristics'!G:G,MATCH($C356,'Policy Characteristics'!$C:$C,0))),"",INDEX('Policy Characteristics'!G:G,MATCH($C356,'Policy Characteristics'!$C:$C,0)))</f>
        <v>1</v>
      </c>
      <c r="N356" s="450">
        <f>IF(ISBLANK(INDEX('Policy Characteristics'!H:H,MATCH($C356,'Policy Characteristics'!$C:$C,0))),"",INDEX('Policy Characteristics'!H:H,MATCH($C356,'Policy Characteristics'!$C:$C,0)))</f>
        <v>0.01</v>
      </c>
      <c r="O356" s="427" t="str">
        <f>IF(ISBLANK(INDEX('Policy Characteristics'!I:I,MATCH($C356,'Policy Characteristics'!$C:$C,0))),"",INDEX('Policy Characteristics'!I:I,MATCH($C356,'Policy Characteristics'!$C:$C,0)))</f>
        <v>% of CO2 captured</v>
      </c>
      <c r="P356" s="427" t="str">
        <f>IF(ISBLANK(INDEX('Policy Characteristics'!J:J,MATCH($C356,'Policy Characteristics'!$C:$C,0))),"",INDEX('Policy Characteristics'!J:J,MATCH($C356,'Policy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6" s="427" t="str">
        <f>IF(ISBLANK(INDEX('Policy Characteristics'!K:K,MATCH($C356,'Policy Characteristics'!$C:$C,0))),"",INDEX('Policy Characteristics'!K:K,MATCH($C356,'Policy Characteristics'!$C:$C,0)))</f>
        <v>ccs.html#ccs</v>
      </c>
      <c r="R356" s="427" t="str">
        <f>IF(ISBLANK(INDEX('Policy Characteristics'!L:L,MATCH($C356,'Policy Characteristics'!$C:$C,0))),"",INDEX('Policy Characteristics'!L:L,MATCH($C356,'Policy Characteristics'!$C:$C,0)))</f>
        <v>carbon-capture-and-sequestration.html</v>
      </c>
    </row>
    <row r="357" spans="1:18" x14ac:dyDescent="0.35">
      <c r="A357" s="427" t="str">
        <f>IF(ISBLANK(INDEX('Policy Characteristics'!A:A,MATCH($C357,'Policy Characteristics'!$C:$C,0))),"",INDEX('Policy Characteristics'!A:A,MATCH($C357,'Policy Characteristics'!$C:$C,0)))</f>
        <v>Industry</v>
      </c>
      <c r="B357" s="427" t="str">
        <f>IF(ISBLANK(INDEX('Policy Characteristics'!B:B,MATCH($C357,'Policy Characteristics'!$C:$C,0))),"",INDEX('Policy Characteristics'!B:B,MATCH($C357,'Policy Characteristics'!$C:$C,0)))</f>
        <v>Carbon Capture and Sequestration</v>
      </c>
      <c r="C357" s="431" t="str">
        <f t="shared" si="28"/>
        <v>Industry Sector Fraction of Potential Additional CCS Achieved</v>
      </c>
      <c r="D357" s="300" t="s">
        <v>3249</v>
      </c>
      <c r="E357" s="300" t="s">
        <v>3215</v>
      </c>
      <c r="F357" s="211" t="s">
        <v>3219</v>
      </c>
      <c r="G357" s="53" t="s">
        <v>3216</v>
      </c>
      <c r="H357" s="54">
        <v>914</v>
      </c>
      <c r="I357" s="9" t="s">
        <v>46</v>
      </c>
      <c r="J357" s="429" t="str">
        <f>IF(ISBLANK(INDEX('Policy Characteristics'!D:D,MATCH($C357,'Policy Characteristics'!$C:$C,0))),"",INDEX('Policy Characteristics'!D:D,MATCH($C357,'Policy Characteristics'!$C:$C,0)))</f>
        <v>Industry CCS</v>
      </c>
      <c r="K357" s="427" t="str">
        <f>IF(ISBLANK(INDEX('Policy Characteristics'!E:E,MATCH($C357,'Policy Characteristics'!$C:$C,0))),"",INDEX('Policy Characteristics'!E:E,MATCH($C357,'Policy Characteristics'!$C:$C,0)))</f>
        <v>indst CCS</v>
      </c>
      <c r="L357" s="450">
        <f>IF(ISBLANK(INDEX('Policy Characteristics'!F:F,MATCH($C357,'Policy Characteristics'!$C:$C,0))),"",INDEX('Policy Characteristics'!F:F,MATCH($C357,'Policy Characteristics'!$C:$C,0)))</f>
        <v>0</v>
      </c>
      <c r="M357" s="450">
        <f>IF(ISBLANK(INDEX('Policy Characteristics'!G:G,MATCH($C357,'Policy Characteristics'!$C:$C,0))),"",INDEX('Policy Characteristics'!G:G,MATCH($C357,'Policy Characteristics'!$C:$C,0)))</f>
        <v>1</v>
      </c>
      <c r="N357" s="450">
        <f>IF(ISBLANK(INDEX('Policy Characteristics'!H:H,MATCH($C357,'Policy Characteristics'!$C:$C,0))),"",INDEX('Policy Characteristics'!H:H,MATCH($C357,'Policy Characteristics'!$C:$C,0)))</f>
        <v>0.01</v>
      </c>
      <c r="O357" s="427" t="str">
        <f>IF(ISBLANK(INDEX('Policy Characteristics'!I:I,MATCH($C357,'Policy Characteristics'!$C:$C,0))),"",INDEX('Policy Characteristics'!I:I,MATCH($C357,'Policy Characteristics'!$C:$C,0)))</f>
        <v>% of CO2 captured</v>
      </c>
      <c r="P357" s="427" t="str">
        <f>IF(ISBLANK(INDEX('Policy Characteristics'!J:J,MATCH($C357,'Policy Characteristics'!$C:$C,0))),"",INDEX('Policy Characteristics'!J:J,MATCH($C357,'Policy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7" s="427" t="str">
        <f>IF(ISBLANK(INDEX('Policy Characteristics'!K:K,MATCH($C357,'Policy Characteristics'!$C:$C,0))),"",INDEX('Policy Characteristics'!K:K,MATCH($C357,'Policy Characteristics'!$C:$C,0)))</f>
        <v>ccs.html#ccs</v>
      </c>
      <c r="R357" s="427" t="str">
        <f>IF(ISBLANK(INDEX('Policy Characteristics'!L:L,MATCH($C357,'Policy Characteristics'!$C:$C,0))),"",INDEX('Policy Characteristics'!L:L,MATCH($C357,'Policy Characteristics'!$C:$C,0)))</f>
        <v>carbon-capture-and-sequestration.html</v>
      </c>
    </row>
    <row r="358" spans="1:18" x14ac:dyDescent="0.35">
      <c r="A358" s="427" t="str">
        <f>IF(ISBLANK(INDEX('Policy Characteristics'!A:A,MATCH($C358,'Policy Characteristics'!$C:$C,0))),"",INDEX('Policy Characteristics'!A:A,MATCH($C358,'Policy Characteristics'!$C:$C,0)))</f>
        <v>Industry</v>
      </c>
      <c r="B358" s="427" t="str">
        <f>IF(ISBLANK(INDEX('Policy Characteristics'!B:B,MATCH($C358,'Policy Characteristics'!$C:$C,0))),"",INDEX('Policy Characteristics'!B:B,MATCH($C358,'Policy Characteristics'!$C:$C,0)))</f>
        <v>Carbon Capture and Sequestration</v>
      </c>
      <c r="C358" s="431" t="str">
        <f t="shared" si="28"/>
        <v>Industry Sector Fraction of Potential Additional CCS Achieved</v>
      </c>
      <c r="D358" s="300" t="s">
        <v>3249</v>
      </c>
      <c r="E358" s="300" t="s">
        <v>2646</v>
      </c>
      <c r="F358" s="211" t="s">
        <v>3219</v>
      </c>
      <c r="G358" s="53" t="s">
        <v>3217</v>
      </c>
      <c r="H358" s="54">
        <v>915</v>
      </c>
      <c r="I358" s="9" t="s">
        <v>46</v>
      </c>
      <c r="J358" s="429" t="str">
        <f>IF(ISBLANK(INDEX('Policy Characteristics'!D:D,MATCH($C358,'Policy Characteristics'!$C:$C,0))),"",INDEX('Policy Characteristics'!D:D,MATCH($C358,'Policy Characteristics'!$C:$C,0)))</f>
        <v>Industry CCS</v>
      </c>
      <c r="K358" s="427" t="str">
        <f>IF(ISBLANK(INDEX('Policy Characteristics'!E:E,MATCH($C358,'Policy Characteristics'!$C:$C,0))),"",INDEX('Policy Characteristics'!E:E,MATCH($C358,'Policy Characteristics'!$C:$C,0)))</f>
        <v>indst CCS</v>
      </c>
      <c r="L358" s="450">
        <f>IF(ISBLANK(INDEX('Policy Characteristics'!F:F,MATCH($C358,'Policy Characteristics'!$C:$C,0))),"",INDEX('Policy Characteristics'!F:F,MATCH($C358,'Policy Characteristics'!$C:$C,0)))</f>
        <v>0</v>
      </c>
      <c r="M358" s="450">
        <f>IF(ISBLANK(INDEX('Policy Characteristics'!G:G,MATCH($C358,'Policy Characteristics'!$C:$C,0))),"",INDEX('Policy Characteristics'!G:G,MATCH($C358,'Policy Characteristics'!$C:$C,0)))</f>
        <v>1</v>
      </c>
      <c r="N358" s="450">
        <f>IF(ISBLANK(INDEX('Policy Characteristics'!H:H,MATCH($C358,'Policy Characteristics'!$C:$C,0))),"",INDEX('Policy Characteristics'!H:H,MATCH($C358,'Policy Characteristics'!$C:$C,0)))</f>
        <v>0.01</v>
      </c>
      <c r="O358" s="427" t="str">
        <f>IF(ISBLANK(INDEX('Policy Characteristics'!I:I,MATCH($C358,'Policy Characteristics'!$C:$C,0))),"",INDEX('Policy Characteristics'!I:I,MATCH($C358,'Policy Characteristics'!$C:$C,0)))</f>
        <v>% of CO2 captured</v>
      </c>
      <c r="P358" s="427" t="str">
        <f>IF(ISBLANK(INDEX('Policy Characteristics'!J:J,MATCH($C358,'Policy Characteristics'!$C:$C,0))),"",INDEX('Policy Characteristics'!J:J,MATCH($C358,'Policy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8" s="427" t="str">
        <f>IF(ISBLANK(INDEX('Policy Characteristics'!K:K,MATCH($C358,'Policy Characteristics'!$C:$C,0))),"",INDEX('Policy Characteristics'!K:K,MATCH($C358,'Policy Characteristics'!$C:$C,0)))</f>
        <v>ccs.html#ccs</v>
      </c>
      <c r="R358" s="427" t="str">
        <f>IF(ISBLANK(INDEX('Policy Characteristics'!L:L,MATCH($C358,'Policy Characteristics'!$C:$C,0))),"",INDEX('Policy Characteristics'!L:L,MATCH($C358,'Policy Characteristics'!$C:$C,0)))</f>
        <v>carbon-capture-and-sequestration.html</v>
      </c>
    </row>
    <row r="359" spans="1:18" x14ac:dyDescent="0.35">
      <c r="A359" s="427" t="str">
        <f>IF(ISBLANK(INDEX('Policy Characteristics'!A:A,MATCH($C359,'Policy Characteristics'!$C:$C,0))),"",INDEX('Policy Characteristics'!A:A,MATCH($C359,'Policy Characteristics'!$C:$C,0)))</f>
        <v>Industry</v>
      </c>
      <c r="B359" s="427" t="str">
        <f>IF(ISBLANK(INDEX('Policy Characteristics'!B:B,MATCH($C359,'Policy Characteristics'!$C:$C,0))),"",INDEX('Policy Characteristics'!B:B,MATCH($C359,'Policy Characteristics'!$C:$C,0)))</f>
        <v>Carbon Capture and Sequestration</v>
      </c>
      <c r="C359" s="431" t="str">
        <f t="shared" si="28"/>
        <v>Industry Sector Fraction of Potential Additional CCS Achieved</v>
      </c>
      <c r="D359" s="300" t="s">
        <v>3250</v>
      </c>
      <c r="E359" s="300" t="s">
        <v>3215</v>
      </c>
      <c r="F359" s="211" t="s">
        <v>3220</v>
      </c>
      <c r="G359" s="53" t="s">
        <v>3216</v>
      </c>
      <c r="H359" s="54">
        <v>916</v>
      </c>
      <c r="I359" s="53" t="s">
        <v>45</v>
      </c>
      <c r="J359" s="429" t="str">
        <f>IF(ISBLANK(INDEX('Policy Characteristics'!D:D,MATCH($C359,'Policy Characteristics'!$C:$C,0))),"",INDEX('Policy Characteristics'!D:D,MATCH($C359,'Policy Characteristics'!$C:$C,0)))</f>
        <v>Industry CCS</v>
      </c>
      <c r="K359" s="427" t="str">
        <f>IF(ISBLANK(INDEX('Policy Characteristics'!E:E,MATCH($C359,'Policy Characteristics'!$C:$C,0))),"",INDEX('Policy Characteristics'!E:E,MATCH($C359,'Policy Characteristics'!$C:$C,0)))</f>
        <v>indst CCS</v>
      </c>
      <c r="L359" s="450">
        <f>IF(ISBLANK(INDEX('Policy Characteristics'!F:F,MATCH($C359,'Policy Characteristics'!$C:$C,0))),"",INDEX('Policy Characteristics'!F:F,MATCH($C359,'Policy Characteristics'!$C:$C,0)))</f>
        <v>0</v>
      </c>
      <c r="M359" s="450">
        <f>IF(ISBLANK(INDEX('Policy Characteristics'!G:G,MATCH($C359,'Policy Characteristics'!$C:$C,0))),"",INDEX('Policy Characteristics'!G:G,MATCH($C359,'Policy Characteristics'!$C:$C,0)))</f>
        <v>1</v>
      </c>
      <c r="N359" s="450">
        <f>IF(ISBLANK(INDEX('Policy Characteristics'!H:H,MATCH($C359,'Policy Characteristics'!$C:$C,0))),"",INDEX('Policy Characteristics'!H:H,MATCH($C359,'Policy Characteristics'!$C:$C,0)))</f>
        <v>0.01</v>
      </c>
      <c r="O359" s="427" t="str">
        <f>IF(ISBLANK(INDEX('Policy Characteristics'!I:I,MATCH($C359,'Policy Characteristics'!$C:$C,0))),"",INDEX('Policy Characteristics'!I:I,MATCH($C359,'Policy Characteristics'!$C:$C,0)))</f>
        <v>% of CO2 captured</v>
      </c>
      <c r="P359" s="427" t="str">
        <f>IF(ISBLANK(INDEX('Policy Characteristics'!J:J,MATCH($C359,'Policy Characteristics'!$C:$C,0))),"",INDEX('Policy Characteristics'!J:J,MATCH($C359,'Policy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9" s="427" t="str">
        <f>IF(ISBLANK(INDEX('Policy Characteristics'!K:K,MATCH($C359,'Policy Characteristics'!$C:$C,0))),"",INDEX('Policy Characteristics'!K:K,MATCH($C359,'Policy Characteristics'!$C:$C,0)))</f>
        <v>ccs.html#ccs</v>
      </c>
      <c r="R359" s="427" t="str">
        <f>IF(ISBLANK(INDEX('Policy Characteristics'!L:L,MATCH($C359,'Policy Characteristics'!$C:$C,0))),"",INDEX('Policy Characteristics'!L:L,MATCH($C359,'Policy Characteristics'!$C:$C,0)))</f>
        <v>carbon-capture-and-sequestration.html</v>
      </c>
    </row>
    <row r="360" spans="1:18" x14ac:dyDescent="0.35">
      <c r="A360" s="427" t="str">
        <f>IF(ISBLANK(INDEX('Policy Characteristics'!A:A,MATCH($C360,'Policy Characteristics'!$C:$C,0))),"",INDEX('Policy Characteristics'!A:A,MATCH($C360,'Policy Characteristics'!$C:$C,0)))</f>
        <v>Industry</v>
      </c>
      <c r="B360" s="427" t="str">
        <f>IF(ISBLANK(INDEX('Policy Characteristics'!B:B,MATCH($C360,'Policy Characteristics'!$C:$C,0))),"",INDEX('Policy Characteristics'!B:B,MATCH($C360,'Policy Characteristics'!$C:$C,0)))</f>
        <v>Carbon Capture and Sequestration</v>
      </c>
      <c r="C360" s="431" t="str">
        <f t="shared" si="28"/>
        <v>Industry Sector Fraction of Potential Additional CCS Achieved</v>
      </c>
      <c r="D360" s="300" t="s">
        <v>3250</v>
      </c>
      <c r="E360" s="300" t="s">
        <v>2646</v>
      </c>
      <c r="F360" s="211" t="s">
        <v>3220</v>
      </c>
      <c r="G360" s="53" t="s">
        <v>3217</v>
      </c>
      <c r="H360" s="54">
        <v>917</v>
      </c>
      <c r="I360" s="9" t="s">
        <v>46</v>
      </c>
      <c r="J360" s="429" t="str">
        <f>IF(ISBLANK(INDEX('Policy Characteristics'!D:D,MATCH($C360,'Policy Characteristics'!$C:$C,0))),"",INDEX('Policy Characteristics'!D:D,MATCH($C360,'Policy Characteristics'!$C:$C,0)))</f>
        <v>Industry CCS</v>
      </c>
      <c r="K360" s="427" t="str">
        <f>IF(ISBLANK(INDEX('Policy Characteristics'!E:E,MATCH($C360,'Policy Characteristics'!$C:$C,0))),"",INDEX('Policy Characteristics'!E:E,MATCH($C360,'Policy Characteristics'!$C:$C,0)))</f>
        <v>indst CCS</v>
      </c>
      <c r="L360" s="450">
        <f>IF(ISBLANK(INDEX('Policy Characteristics'!F:F,MATCH($C360,'Policy Characteristics'!$C:$C,0))),"",INDEX('Policy Characteristics'!F:F,MATCH($C360,'Policy Characteristics'!$C:$C,0)))</f>
        <v>0</v>
      </c>
      <c r="M360" s="450">
        <f>IF(ISBLANK(INDEX('Policy Characteristics'!G:G,MATCH($C360,'Policy Characteristics'!$C:$C,0))),"",INDEX('Policy Characteristics'!G:G,MATCH($C360,'Policy Characteristics'!$C:$C,0)))</f>
        <v>1</v>
      </c>
      <c r="N360" s="450">
        <f>IF(ISBLANK(INDEX('Policy Characteristics'!H:H,MATCH($C360,'Policy Characteristics'!$C:$C,0))),"",INDEX('Policy Characteristics'!H:H,MATCH($C360,'Policy Characteristics'!$C:$C,0)))</f>
        <v>0.01</v>
      </c>
      <c r="O360" s="427" t="str">
        <f>IF(ISBLANK(INDEX('Policy Characteristics'!I:I,MATCH($C360,'Policy Characteristics'!$C:$C,0))),"",INDEX('Policy Characteristics'!I:I,MATCH($C360,'Policy Characteristics'!$C:$C,0)))</f>
        <v>% of CO2 captured</v>
      </c>
      <c r="P360" s="427" t="str">
        <f>IF(ISBLANK(INDEX('Policy Characteristics'!J:J,MATCH($C360,'Policy Characteristics'!$C:$C,0))),"",INDEX('Policy Characteristics'!J:J,MATCH($C360,'Policy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0" s="427" t="str">
        <f>IF(ISBLANK(INDEX('Policy Characteristics'!K:K,MATCH($C360,'Policy Characteristics'!$C:$C,0))),"",INDEX('Policy Characteristics'!K:K,MATCH($C360,'Policy Characteristics'!$C:$C,0)))</f>
        <v>ccs.html#ccs</v>
      </c>
      <c r="R360" s="427" t="str">
        <f>IF(ISBLANK(INDEX('Policy Characteristics'!L:L,MATCH($C360,'Policy Characteristics'!$C:$C,0))),"",INDEX('Policy Characteristics'!L:L,MATCH($C360,'Policy Characteristics'!$C:$C,0)))</f>
        <v>carbon-capture-and-sequestration.html</v>
      </c>
    </row>
    <row r="361" spans="1:18" x14ac:dyDescent="0.35">
      <c r="A361" s="427" t="str">
        <f>IF(ISBLANK(INDEX('Policy Characteristics'!A:A,MATCH($C361,'Policy Characteristics'!$C:$C,0))),"",INDEX('Policy Characteristics'!A:A,MATCH($C361,'Policy Characteristics'!$C:$C,0)))</f>
        <v>Industry</v>
      </c>
      <c r="B361" s="427" t="str">
        <f>IF(ISBLANK(INDEX('Policy Characteristics'!B:B,MATCH($C361,'Policy Characteristics'!$C:$C,0))),"",INDEX('Policy Characteristics'!B:B,MATCH($C361,'Policy Characteristics'!$C:$C,0)))</f>
        <v>Carbon Capture and Sequestration</v>
      </c>
      <c r="C361" s="431" t="str">
        <f t="shared" si="28"/>
        <v>Industry Sector Fraction of Potential Additional CCS Achieved</v>
      </c>
      <c r="D361" s="300" t="s">
        <v>3251</v>
      </c>
      <c r="E361" s="300" t="s">
        <v>3215</v>
      </c>
      <c r="F361" s="211" t="s">
        <v>3221</v>
      </c>
      <c r="G361" s="53" t="s">
        <v>3216</v>
      </c>
      <c r="H361" s="54">
        <v>918</v>
      </c>
      <c r="I361" s="53" t="s">
        <v>45</v>
      </c>
      <c r="J361" s="429" t="str">
        <f>IF(ISBLANK(INDEX('Policy Characteristics'!D:D,MATCH($C361,'Policy Characteristics'!$C:$C,0))),"",INDEX('Policy Characteristics'!D:D,MATCH($C361,'Policy Characteristics'!$C:$C,0)))</f>
        <v>Industry CCS</v>
      </c>
      <c r="K361" s="427" t="str">
        <f>IF(ISBLANK(INDEX('Policy Characteristics'!E:E,MATCH($C361,'Policy Characteristics'!$C:$C,0))),"",INDEX('Policy Characteristics'!E:E,MATCH($C361,'Policy Characteristics'!$C:$C,0)))</f>
        <v>indst CCS</v>
      </c>
      <c r="L361" s="450">
        <f>IF(ISBLANK(INDEX('Policy Characteristics'!F:F,MATCH($C361,'Policy Characteristics'!$C:$C,0))),"",INDEX('Policy Characteristics'!F:F,MATCH($C361,'Policy Characteristics'!$C:$C,0)))</f>
        <v>0</v>
      </c>
      <c r="M361" s="450">
        <f>IF(ISBLANK(INDEX('Policy Characteristics'!G:G,MATCH($C361,'Policy Characteristics'!$C:$C,0))),"",INDEX('Policy Characteristics'!G:G,MATCH($C361,'Policy Characteristics'!$C:$C,0)))</f>
        <v>1</v>
      </c>
      <c r="N361" s="450">
        <f>IF(ISBLANK(INDEX('Policy Characteristics'!H:H,MATCH($C361,'Policy Characteristics'!$C:$C,0))),"",INDEX('Policy Characteristics'!H:H,MATCH($C361,'Policy Characteristics'!$C:$C,0)))</f>
        <v>0.01</v>
      </c>
      <c r="O361" s="427" t="str">
        <f>IF(ISBLANK(INDEX('Policy Characteristics'!I:I,MATCH($C361,'Policy Characteristics'!$C:$C,0))),"",INDEX('Policy Characteristics'!I:I,MATCH($C361,'Policy Characteristics'!$C:$C,0)))</f>
        <v>% of CO2 captured</v>
      </c>
      <c r="P361" s="427" t="str">
        <f>IF(ISBLANK(INDEX('Policy Characteristics'!J:J,MATCH($C361,'Policy Characteristics'!$C:$C,0))),"",INDEX('Policy Characteristics'!J:J,MATCH($C361,'Policy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1" s="427" t="str">
        <f>IF(ISBLANK(INDEX('Policy Characteristics'!K:K,MATCH($C361,'Policy Characteristics'!$C:$C,0))),"",INDEX('Policy Characteristics'!K:K,MATCH($C361,'Policy Characteristics'!$C:$C,0)))</f>
        <v>ccs.html#ccs</v>
      </c>
      <c r="R361" s="427" t="str">
        <f>IF(ISBLANK(INDEX('Policy Characteristics'!L:L,MATCH($C361,'Policy Characteristics'!$C:$C,0))),"",INDEX('Policy Characteristics'!L:L,MATCH($C361,'Policy Characteristics'!$C:$C,0)))</f>
        <v>carbon-capture-and-sequestration.html</v>
      </c>
    </row>
    <row r="362" spans="1:18" x14ac:dyDescent="0.35">
      <c r="A362" s="427" t="str">
        <f>IF(ISBLANK(INDEX('Policy Characteristics'!A:A,MATCH($C362,'Policy Characteristics'!$C:$C,0))),"",INDEX('Policy Characteristics'!A:A,MATCH($C362,'Policy Characteristics'!$C:$C,0)))</f>
        <v>Industry</v>
      </c>
      <c r="B362" s="427" t="str">
        <f>IF(ISBLANK(INDEX('Policy Characteristics'!B:B,MATCH($C362,'Policy Characteristics'!$C:$C,0))),"",INDEX('Policy Characteristics'!B:B,MATCH($C362,'Policy Characteristics'!$C:$C,0)))</f>
        <v>Carbon Capture and Sequestration</v>
      </c>
      <c r="C362" s="431" t="str">
        <f t="shared" si="28"/>
        <v>Industry Sector Fraction of Potential Additional CCS Achieved</v>
      </c>
      <c r="D362" s="300" t="s">
        <v>3251</v>
      </c>
      <c r="E362" s="300" t="s">
        <v>2646</v>
      </c>
      <c r="F362" s="211" t="s">
        <v>3221</v>
      </c>
      <c r="G362" s="53" t="s">
        <v>3217</v>
      </c>
      <c r="H362" s="54">
        <v>919</v>
      </c>
      <c r="I362" s="9" t="s">
        <v>46</v>
      </c>
      <c r="J362" s="429" t="str">
        <f>IF(ISBLANK(INDEX('Policy Characteristics'!D:D,MATCH($C362,'Policy Characteristics'!$C:$C,0))),"",INDEX('Policy Characteristics'!D:D,MATCH($C362,'Policy Characteristics'!$C:$C,0)))</f>
        <v>Industry CCS</v>
      </c>
      <c r="K362" s="427" t="str">
        <f>IF(ISBLANK(INDEX('Policy Characteristics'!E:E,MATCH($C362,'Policy Characteristics'!$C:$C,0))),"",INDEX('Policy Characteristics'!E:E,MATCH($C362,'Policy Characteristics'!$C:$C,0)))</f>
        <v>indst CCS</v>
      </c>
      <c r="L362" s="450">
        <f>IF(ISBLANK(INDEX('Policy Characteristics'!F:F,MATCH($C362,'Policy Characteristics'!$C:$C,0))),"",INDEX('Policy Characteristics'!F:F,MATCH($C362,'Policy Characteristics'!$C:$C,0)))</f>
        <v>0</v>
      </c>
      <c r="M362" s="450">
        <f>IF(ISBLANK(INDEX('Policy Characteristics'!G:G,MATCH($C362,'Policy Characteristics'!$C:$C,0))),"",INDEX('Policy Characteristics'!G:G,MATCH($C362,'Policy Characteristics'!$C:$C,0)))</f>
        <v>1</v>
      </c>
      <c r="N362" s="450">
        <f>IF(ISBLANK(INDEX('Policy Characteristics'!H:H,MATCH($C362,'Policy Characteristics'!$C:$C,0))),"",INDEX('Policy Characteristics'!H:H,MATCH($C362,'Policy Characteristics'!$C:$C,0)))</f>
        <v>0.01</v>
      </c>
      <c r="O362" s="427" t="str">
        <f>IF(ISBLANK(INDEX('Policy Characteristics'!I:I,MATCH($C362,'Policy Characteristics'!$C:$C,0))),"",INDEX('Policy Characteristics'!I:I,MATCH($C362,'Policy Characteristics'!$C:$C,0)))</f>
        <v>% of CO2 captured</v>
      </c>
      <c r="P362" s="427" t="str">
        <f>IF(ISBLANK(INDEX('Policy Characteristics'!J:J,MATCH($C362,'Policy Characteristics'!$C:$C,0))),"",INDEX('Policy Characteristics'!J:J,MATCH($C362,'Policy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2" s="427" t="str">
        <f>IF(ISBLANK(INDEX('Policy Characteristics'!K:K,MATCH($C362,'Policy Characteristics'!$C:$C,0))),"",INDEX('Policy Characteristics'!K:K,MATCH($C362,'Policy Characteristics'!$C:$C,0)))</f>
        <v>ccs.html#ccs</v>
      </c>
      <c r="R362" s="427" t="str">
        <f>IF(ISBLANK(INDEX('Policy Characteristics'!L:L,MATCH($C362,'Policy Characteristics'!$C:$C,0))),"",INDEX('Policy Characteristics'!L:L,MATCH($C362,'Policy Characteristics'!$C:$C,0)))</f>
        <v>carbon-capture-and-sequestration.html</v>
      </c>
    </row>
    <row r="363" spans="1:18" x14ac:dyDescent="0.35">
      <c r="A363" s="427" t="str">
        <f>IF(ISBLANK(INDEX('Policy Characteristics'!A:A,MATCH($C363,'Policy Characteristics'!$C:$C,0))),"",INDEX('Policy Characteristics'!A:A,MATCH($C363,'Policy Characteristics'!$C:$C,0)))</f>
        <v>Industry</v>
      </c>
      <c r="B363" s="427" t="str">
        <f>IF(ISBLANK(INDEX('Policy Characteristics'!B:B,MATCH($C363,'Policy Characteristics'!$C:$C,0))),"",INDEX('Policy Characteristics'!B:B,MATCH($C363,'Policy Characteristics'!$C:$C,0)))</f>
        <v>Carbon Capture and Sequestration</v>
      </c>
      <c r="C363" s="431" t="str">
        <f t="shared" si="28"/>
        <v>Industry Sector Fraction of Potential Additional CCS Achieved</v>
      </c>
      <c r="D363" s="300" t="s">
        <v>3252</v>
      </c>
      <c r="E363" s="300" t="s">
        <v>3215</v>
      </c>
      <c r="F363" s="211" t="s">
        <v>3222</v>
      </c>
      <c r="G363" s="53" t="s">
        <v>3216</v>
      </c>
      <c r="H363" s="54">
        <v>920</v>
      </c>
      <c r="I363" s="53" t="s">
        <v>45</v>
      </c>
      <c r="J363" s="429" t="str">
        <f>IF(ISBLANK(INDEX('Policy Characteristics'!D:D,MATCH($C363,'Policy Characteristics'!$C:$C,0))),"",INDEX('Policy Characteristics'!D:D,MATCH($C363,'Policy Characteristics'!$C:$C,0)))</f>
        <v>Industry CCS</v>
      </c>
      <c r="K363" s="427" t="str">
        <f>IF(ISBLANK(INDEX('Policy Characteristics'!E:E,MATCH($C363,'Policy Characteristics'!$C:$C,0))),"",INDEX('Policy Characteristics'!E:E,MATCH($C363,'Policy Characteristics'!$C:$C,0)))</f>
        <v>indst CCS</v>
      </c>
      <c r="L363" s="450">
        <f>IF(ISBLANK(INDEX('Policy Characteristics'!F:F,MATCH($C363,'Policy Characteristics'!$C:$C,0))),"",INDEX('Policy Characteristics'!F:F,MATCH($C363,'Policy Characteristics'!$C:$C,0)))</f>
        <v>0</v>
      </c>
      <c r="M363" s="450">
        <f>IF(ISBLANK(INDEX('Policy Characteristics'!G:G,MATCH($C363,'Policy Characteristics'!$C:$C,0))),"",INDEX('Policy Characteristics'!G:G,MATCH($C363,'Policy Characteristics'!$C:$C,0)))</f>
        <v>1</v>
      </c>
      <c r="N363" s="450">
        <f>IF(ISBLANK(INDEX('Policy Characteristics'!H:H,MATCH($C363,'Policy Characteristics'!$C:$C,0))),"",INDEX('Policy Characteristics'!H:H,MATCH($C363,'Policy Characteristics'!$C:$C,0)))</f>
        <v>0.01</v>
      </c>
      <c r="O363" s="427" t="str">
        <f>IF(ISBLANK(INDEX('Policy Characteristics'!I:I,MATCH($C363,'Policy Characteristics'!$C:$C,0))),"",INDEX('Policy Characteristics'!I:I,MATCH($C363,'Policy Characteristics'!$C:$C,0)))</f>
        <v>% of CO2 captured</v>
      </c>
      <c r="P363" s="427" t="str">
        <f>IF(ISBLANK(INDEX('Policy Characteristics'!J:J,MATCH($C363,'Policy Characteristics'!$C:$C,0))),"",INDEX('Policy Characteristics'!J:J,MATCH($C363,'Policy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3" s="427" t="str">
        <f>IF(ISBLANK(INDEX('Policy Characteristics'!K:K,MATCH($C363,'Policy Characteristics'!$C:$C,0))),"",INDEX('Policy Characteristics'!K:K,MATCH($C363,'Policy Characteristics'!$C:$C,0)))</f>
        <v>ccs.html#ccs</v>
      </c>
      <c r="R363" s="427" t="str">
        <f>IF(ISBLANK(INDEX('Policy Characteristics'!L:L,MATCH($C363,'Policy Characteristics'!$C:$C,0))),"",INDEX('Policy Characteristics'!L:L,MATCH($C363,'Policy Characteristics'!$C:$C,0)))</f>
        <v>carbon-capture-and-sequestration.html</v>
      </c>
    </row>
    <row r="364" spans="1:18" x14ac:dyDescent="0.35">
      <c r="A364" s="427" t="str">
        <f>IF(ISBLANK(INDEX('Policy Characteristics'!A:A,MATCH($C364,'Policy Characteristics'!$C:$C,0))),"",INDEX('Policy Characteristics'!A:A,MATCH($C364,'Policy Characteristics'!$C:$C,0)))</f>
        <v>Industry</v>
      </c>
      <c r="B364" s="427" t="str">
        <f>IF(ISBLANK(INDEX('Policy Characteristics'!B:B,MATCH($C364,'Policy Characteristics'!$C:$C,0))),"",INDEX('Policy Characteristics'!B:B,MATCH($C364,'Policy Characteristics'!$C:$C,0)))</f>
        <v>Carbon Capture and Sequestration</v>
      </c>
      <c r="C364" s="431" t="str">
        <f t="shared" si="28"/>
        <v>Industry Sector Fraction of Potential Additional CCS Achieved</v>
      </c>
      <c r="D364" s="300" t="s">
        <v>3252</v>
      </c>
      <c r="E364" s="300" t="s">
        <v>2646</v>
      </c>
      <c r="F364" s="211" t="s">
        <v>3222</v>
      </c>
      <c r="G364" s="53" t="s">
        <v>3217</v>
      </c>
      <c r="H364" s="54">
        <v>921</v>
      </c>
      <c r="I364" s="9" t="s">
        <v>46</v>
      </c>
      <c r="J364" s="429" t="str">
        <f>IF(ISBLANK(INDEX('Policy Characteristics'!D:D,MATCH($C364,'Policy Characteristics'!$C:$C,0))),"",INDEX('Policy Characteristics'!D:D,MATCH($C364,'Policy Characteristics'!$C:$C,0)))</f>
        <v>Industry CCS</v>
      </c>
      <c r="K364" s="427" t="str">
        <f>IF(ISBLANK(INDEX('Policy Characteristics'!E:E,MATCH($C364,'Policy Characteristics'!$C:$C,0))),"",INDEX('Policy Characteristics'!E:E,MATCH($C364,'Policy Characteristics'!$C:$C,0)))</f>
        <v>indst CCS</v>
      </c>
      <c r="L364" s="450">
        <f>IF(ISBLANK(INDEX('Policy Characteristics'!F:F,MATCH($C364,'Policy Characteristics'!$C:$C,0))),"",INDEX('Policy Characteristics'!F:F,MATCH($C364,'Policy Characteristics'!$C:$C,0)))</f>
        <v>0</v>
      </c>
      <c r="M364" s="450">
        <f>IF(ISBLANK(INDEX('Policy Characteristics'!G:G,MATCH($C364,'Policy Characteristics'!$C:$C,0))),"",INDEX('Policy Characteristics'!G:G,MATCH($C364,'Policy Characteristics'!$C:$C,0)))</f>
        <v>1</v>
      </c>
      <c r="N364" s="450">
        <f>IF(ISBLANK(INDEX('Policy Characteristics'!H:H,MATCH($C364,'Policy Characteristics'!$C:$C,0))),"",INDEX('Policy Characteristics'!H:H,MATCH($C364,'Policy Characteristics'!$C:$C,0)))</f>
        <v>0.01</v>
      </c>
      <c r="O364" s="427" t="str">
        <f>IF(ISBLANK(INDEX('Policy Characteristics'!I:I,MATCH($C364,'Policy Characteristics'!$C:$C,0))),"",INDEX('Policy Characteristics'!I:I,MATCH($C364,'Policy Characteristics'!$C:$C,0)))</f>
        <v>% of CO2 captured</v>
      </c>
      <c r="P364" s="427" t="str">
        <f>IF(ISBLANK(INDEX('Policy Characteristics'!J:J,MATCH($C364,'Policy Characteristics'!$C:$C,0))),"",INDEX('Policy Characteristics'!J:J,MATCH($C364,'Policy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4" s="427" t="str">
        <f>IF(ISBLANK(INDEX('Policy Characteristics'!K:K,MATCH($C364,'Policy Characteristics'!$C:$C,0))),"",INDEX('Policy Characteristics'!K:K,MATCH($C364,'Policy Characteristics'!$C:$C,0)))</f>
        <v>ccs.html#ccs</v>
      </c>
      <c r="R364" s="427" t="str">
        <f>IF(ISBLANK(INDEX('Policy Characteristics'!L:L,MATCH($C364,'Policy Characteristics'!$C:$C,0))),"",INDEX('Policy Characteristics'!L:L,MATCH($C364,'Policy Characteristics'!$C:$C,0)))</f>
        <v>carbon-capture-and-sequestration.html</v>
      </c>
    </row>
    <row r="365" spans="1:18" x14ac:dyDescent="0.35">
      <c r="A365" s="427" t="str">
        <f>IF(ISBLANK(INDEX('Policy Characteristics'!A:A,MATCH($C365,'Policy Characteristics'!$C:$C,0))),"",INDEX('Policy Characteristics'!A:A,MATCH($C365,'Policy Characteristics'!$C:$C,0)))</f>
        <v>Industry</v>
      </c>
      <c r="B365" s="427" t="str">
        <f>IF(ISBLANK(INDEX('Policy Characteristics'!B:B,MATCH($C365,'Policy Characteristics'!$C:$C,0))),"",INDEX('Policy Characteristics'!B:B,MATCH($C365,'Policy Characteristics'!$C:$C,0)))</f>
        <v>Carbon Capture and Sequestration</v>
      </c>
      <c r="C365" s="431" t="str">
        <f t="shared" si="28"/>
        <v>Industry Sector Fraction of Potential Additional CCS Achieved</v>
      </c>
      <c r="D365" s="300" t="s">
        <v>3253</v>
      </c>
      <c r="E365" s="300" t="s">
        <v>3215</v>
      </c>
      <c r="F365" s="211" t="s">
        <v>3223</v>
      </c>
      <c r="G365" s="53" t="s">
        <v>3216</v>
      </c>
      <c r="H365" s="54">
        <v>922</v>
      </c>
      <c r="I365" s="53" t="s">
        <v>45</v>
      </c>
      <c r="J365" s="429" t="str">
        <f>IF(ISBLANK(INDEX('Policy Characteristics'!D:D,MATCH($C365,'Policy Characteristics'!$C:$C,0))),"",INDEX('Policy Characteristics'!D:D,MATCH($C365,'Policy Characteristics'!$C:$C,0)))</f>
        <v>Industry CCS</v>
      </c>
      <c r="K365" s="427" t="str">
        <f>IF(ISBLANK(INDEX('Policy Characteristics'!E:E,MATCH($C365,'Policy Characteristics'!$C:$C,0))),"",INDEX('Policy Characteristics'!E:E,MATCH($C365,'Policy Characteristics'!$C:$C,0)))</f>
        <v>indst CCS</v>
      </c>
      <c r="L365" s="450">
        <f>IF(ISBLANK(INDEX('Policy Characteristics'!F:F,MATCH($C365,'Policy Characteristics'!$C:$C,0))),"",INDEX('Policy Characteristics'!F:F,MATCH($C365,'Policy Characteristics'!$C:$C,0)))</f>
        <v>0</v>
      </c>
      <c r="M365" s="450">
        <f>IF(ISBLANK(INDEX('Policy Characteristics'!G:G,MATCH($C365,'Policy Characteristics'!$C:$C,0))),"",INDEX('Policy Characteristics'!G:G,MATCH($C365,'Policy Characteristics'!$C:$C,0)))</f>
        <v>1</v>
      </c>
      <c r="N365" s="450">
        <f>IF(ISBLANK(INDEX('Policy Characteristics'!H:H,MATCH($C365,'Policy Characteristics'!$C:$C,0))),"",INDEX('Policy Characteristics'!H:H,MATCH($C365,'Policy Characteristics'!$C:$C,0)))</f>
        <v>0.01</v>
      </c>
      <c r="O365" s="427" t="str">
        <f>IF(ISBLANK(INDEX('Policy Characteristics'!I:I,MATCH($C365,'Policy Characteristics'!$C:$C,0))),"",INDEX('Policy Characteristics'!I:I,MATCH($C365,'Policy Characteristics'!$C:$C,0)))</f>
        <v>% of CO2 captured</v>
      </c>
      <c r="P365" s="427" t="str">
        <f>IF(ISBLANK(INDEX('Policy Characteristics'!J:J,MATCH($C365,'Policy Characteristics'!$C:$C,0))),"",INDEX('Policy Characteristics'!J:J,MATCH($C365,'Policy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5" s="427" t="str">
        <f>IF(ISBLANK(INDEX('Policy Characteristics'!K:K,MATCH($C365,'Policy Characteristics'!$C:$C,0))),"",INDEX('Policy Characteristics'!K:K,MATCH($C365,'Policy Characteristics'!$C:$C,0)))</f>
        <v>ccs.html#ccs</v>
      </c>
      <c r="R365" s="427" t="str">
        <f>IF(ISBLANK(INDEX('Policy Characteristics'!L:L,MATCH($C365,'Policy Characteristics'!$C:$C,0))),"",INDEX('Policy Characteristics'!L:L,MATCH($C365,'Policy Characteristics'!$C:$C,0)))</f>
        <v>carbon-capture-and-sequestration.html</v>
      </c>
    </row>
    <row r="366" spans="1:18" x14ac:dyDescent="0.35">
      <c r="A366" s="427" t="str">
        <f>IF(ISBLANK(INDEX('Policy Characteristics'!A:A,MATCH($C366,'Policy Characteristics'!$C:$C,0))),"",INDEX('Policy Characteristics'!A:A,MATCH($C366,'Policy Characteristics'!$C:$C,0)))</f>
        <v>Industry</v>
      </c>
      <c r="B366" s="427" t="str">
        <f>IF(ISBLANK(INDEX('Policy Characteristics'!B:B,MATCH($C366,'Policy Characteristics'!$C:$C,0))),"",INDEX('Policy Characteristics'!B:B,MATCH($C366,'Policy Characteristics'!$C:$C,0)))</f>
        <v>Carbon Capture and Sequestration</v>
      </c>
      <c r="C366" s="431" t="str">
        <f t="shared" si="28"/>
        <v>Industry Sector Fraction of Potential Additional CCS Achieved</v>
      </c>
      <c r="D366" s="300" t="s">
        <v>3253</v>
      </c>
      <c r="E366" s="300" t="s">
        <v>2646</v>
      </c>
      <c r="F366" s="211" t="s">
        <v>3223</v>
      </c>
      <c r="G366" s="53" t="s">
        <v>3217</v>
      </c>
      <c r="H366" s="54">
        <v>923</v>
      </c>
      <c r="I366" s="9" t="s">
        <v>46</v>
      </c>
      <c r="J366" s="429" t="str">
        <f>IF(ISBLANK(INDEX('Policy Characteristics'!D:D,MATCH($C366,'Policy Characteristics'!$C:$C,0))),"",INDEX('Policy Characteristics'!D:D,MATCH($C366,'Policy Characteristics'!$C:$C,0)))</f>
        <v>Industry CCS</v>
      </c>
      <c r="K366" s="427" t="str">
        <f>IF(ISBLANK(INDEX('Policy Characteristics'!E:E,MATCH($C366,'Policy Characteristics'!$C:$C,0))),"",INDEX('Policy Characteristics'!E:E,MATCH($C366,'Policy Characteristics'!$C:$C,0)))</f>
        <v>indst CCS</v>
      </c>
      <c r="L366" s="450">
        <f>IF(ISBLANK(INDEX('Policy Characteristics'!F:F,MATCH($C366,'Policy Characteristics'!$C:$C,0))),"",INDEX('Policy Characteristics'!F:F,MATCH($C366,'Policy Characteristics'!$C:$C,0)))</f>
        <v>0</v>
      </c>
      <c r="M366" s="450">
        <f>IF(ISBLANK(INDEX('Policy Characteristics'!G:G,MATCH($C366,'Policy Characteristics'!$C:$C,0))),"",INDEX('Policy Characteristics'!G:G,MATCH($C366,'Policy Characteristics'!$C:$C,0)))</f>
        <v>1</v>
      </c>
      <c r="N366" s="450">
        <f>IF(ISBLANK(INDEX('Policy Characteristics'!H:H,MATCH($C366,'Policy Characteristics'!$C:$C,0))),"",INDEX('Policy Characteristics'!H:H,MATCH($C366,'Policy Characteristics'!$C:$C,0)))</f>
        <v>0.01</v>
      </c>
      <c r="O366" s="427" t="str">
        <f>IF(ISBLANK(INDEX('Policy Characteristics'!I:I,MATCH($C366,'Policy Characteristics'!$C:$C,0))),"",INDEX('Policy Characteristics'!I:I,MATCH($C366,'Policy Characteristics'!$C:$C,0)))</f>
        <v>% of CO2 captured</v>
      </c>
      <c r="P366" s="427" t="str">
        <f>IF(ISBLANK(INDEX('Policy Characteristics'!J:J,MATCH($C366,'Policy Characteristics'!$C:$C,0))),"",INDEX('Policy Characteristics'!J:J,MATCH($C366,'Policy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6" s="427" t="str">
        <f>IF(ISBLANK(INDEX('Policy Characteristics'!K:K,MATCH($C366,'Policy Characteristics'!$C:$C,0))),"",INDEX('Policy Characteristics'!K:K,MATCH($C366,'Policy Characteristics'!$C:$C,0)))</f>
        <v>ccs.html#ccs</v>
      </c>
      <c r="R366" s="427" t="str">
        <f>IF(ISBLANK(INDEX('Policy Characteristics'!L:L,MATCH($C366,'Policy Characteristics'!$C:$C,0))),"",INDEX('Policy Characteristics'!L:L,MATCH($C366,'Policy Characteristics'!$C:$C,0)))</f>
        <v>carbon-capture-and-sequestration.html</v>
      </c>
    </row>
    <row r="367" spans="1:18" x14ac:dyDescent="0.35">
      <c r="A367" s="427" t="str">
        <f>IF(ISBLANK(INDEX('Policy Characteristics'!A:A,MATCH($C367,'Policy Characteristics'!$C:$C,0))),"",INDEX('Policy Characteristics'!A:A,MATCH($C367,'Policy Characteristics'!$C:$C,0)))</f>
        <v>Industry</v>
      </c>
      <c r="B367" s="427" t="str">
        <f>IF(ISBLANK(INDEX('Policy Characteristics'!B:B,MATCH($C367,'Policy Characteristics'!$C:$C,0))),"",INDEX('Policy Characteristics'!B:B,MATCH($C367,'Policy Characteristics'!$C:$C,0)))</f>
        <v>Carbon Capture and Sequestration</v>
      </c>
      <c r="C367" s="431" t="str">
        <f t="shared" si="28"/>
        <v>Industry Sector Fraction of Potential Additional CCS Achieved</v>
      </c>
      <c r="D367" s="300" t="s">
        <v>3254</v>
      </c>
      <c r="E367" s="300" t="s">
        <v>3215</v>
      </c>
      <c r="F367" s="211" t="s">
        <v>3224</v>
      </c>
      <c r="G367" s="53" t="s">
        <v>3216</v>
      </c>
      <c r="H367" s="54">
        <v>924</v>
      </c>
      <c r="I367" s="53" t="s">
        <v>45</v>
      </c>
      <c r="J367" s="429" t="str">
        <f>IF(ISBLANK(INDEX('Policy Characteristics'!D:D,MATCH($C367,'Policy Characteristics'!$C:$C,0))),"",INDEX('Policy Characteristics'!D:D,MATCH($C367,'Policy Characteristics'!$C:$C,0)))</f>
        <v>Industry CCS</v>
      </c>
      <c r="K367" s="427" t="str">
        <f>IF(ISBLANK(INDEX('Policy Characteristics'!E:E,MATCH($C367,'Policy Characteristics'!$C:$C,0))),"",INDEX('Policy Characteristics'!E:E,MATCH($C367,'Policy Characteristics'!$C:$C,0)))</f>
        <v>indst CCS</v>
      </c>
      <c r="L367" s="450">
        <f>IF(ISBLANK(INDEX('Policy Characteristics'!F:F,MATCH($C367,'Policy Characteristics'!$C:$C,0))),"",INDEX('Policy Characteristics'!F:F,MATCH($C367,'Policy Characteristics'!$C:$C,0)))</f>
        <v>0</v>
      </c>
      <c r="M367" s="450">
        <f>IF(ISBLANK(INDEX('Policy Characteristics'!G:G,MATCH($C367,'Policy Characteristics'!$C:$C,0))),"",INDEX('Policy Characteristics'!G:G,MATCH($C367,'Policy Characteristics'!$C:$C,0)))</f>
        <v>1</v>
      </c>
      <c r="N367" s="450">
        <f>IF(ISBLANK(INDEX('Policy Characteristics'!H:H,MATCH($C367,'Policy Characteristics'!$C:$C,0))),"",INDEX('Policy Characteristics'!H:H,MATCH($C367,'Policy Characteristics'!$C:$C,0)))</f>
        <v>0.01</v>
      </c>
      <c r="O367" s="427" t="str">
        <f>IF(ISBLANK(INDEX('Policy Characteristics'!I:I,MATCH($C367,'Policy Characteristics'!$C:$C,0))),"",INDEX('Policy Characteristics'!I:I,MATCH($C367,'Policy Characteristics'!$C:$C,0)))</f>
        <v>% of CO2 captured</v>
      </c>
      <c r="P367" s="427" t="str">
        <f>IF(ISBLANK(INDEX('Policy Characteristics'!J:J,MATCH($C367,'Policy Characteristics'!$C:$C,0))),"",INDEX('Policy Characteristics'!J:J,MATCH($C367,'Policy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7" s="427" t="str">
        <f>IF(ISBLANK(INDEX('Policy Characteristics'!K:K,MATCH($C367,'Policy Characteristics'!$C:$C,0))),"",INDEX('Policy Characteristics'!K:K,MATCH($C367,'Policy Characteristics'!$C:$C,0)))</f>
        <v>ccs.html#ccs</v>
      </c>
      <c r="R367" s="427" t="str">
        <f>IF(ISBLANK(INDEX('Policy Characteristics'!L:L,MATCH($C367,'Policy Characteristics'!$C:$C,0))),"",INDEX('Policy Characteristics'!L:L,MATCH($C367,'Policy Characteristics'!$C:$C,0)))</f>
        <v>carbon-capture-and-sequestration.html</v>
      </c>
    </row>
    <row r="368" spans="1:18" x14ac:dyDescent="0.35">
      <c r="A368" s="427" t="str">
        <f>IF(ISBLANK(INDEX('Policy Characteristics'!A:A,MATCH($C368,'Policy Characteristics'!$C:$C,0))),"",INDEX('Policy Characteristics'!A:A,MATCH($C368,'Policy Characteristics'!$C:$C,0)))</f>
        <v>Industry</v>
      </c>
      <c r="B368" s="427" t="str">
        <f>IF(ISBLANK(INDEX('Policy Characteristics'!B:B,MATCH($C368,'Policy Characteristics'!$C:$C,0))),"",INDEX('Policy Characteristics'!B:B,MATCH($C368,'Policy Characteristics'!$C:$C,0)))</f>
        <v>Carbon Capture and Sequestration</v>
      </c>
      <c r="C368" s="431" t="str">
        <f t="shared" ref="C368:C400" si="29">C$351</f>
        <v>Industry Sector Fraction of Potential Additional CCS Achieved</v>
      </c>
      <c r="D368" s="300" t="s">
        <v>3254</v>
      </c>
      <c r="E368" s="300" t="s">
        <v>2646</v>
      </c>
      <c r="F368" s="211" t="s">
        <v>3224</v>
      </c>
      <c r="G368" s="53" t="s">
        <v>3217</v>
      </c>
      <c r="H368" s="54">
        <v>925</v>
      </c>
      <c r="I368" s="9" t="s">
        <v>46</v>
      </c>
      <c r="J368" s="429" t="str">
        <f>IF(ISBLANK(INDEX('Policy Characteristics'!D:D,MATCH($C368,'Policy Characteristics'!$C:$C,0))),"",INDEX('Policy Characteristics'!D:D,MATCH($C368,'Policy Characteristics'!$C:$C,0)))</f>
        <v>Industry CCS</v>
      </c>
      <c r="K368" s="427" t="str">
        <f>IF(ISBLANK(INDEX('Policy Characteristics'!E:E,MATCH($C368,'Policy Characteristics'!$C:$C,0))),"",INDEX('Policy Characteristics'!E:E,MATCH($C368,'Policy Characteristics'!$C:$C,0)))</f>
        <v>indst CCS</v>
      </c>
      <c r="L368" s="450">
        <f>IF(ISBLANK(INDEX('Policy Characteristics'!F:F,MATCH($C368,'Policy Characteristics'!$C:$C,0))),"",INDEX('Policy Characteristics'!F:F,MATCH($C368,'Policy Characteristics'!$C:$C,0)))</f>
        <v>0</v>
      </c>
      <c r="M368" s="450">
        <f>IF(ISBLANK(INDEX('Policy Characteristics'!G:G,MATCH($C368,'Policy Characteristics'!$C:$C,0))),"",INDEX('Policy Characteristics'!G:G,MATCH($C368,'Policy Characteristics'!$C:$C,0)))</f>
        <v>1</v>
      </c>
      <c r="N368" s="450">
        <f>IF(ISBLANK(INDEX('Policy Characteristics'!H:H,MATCH($C368,'Policy Characteristics'!$C:$C,0))),"",INDEX('Policy Characteristics'!H:H,MATCH($C368,'Policy Characteristics'!$C:$C,0)))</f>
        <v>0.01</v>
      </c>
      <c r="O368" s="427" t="str">
        <f>IF(ISBLANK(INDEX('Policy Characteristics'!I:I,MATCH($C368,'Policy Characteristics'!$C:$C,0))),"",INDEX('Policy Characteristics'!I:I,MATCH($C368,'Policy Characteristics'!$C:$C,0)))</f>
        <v>% of CO2 captured</v>
      </c>
      <c r="P368" s="427" t="str">
        <f>IF(ISBLANK(INDEX('Policy Characteristics'!J:J,MATCH($C368,'Policy Characteristics'!$C:$C,0))),"",INDEX('Policy Characteristics'!J:J,MATCH($C368,'Policy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8" s="427" t="str">
        <f>IF(ISBLANK(INDEX('Policy Characteristics'!K:K,MATCH($C368,'Policy Characteristics'!$C:$C,0))),"",INDEX('Policy Characteristics'!K:K,MATCH($C368,'Policy Characteristics'!$C:$C,0)))</f>
        <v>ccs.html#ccs</v>
      </c>
      <c r="R368" s="427" t="str">
        <f>IF(ISBLANK(INDEX('Policy Characteristics'!L:L,MATCH($C368,'Policy Characteristics'!$C:$C,0))),"",INDEX('Policy Characteristics'!L:L,MATCH($C368,'Policy Characteristics'!$C:$C,0)))</f>
        <v>carbon-capture-and-sequestration.html</v>
      </c>
    </row>
    <row r="369" spans="1:18" x14ac:dyDescent="0.35">
      <c r="A369" s="427" t="str">
        <f>IF(ISBLANK(INDEX('Policy Characteristics'!A:A,MATCH($C369,'Policy Characteristics'!$C:$C,0))),"",INDEX('Policy Characteristics'!A:A,MATCH($C369,'Policy Characteristics'!$C:$C,0)))</f>
        <v>Industry</v>
      </c>
      <c r="B369" s="427" t="str">
        <f>IF(ISBLANK(INDEX('Policy Characteristics'!B:B,MATCH($C369,'Policy Characteristics'!$C:$C,0))),"",INDEX('Policy Characteristics'!B:B,MATCH($C369,'Policy Characteristics'!$C:$C,0)))</f>
        <v>Carbon Capture and Sequestration</v>
      </c>
      <c r="C369" s="431" t="str">
        <f t="shared" si="29"/>
        <v>Industry Sector Fraction of Potential Additional CCS Achieved</v>
      </c>
      <c r="D369" s="300" t="s">
        <v>3255</v>
      </c>
      <c r="E369" s="300" t="s">
        <v>3215</v>
      </c>
      <c r="F369" s="211" t="s">
        <v>2694</v>
      </c>
      <c r="G369" s="53" t="s">
        <v>3216</v>
      </c>
      <c r="H369" s="54">
        <v>926</v>
      </c>
      <c r="I369" s="53" t="s">
        <v>45</v>
      </c>
      <c r="J369" s="429" t="str">
        <f>IF(ISBLANK(INDEX('Policy Characteristics'!D:D,MATCH($C369,'Policy Characteristics'!$C:$C,0))),"",INDEX('Policy Characteristics'!D:D,MATCH($C369,'Policy Characteristics'!$C:$C,0)))</f>
        <v>Industry CCS</v>
      </c>
      <c r="K369" s="427" t="str">
        <f>IF(ISBLANK(INDEX('Policy Characteristics'!E:E,MATCH($C369,'Policy Characteristics'!$C:$C,0))),"",INDEX('Policy Characteristics'!E:E,MATCH($C369,'Policy Characteristics'!$C:$C,0)))</f>
        <v>indst CCS</v>
      </c>
      <c r="L369" s="450">
        <f>IF(ISBLANK(INDEX('Policy Characteristics'!F:F,MATCH($C369,'Policy Characteristics'!$C:$C,0))),"",INDEX('Policy Characteristics'!F:F,MATCH($C369,'Policy Characteristics'!$C:$C,0)))</f>
        <v>0</v>
      </c>
      <c r="M369" s="450">
        <f>IF(ISBLANK(INDEX('Policy Characteristics'!G:G,MATCH($C369,'Policy Characteristics'!$C:$C,0))),"",INDEX('Policy Characteristics'!G:G,MATCH($C369,'Policy Characteristics'!$C:$C,0)))</f>
        <v>1</v>
      </c>
      <c r="N369" s="450">
        <f>IF(ISBLANK(INDEX('Policy Characteristics'!H:H,MATCH($C369,'Policy Characteristics'!$C:$C,0))),"",INDEX('Policy Characteristics'!H:H,MATCH($C369,'Policy Characteristics'!$C:$C,0)))</f>
        <v>0.01</v>
      </c>
      <c r="O369" s="427" t="str">
        <f>IF(ISBLANK(INDEX('Policy Characteristics'!I:I,MATCH($C369,'Policy Characteristics'!$C:$C,0))),"",INDEX('Policy Characteristics'!I:I,MATCH($C369,'Policy Characteristics'!$C:$C,0)))</f>
        <v>% of CO2 captured</v>
      </c>
      <c r="P369" s="427" t="str">
        <f>IF(ISBLANK(INDEX('Policy Characteristics'!J:J,MATCH($C369,'Policy Characteristics'!$C:$C,0))),"",INDEX('Policy Characteristics'!J:J,MATCH($C369,'Policy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9" s="427" t="str">
        <f>IF(ISBLANK(INDEX('Policy Characteristics'!K:K,MATCH($C369,'Policy Characteristics'!$C:$C,0))),"",INDEX('Policy Characteristics'!K:K,MATCH($C369,'Policy Characteristics'!$C:$C,0)))</f>
        <v>ccs.html#ccs</v>
      </c>
      <c r="R369" s="427" t="str">
        <f>IF(ISBLANK(INDEX('Policy Characteristics'!L:L,MATCH($C369,'Policy Characteristics'!$C:$C,0))),"",INDEX('Policy Characteristics'!L:L,MATCH($C369,'Policy Characteristics'!$C:$C,0)))</f>
        <v>carbon-capture-and-sequestration.html</v>
      </c>
    </row>
    <row r="370" spans="1:18" x14ac:dyDescent="0.35">
      <c r="A370" s="427" t="str">
        <f>IF(ISBLANK(INDEX('Policy Characteristics'!A:A,MATCH($C370,'Policy Characteristics'!$C:$C,0))),"",INDEX('Policy Characteristics'!A:A,MATCH($C370,'Policy Characteristics'!$C:$C,0)))</f>
        <v>Industry</v>
      </c>
      <c r="B370" s="427" t="str">
        <f>IF(ISBLANK(INDEX('Policy Characteristics'!B:B,MATCH($C370,'Policy Characteristics'!$C:$C,0))),"",INDEX('Policy Characteristics'!B:B,MATCH($C370,'Policy Characteristics'!$C:$C,0)))</f>
        <v>Carbon Capture and Sequestration</v>
      </c>
      <c r="C370" s="431" t="str">
        <f t="shared" si="29"/>
        <v>Industry Sector Fraction of Potential Additional CCS Achieved</v>
      </c>
      <c r="D370" s="300" t="s">
        <v>3255</v>
      </c>
      <c r="E370" s="300" t="s">
        <v>2646</v>
      </c>
      <c r="F370" s="211" t="s">
        <v>2694</v>
      </c>
      <c r="G370" s="53" t="s">
        <v>3217</v>
      </c>
      <c r="H370" s="54">
        <v>927</v>
      </c>
      <c r="I370" s="53" t="s">
        <v>45</v>
      </c>
      <c r="J370" s="429" t="str">
        <f>IF(ISBLANK(INDEX('Policy Characteristics'!D:D,MATCH($C370,'Policy Characteristics'!$C:$C,0))),"",INDEX('Policy Characteristics'!D:D,MATCH($C370,'Policy Characteristics'!$C:$C,0)))</f>
        <v>Industry CCS</v>
      </c>
      <c r="K370" s="427" t="str">
        <f>IF(ISBLANK(INDEX('Policy Characteristics'!E:E,MATCH($C370,'Policy Characteristics'!$C:$C,0))),"",INDEX('Policy Characteristics'!E:E,MATCH($C370,'Policy Characteristics'!$C:$C,0)))</f>
        <v>indst CCS</v>
      </c>
      <c r="L370" s="450">
        <f>IF(ISBLANK(INDEX('Policy Characteristics'!F:F,MATCH($C370,'Policy Characteristics'!$C:$C,0))),"",INDEX('Policy Characteristics'!F:F,MATCH($C370,'Policy Characteristics'!$C:$C,0)))</f>
        <v>0</v>
      </c>
      <c r="M370" s="450">
        <f>IF(ISBLANK(INDEX('Policy Characteristics'!G:G,MATCH($C370,'Policy Characteristics'!$C:$C,0))),"",INDEX('Policy Characteristics'!G:G,MATCH($C370,'Policy Characteristics'!$C:$C,0)))</f>
        <v>1</v>
      </c>
      <c r="N370" s="450">
        <f>IF(ISBLANK(INDEX('Policy Characteristics'!H:H,MATCH($C370,'Policy Characteristics'!$C:$C,0))),"",INDEX('Policy Characteristics'!H:H,MATCH($C370,'Policy Characteristics'!$C:$C,0)))</f>
        <v>0.01</v>
      </c>
      <c r="O370" s="427" t="str">
        <f>IF(ISBLANK(INDEX('Policy Characteristics'!I:I,MATCH($C370,'Policy Characteristics'!$C:$C,0))),"",INDEX('Policy Characteristics'!I:I,MATCH($C370,'Policy Characteristics'!$C:$C,0)))</f>
        <v>% of CO2 captured</v>
      </c>
      <c r="P370" s="427" t="str">
        <f>IF(ISBLANK(INDEX('Policy Characteristics'!J:J,MATCH($C370,'Policy Characteristics'!$C:$C,0))),"",INDEX('Policy Characteristics'!J:J,MATCH($C370,'Policy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0" s="427" t="str">
        <f>IF(ISBLANK(INDEX('Policy Characteristics'!K:K,MATCH($C370,'Policy Characteristics'!$C:$C,0))),"",INDEX('Policy Characteristics'!K:K,MATCH($C370,'Policy Characteristics'!$C:$C,0)))</f>
        <v>ccs.html#ccs</v>
      </c>
      <c r="R370" s="427" t="str">
        <f>IF(ISBLANK(INDEX('Policy Characteristics'!L:L,MATCH($C370,'Policy Characteristics'!$C:$C,0))),"",INDEX('Policy Characteristics'!L:L,MATCH($C370,'Policy Characteristics'!$C:$C,0)))</f>
        <v>carbon-capture-and-sequestration.html</v>
      </c>
    </row>
    <row r="371" spans="1:18" x14ac:dyDescent="0.35">
      <c r="A371" s="427" t="str">
        <f>IF(ISBLANK(INDEX('Policy Characteristics'!A:A,MATCH($C371,'Policy Characteristics'!$C:$C,0))),"",INDEX('Policy Characteristics'!A:A,MATCH($C371,'Policy Characteristics'!$C:$C,0)))</f>
        <v>Industry</v>
      </c>
      <c r="B371" s="427" t="str">
        <f>IF(ISBLANK(INDEX('Policy Characteristics'!B:B,MATCH($C371,'Policy Characteristics'!$C:$C,0))),"",INDEX('Policy Characteristics'!B:B,MATCH($C371,'Policy Characteristics'!$C:$C,0)))</f>
        <v>Carbon Capture and Sequestration</v>
      </c>
      <c r="C371" s="431" t="str">
        <f t="shared" si="29"/>
        <v>Industry Sector Fraction of Potential Additional CCS Achieved</v>
      </c>
      <c r="D371" s="300" t="s">
        <v>3256</v>
      </c>
      <c r="E371" s="300" t="s">
        <v>3215</v>
      </c>
      <c r="F371" s="211" t="s">
        <v>3225</v>
      </c>
      <c r="G371" s="53" t="s">
        <v>3216</v>
      </c>
      <c r="H371" s="54">
        <v>928</v>
      </c>
      <c r="I371" s="53" t="s">
        <v>45</v>
      </c>
      <c r="J371" s="429" t="str">
        <f>IF(ISBLANK(INDEX('Policy Characteristics'!D:D,MATCH($C371,'Policy Characteristics'!$C:$C,0))),"",INDEX('Policy Characteristics'!D:D,MATCH($C371,'Policy Characteristics'!$C:$C,0)))</f>
        <v>Industry CCS</v>
      </c>
      <c r="K371" s="427" t="str">
        <f>IF(ISBLANK(INDEX('Policy Characteristics'!E:E,MATCH($C371,'Policy Characteristics'!$C:$C,0))),"",INDEX('Policy Characteristics'!E:E,MATCH($C371,'Policy Characteristics'!$C:$C,0)))</f>
        <v>indst CCS</v>
      </c>
      <c r="L371" s="450">
        <f>IF(ISBLANK(INDEX('Policy Characteristics'!F:F,MATCH($C371,'Policy Characteristics'!$C:$C,0))),"",INDEX('Policy Characteristics'!F:F,MATCH($C371,'Policy Characteristics'!$C:$C,0)))</f>
        <v>0</v>
      </c>
      <c r="M371" s="450">
        <f>IF(ISBLANK(INDEX('Policy Characteristics'!G:G,MATCH($C371,'Policy Characteristics'!$C:$C,0))),"",INDEX('Policy Characteristics'!G:G,MATCH($C371,'Policy Characteristics'!$C:$C,0)))</f>
        <v>1</v>
      </c>
      <c r="N371" s="450">
        <f>IF(ISBLANK(INDEX('Policy Characteristics'!H:H,MATCH($C371,'Policy Characteristics'!$C:$C,0))),"",INDEX('Policy Characteristics'!H:H,MATCH($C371,'Policy Characteristics'!$C:$C,0)))</f>
        <v>0.01</v>
      </c>
      <c r="O371" s="427" t="str">
        <f>IF(ISBLANK(INDEX('Policy Characteristics'!I:I,MATCH($C371,'Policy Characteristics'!$C:$C,0))),"",INDEX('Policy Characteristics'!I:I,MATCH($C371,'Policy Characteristics'!$C:$C,0)))</f>
        <v>% of CO2 captured</v>
      </c>
      <c r="P371" s="427" t="str">
        <f>IF(ISBLANK(INDEX('Policy Characteristics'!J:J,MATCH($C371,'Policy Characteristics'!$C:$C,0))),"",INDEX('Policy Characteristics'!J:J,MATCH($C371,'Policy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1" s="427" t="str">
        <f>IF(ISBLANK(INDEX('Policy Characteristics'!K:K,MATCH($C371,'Policy Characteristics'!$C:$C,0))),"",INDEX('Policy Characteristics'!K:K,MATCH($C371,'Policy Characteristics'!$C:$C,0)))</f>
        <v>ccs.html#ccs</v>
      </c>
      <c r="R371" s="427" t="str">
        <f>IF(ISBLANK(INDEX('Policy Characteristics'!L:L,MATCH($C371,'Policy Characteristics'!$C:$C,0))),"",INDEX('Policy Characteristics'!L:L,MATCH($C371,'Policy Characteristics'!$C:$C,0)))</f>
        <v>carbon-capture-and-sequestration.html</v>
      </c>
    </row>
    <row r="372" spans="1:18" x14ac:dyDescent="0.35">
      <c r="A372" s="427" t="str">
        <f>IF(ISBLANK(INDEX('Policy Characteristics'!A:A,MATCH($C372,'Policy Characteristics'!$C:$C,0))),"",INDEX('Policy Characteristics'!A:A,MATCH($C372,'Policy Characteristics'!$C:$C,0)))</f>
        <v>Industry</v>
      </c>
      <c r="B372" s="427" t="str">
        <f>IF(ISBLANK(INDEX('Policy Characteristics'!B:B,MATCH($C372,'Policy Characteristics'!$C:$C,0))),"",INDEX('Policy Characteristics'!B:B,MATCH($C372,'Policy Characteristics'!$C:$C,0)))</f>
        <v>Carbon Capture and Sequestration</v>
      </c>
      <c r="C372" s="431" t="str">
        <f t="shared" si="29"/>
        <v>Industry Sector Fraction of Potential Additional CCS Achieved</v>
      </c>
      <c r="D372" s="300" t="s">
        <v>3256</v>
      </c>
      <c r="E372" s="300" t="s">
        <v>2646</v>
      </c>
      <c r="F372" s="211" t="s">
        <v>3225</v>
      </c>
      <c r="G372" s="53" t="s">
        <v>3217</v>
      </c>
      <c r="H372" s="54">
        <v>929</v>
      </c>
      <c r="I372" s="9" t="s">
        <v>46</v>
      </c>
      <c r="J372" s="429" t="str">
        <f>IF(ISBLANK(INDEX('Policy Characteristics'!D:D,MATCH($C372,'Policy Characteristics'!$C:$C,0))),"",INDEX('Policy Characteristics'!D:D,MATCH($C372,'Policy Characteristics'!$C:$C,0)))</f>
        <v>Industry CCS</v>
      </c>
      <c r="K372" s="427" t="str">
        <f>IF(ISBLANK(INDEX('Policy Characteristics'!E:E,MATCH($C372,'Policy Characteristics'!$C:$C,0))),"",INDEX('Policy Characteristics'!E:E,MATCH($C372,'Policy Characteristics'!$C:$C,0)))</f>
        <v>indst CCS</v>
      </c>
      <c r="L372" s="450">
        <f>IF(ISBLANK(INDEX('Policy Characteristics'!F:F,MATCH($C372,'Policy Characteristics'!$C:$C,0))),"",INDEX('Policy Characteristics'!F:F,MATCH($C372,'Policy Characteristics'!$C:$C,0)))</f>
        <v>0</v>
      </c>
      <c r="M372" s="450">
        <f>IF(ISBLANK(INDEX('Policy Characteristics'!G:G,MATCH($C372,'Policy Characteristics'!$C:$C,0))),"",INDEX('Policy Characteristics'!G:G,MATCH($C372,'Policy Characteristics'!$C:$C,0)))</f>
        <v>1</v>
      </c>
      <c r="N372" s="450">
        <f>IF(ISBLANK(INDEX('Policy Characteristics'!H:H,MATCH($C372,'Policy Characteristics'!$C:$C,0))),"",INDEX('Policy Characteristics'!H:H,MATCH($C372,'Policy Characteristics'!$C:$C,0)))</f>
        <v>0.01</v>
      </c>
      <c r="O372" s="427" t="str">
        <f>IF(ISBLANK(INDEX('Policy Characteristics'!I:I,MATCH($C372,'Policy Characteristics'!$C:$C,0))),"",INDEX('Policy Characteristics'!I:I,MATCH($C372,'Policy Characteristics'!$C:$C,0)))</f>
        <v>% of CO2 captured</v>
      </c>
      <c r="P372" s="427" t="str">
        <f>IF(ISBLANK(INDEX('Policy Characteristics'!J:J,MATCH($C372,'Policy Characteristics'!$C:$C,0))),"",INDEX('Policy Characteristics'!J:J,MATCH($C372,'Policy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2" s="427" t="str">
        <f>IF(ISBLANK(INDEX('Policy Characteristics'!K:K,MATCH($C372,'Policy Characteristics'!$C:$C,0))),"",INDEX('Policy Characteristics'!K:K,MATCH($C372,'Policy Characteristics'!$C:$C,0)))</f>
        <v>ccs.html#ccs</v>
      </c>
      <c r="R372" s="427" t="str">
        <f>IF(ISBLANK(INDEX('Policy Characteristics'!L:L,MATCH($C372,'Policy Characteristics'!$C:$C,0))),"",INDEX('Policy Characteristics'!L:L,MATCH($C372,'Policy Characteristics'!$C:$C,0)))</f>
        <v>carbon-capture-and-sequestration.html</v>
      </c>
    </row>
    <row r="373" spans="1:18" x14ac:dyDescent="0.35">
      <c r="A373" s="427" t="str">
        <f>IF(ISBLANK(INDEX('Policy Characteristics'!A:A,MATCH($C373,'Policy Characteristics'!$C:$C,0))),"",INDEX('Policy Characteristics'!A:A,MATCH($C373,'Policy Characteristics'!$C:$C,0)))</f>
        <v>Industry</v>
      </c>
      <c r="B373" s="427" t="str">
        <f>IF(ISBLANK(INDEX('Policy Characteristics'!B:B,MATCH($C373,'Policy Characteristics'!$C:$C,0))),"",INDEX('Policy Characteristics'!B:B,MATCH($C373,'Policy Characteristics'!$C:$C,0)))</f>
        <v>Carbon Capture and Sequestration</v>
      </c>
      <c r="C373" s="431" t="str">
        <f t="shared" si="29"/>
        <v>Industry Sector Fraction of Potential Additional CCS Achieved</v>
      </c>
      <c r="D373" s="300" t="s">
        <v>3257</v>
      </c>
      <c r="E373" s="300" t="s">
        <v>3215</v>
      </c>
      <c r="F373" s="211" t="s">
        <v>3226</v>
      </c>
      <c r="G373" s="53" t="s">
        <v>3216</v>
      </c>
      <c r="H373" s="54">
        <v>930</v>
      </c>
      <c r="I373" s="53" t="s">
        <v>45</v>
      </c>
      <c r="J373" s="429" t="str">
        <f>IF(ISBLANK(INDEX('Policy Characteristics'!D:D,MATCH($C373,'Policy Characteristics'!$C:$C,0))),"",INDEX('Policy Characteristics'!D:D,MATCH($C373,'Policy Characteristics'!$C:$C,0)))</f>
        <v>Industry CCS</v>
      </c>
      <c r="K373" s="427" t="str">
        <f>IF(ISBLANK(INDEX('Policy Characteristics'!E:E,MATCH($C373,'Policy Characteristics'!$C:$C,0))),"",INDEX('Policy Characteristics'!E:E,MATCH($C373,'Policy Characteristics'!$C:$C,0)))</f>
        <v>indst CCS</v>
      </c>
      <c r="L373" s="450">
        <f>IF(ISBLANK(INDEX('Policy Characteristics'!F:F,MATCH($C373,'Policy Characteristics'!$C:$C,0))),"",INDEX('Policy Characteristics'!F:F,MATCH($C373,'Policy Characteristics'!$C:$C,0)))</f>
        <v>0</v>
      </c>
      <c r="M373" s="450">
        <f>IF(ISBLANK(INDEX('Policy Characteristics'!G:G,MATCH($C373,'Policy Characteristics'!$C:$C,0))),"",INDEX('Policy Characteristics'!G:G,MATCH($C373,'Policy Characteristics'!$C:$C,0)))</f>
        <v>1</v>
      </c>
      <c r="N373" s="450">
        <f>IF(ISBLANK(INDEX('Policy Characteristics'!H:H,MATCH($C373,'Policy Characteristics'!$C:$C,0))),"",INDEX('Policy Characteristics'!H:H,MATCH($C373,'Policy Characteristics'!$C:$C,0)))</f>
        <v>0.01</v>
      </c>
      <c r="O373" s="427" t="str">
        <f>IF(ISBLANK(INDEX('Policy Characteristics'!I:I,MATCH($C373,'Policy Characteristics'!$C:$C,0))),"",INDEX('Policy Characteristics'!I:I,MATCH($C373,'Policy Characteristics'!$C:$C,0)))</f>
        <v>% of CO2 captured</v>
      </c>
      <c r="P373" s="427" t="str">
        <f>IF(ISBLANK(INDEX('Policy Characteristics'!J:J,MATCH($C373,'Policy Characteristics'!$C:$C,0))),"",INDEX('Policy Characteristics'!J:J,MATCH($C373,'Policy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3" s="427" t="str">
        <f>IF(ISBLANK(INDEX('Policy Characteristics'!K:K,MATCH($C373,'Policy Characteristics'!$C:$C,0))),"",INDEX('Policy Characteristics'!K:K,MATCH($C373,'Policy Characteristics'!$C:$C,0)))</f>
        <v>ccs.html#ccs</v>
      </c>
      <c r="R373" s="427" t="str">
        <f>IF(ISBLANK(INDEX('Policy Characteristics'!L:L,MATCH($C373,'Policy Characteristics'!$C:$C,0))),"",INDEX('Policy Characteristics'!L:L,MATCH($C373,'Policy Characteristics'!$C:$C,0)))</f>
        <v>carbon-capture-and-sequestration.html</v>
      </c>
    </row>
    <row r="374" spans="1:18" x14ac:dyDescent="0.35">
      <c r="A374" s="427" t="str">
        <f>IF(ISBLANK(INDEX('Policy Characteristics'!A:A,MATCH($C374,'Policy Characteristics'!$C:$C,0))),"",INDEX('Policy Characteristics'!A:A,MATCH($C374,'Policy Characteristics'!$C:$C,0)))</f>
        <v>Industry</v>
      </c>
      <c r="B374" s="427" t="str">
        <f>IF(ISBLANK(INDEX('Policy Characteristics'!B:B,MATCH($C374,'Policy Characteristics'!$C:$C,0))),"",INDEX('Policy Characteristics'!B:B,MATCH($C374,'Policy Characteristics'!$C:$C,0)))</f>
        <v>Carbon Capture and Sequestration</v>
      </c>
      <c r="C374" s="431" t="str">
        <f t="shared" si="29"/>
        <v>Industry Sector Fraction of Potential Additional CCS Achieved</v>
      </c>
      <c r="D374" s="300" t="s">
        <v>3257</v>
      </c>
      <c r="E374" s="300" t="s">
        <v>2646</v>
      </c>
      <c r="F374" s="211" t="s">
        <v>3226</v>
      </c>
      <c r="G374" s="53" t="s">
        <v>3217</v>
      </c>
      <c r="H374" s="54">
        <v>931</v>
      </c>
      <c r="I374" s="9" t="s">
        <v>46</v>
      </c>
      <c r="J374" s="429" t="str">
        <f>IF(ISBLANK(INDEX('Policy Characteristics'!D:D,MATCH($C374,'Policy Characteristics'!$C:$C,0))),"",INDEX('Policy Characteristics'!D:D,MATCH($C374,'Policy Characteristics'!$C:$C,0)))</f>
        <v>Industry CCS</v>
      </c>
      <c r="K374" s="427" t="str">
        <f>IF(ISBLANK(INDEX('Policy Characteristics'!E:E,MATCH($C374,'Policy Characteristics'!$C:$C,0))),"",INDEX('Policy Characteristics'!E:E,MATCH($C374,'Policy Characteristics'!$C:$C,0)))</f>
        <v>indst CCS</v>
      </c>
      <c r="L374" s="450">
        <f>IF(ISBLANK(INDEX('Policy Characteristics'!F:F,MATCH($C374,'Policy Characteristics'!$C:$C,0))),"",INDEX('Policy Characteristics'!F:F,MATCH($C374,'Policy Characteristics'!$C:$C,0)))</f>
        <v>0</v>
      </c>
      <c r="M374" s="450">
        <f>IF(ISBLANK(INDEX('Policy Characteristics'!G:G,MATCH($C374,'Policy Characteristics'!$C:$C,0))),"",INDEX('Policy Characteristics'!G:G,MATCH($C374,'Policy Characteristics'!$C:$C,0)))</f>
        <v>1</v>
      </c>
      <c r="N374" s="450">
        <f>IF(ISBLANK(INDEX('Policy Characteristics'!H:H,MATCH($C374,'Policy Characteristics'!$C:$C,0))),"",INDEX('Policy Characteristics'!H:H,MATCH($C374,'Policy Characteristics'!$C:$C,0)))</f>
        <v>0.01</v>
      </c>
      <c r="O374" s="427" t="str">
        <f>IF(ISBLANK(INDEX('Policy Characteristics'!I:I,MATCH($C374,'Policy Characteristics'!$C:$C,0))),"",INDEX('Policy Characteristics'!I:I,MATCH($C374,'Policy Characteristics'!$C:$C,0)))</f>
        <v>% of CO2 captured</v>
      </c>
      <c r="P374" s="427" t="str">
        <f>IF(ISBLANK(INDEX('Policy Characteristics'!J:J,MATCH($C374,'Policy Characteristics'!$C:$C,0))),"",INDEX('Policy Characteristics'!J:J,MATCH($C374,'Policy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4" s="427" t="str">
        <f>IF(ISBLANK(INDEX('Policy Characteristics'!K:K,MATCH($C374,'Policy Characteristics'!$C:$C,0))),"",INDEX('Policy Characteristics'!K:K,MATCH($C374,'Policy Characteristics'!$C:$C,0)))</f>
        <v>ccs.html#ccs</v>
      </c>
      <c r="R374" s="427" t="str">
        <f>IF(ISBLANK(INDEX('Policy Characteristics'!L:L,MATCH($C374,'Policy Characteristics'!$C:$C,0))),"",INDEX('Policy Characteristics'!L:L,MATCH($C374,'Policy Characteristics'!$C:$C,0)))</f>
        <v>carbon-capture-and-sequestration.html</v>
      </c>
    </row>
    <row r="375" spans="1:18" x14ac:dyDescent="0.35">
      <c r="A375" s="427" t="str">
        <f>IF(ISBLANK(INDEX('Policy Characteristics'!A:A,MATCH($C375,'Policy Characteristics'!$C:$C,0))),"",INDEX('Policy Characteristics'!A:A,MATCH($C375,'Policy Characteristics'!$C:$C,0)))</f>
        <v>Industry</v>
      </c>
      <c r="B375" s="427" t="str">
        <f>IF(ISBLANK(INDEX('Policy Characteristics'!B:B,MATCH($C375,'Policy Characteristics'!$C:$C,0))),"",INDEX('Policy Characteristics'!B:B,MATCH($C375,'Policy Characteristics'!$C:$C,0)))</f>
        <v>Carbon Capture and Sequestration</v>
      </c>
      <c r="C375" s="431" t="str">
        <f t="shared" si="29"/>
        <v>Industry Sector Fraction of Potential Additional CCS Achieved</v>
      </c>
      <c r="D375" s="300" t="s">
        <v>3258</v>
      </c>
      <c r="E375" s="300" t="s">
        <v>3215</v>
      </c>
      <c r="F375" s="211" t="s">
        <v>3227</v>
      </c>
      <c r="G375" s="53" t="s">
        <v>3216</v>
      </c>
      <c r="H375" s="54">
        <v>932</v>
      </c>
      <c r="I375" s="53" t="s">
        <v>45</v>
      </c>
      <c r="J375" s="429" t="str">
        <f>IF(ISBLANK(INDEX('Policy Characteristics'!D:D,MATCH($C375,'Policy Characteristics'!$C:$C,0))),"",INDEX('Policy Characteristics'!D:D,MATCH($C375,'Policy Characteristics'!$C:$C,0)))</f>
        <v>Industry CCS</v>
      </c>
      <c r="K375" s="427" t="str">
        <f>IF(ISBLANK(INDEX('Policy Characteristics'!E:E,MATCH($C375,'Policy Characteristics'!$C:$C,0))),"",INDEX('Policy Characteristics'!E:E,MATCH($C375,'Policy Characteristics'!$C:$C,0)))</f>
        <v>indst CCS</v>
      </c>
      <c r="L375" s="450">
        <f>IF(ISBLANK(INDEX('Policy Characteristics'!F:F,MATCH($C375,'Policy Characteristics'!$C:$C,0))),"",INDEX('Policy Characteristics'!F:F,MATCH($C375,'Policy Characteristics'!$C:$C,0)))</f>
        <v>0</v>
      </c>
      <c r="M375" s="450">
        <f>IF(ISBLANK(INDEX('Policy Characteristics'!G:G,MATCH($C375,'Policy Characteristics'!$C:$C,0))),"",INDEX('Policy Characteristics'!G:G,MATCH($C375,'Policy Characteristics'!$C:$C,0)))</f>
        <v>1</v>
      </c>
      <c r="N375" s="450">
        <f>IF(ISBLANK(INDEX('Policy Characteristics'!H:H,MATCH($C375,'Policy Characteristics'!$C:$C,0))),"",INDEX('Policy Characteristics'!H:H,MATCH($C375,'Policy Characteristics'!$C:$C,0)))</f>
        <v>0.01</v>
      </c>
      <c r="O375" s="427" t="str">
        <f>IF(ISBLANK(INDEX('Policy Characteristics'!I:I,MATCH($C375,'Policy Characteristics'!$C:$C,0))),"",INDEX('Policy Characteristics'!I:I,MATCH($C375,'Policy Characteristics'!$C:$C,0)))</f>
        <v>% of CO2 captured</v>
      </c>
      <c r="P375" s="427" t="str">
        <f>IF(ISBLANK(INDEX('Policy Characteristics'!J:J,MATCH($C375,'Policy Characteristics'!$C:$C,0))),"",INDEX('Policy Characteristics'!J:J,MATCH($C375,'Policy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5" s="427" t="str">
        <f>IF(ISBLANK(INDEX('Policy Characteristics'!K:K,MATCH($C375,'Policy Characteristics'!$C:$C,0))),"",INDEX('Policy Characteristics'!K:K,MATCH($C375,'Policy Characteristics'!$C:$C,0)))</f>
        <v>ccs.html#ccs</v>
      </c>
      <c r="R375" s="427" t="str">
        <f>IF(ISBLANK(INDEX('Policy Characteristics'!L:L,MATCH($C375,'Policy Characteristics'!$C:$C,0))),"",INDEX('Policy Characteristics'!L:L,MATCH($C375,'Policy Characteristics'!$C:$C,0)))</f>
        <v>carbon-capture-and-sequestration.html</v>
      </c>
    </row>
    <row r="376" spans="1:18" x14ac:dyDescent="0.35">
      <c r="A376" s="427" t="str">
        <f>IF(ISBLANK(INDEX('Policy Characteristics'!A:A,MATCH($C376,'Policy Characteristics'!$C:$C,0))),"",INDEX('Policy Characteristics'!A:A,MATCH($C376,'Policy Characteristics'!$C:$C,0)))</f>
        <v>Industry</v>
      </c>
      <c r="B376" s="427" t="str">
        <f>IF(ISBLANK(INDEX('Policy Characteristics'!B:B,MATCH($C376,'Policy Characteristics'!$C:$C,0))),"",INDEX('Policy Characteristics'!B:B,MATCH($C376,'Policy Characteristics'!$C:$C,0)))</f>
        <v>Carbon Capture and Sequestration</v>
      </c>
      <c r="C376" s="431" t="str">
        <f t="shared" si="29"/>
        <v>Industry Sector Fraction of Potential Additional CCS Achieved</v>
      </c>
      <c r="D376" s="300" t="s">
        <v>3258</v>
      </c>
      <c r="E376" s="300" t="s">
        <v>2646</v>
      </c>
      <c r="F376" s="211" t="s">
        <v>3227</v>
      </c>
      <c r="G376" s="53" t="s">
        <v>3217</v>
      </c>
      <c r="H376" s="54">
        <v>933</v>
      </c>
      <c r="I376" s="53" t="s">
        <v>45</v>
      </c>
      <c r="J376" s="429" t="str">
        <f>IF(ISBLANK(INDEX('Policy Characteristics'!D:D,MATCH($C376,'Policy Characteristics'!$C:$C,0))),"",INDEX('Policy Characteristics'!D:D,MATCH($C376,'Policy Characteristics'!$C:$C,0)))</f>
        <v>Industry CCS</v>
      </c>
      <c r="K376" s="427" t="str">
        <f>IF(ISBLANK(INDEX('Policy Characteristics'!E:E,MATCH($C376,'Policy Characteristics'!$C:$C,0))),"",INDEX('Policy Characteristics'!E:E,MATCH($C376,'Policy Characteristics'!$C:$C,0)))</f>
        <v>indst CCS</v>
      </c>
      <c r="L376" s="450">
        <f>IF(ISBLANK(INDEX('Policy Characteristics'!F:F,MATCH($C376,'Policy Characteristics'!$C:$C,0))),"",INDEX('Policy Characteristics'!F:F,MATCH($C376,'Policy Characteristics'!$C:$C,0)))</f>
        <v>0</v>
      </c>
      <c r="M376" s="450">
        <f>IF(ISBLANK(INDEX('Policy Characteristics'!G:G,MATCH($C376,'Policy Characteristics'!$C:$C,0))),"",INDEX('Policy Characteristics'!G:G,MATCH($C376,'Policy Characteristics'!$C:$C,0)))</f>
        <v>1</v>
      </c>
      <c r="N376" s="450">
        <f>IF(ISBLANK(INDEX('Policy Characteristics'!H:H,MATCH($C376,'Policy Characteristics'!$C:$C,0))),"",INDEX('Policy Characteristics'!H:H,MATCH($C376,'Policy Characteristics'!$C:$C,0)))</f>
        <v>0.01</v>
      </c>
      <c r="O376" s="427" t="str">
        <f>IF(ISBLANK(INDEX('Policy Characteristics'!I:I,MATCH($C376,'Policy Characteristics'!$C:$C,0))),"",INDEX('Policy Characteristics'!I:I,MATCH($C376,'Policy Characteristics'!$C:$C,0)))</f>
        <v>% of CO2 captured</v>
      </c>
      <c r="P376" s="427" t="str">
        <f>IF(ISBLANK(INDEX('Policy Characteristics'!J:J,MATCH($C376,'Policy Characteristics'!$C:$C,0))),"",INDEX('Policy Characteristics'!J:J,MATCH($C376,'Policy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6" s="427" t="str">
        <f>IF(ISBLANK(INDEX('Policy Characteristics'!K:K,MATCH($C376,'Policy Characteristics'!$C:$C,0))),"",INDEX('Policy Characteristics'!K:K,MATCH($C376,'Policy Characteristics'!$C:$C,0)))</f>
        <v>ccs.html#ccs</v>
      </c>
      <c r="R376" s="427" t="str">
        <f>IF(ISBLANK(INDEX('Policy Characteristics'!L:L,MATCH($C376,'Policy Characteristics'!$C:$C,0))),"",INDEX('Policy Characteristics'!L:L,MATCH($C376,'Policy Characteristics'!$C:$C,0)))</f>
        <v>carbon-capture-and-sequestration.html</v>
      </c>
    </row>
    <row r="377" spans="1:18" x14ac:dyDescent="0.35">
      <c r="A377" s="427" t="str">
        <f>IF(ISBLANK(INDEX('Policy Characteristics'!A:A,MATCH($C377,'Policy Characteristics'!$C:$C,0))),"",INDEX('Policy Characteristics'!A:A,MATCH($C377,'Policy Characteristics'!$C:$C,0)))</f>
        <v>Industry</v>
      </c>
      <c r="B377" s="427" t="str">
        <f>IF(ISBLANK(INDEX('Policy Characteristics'!B:B,MATCH($C377,'Policy Characteristics'!$C:$C,0))),"",INDEX('Policy Characteristics'!B:B,MATCH($C377,'Policy Characteristics'!$C:$C,0)))</f>
        <v>Carbon Capture and Sequestration</v>
      </c>
      <c r="C377" s="431" t="str">
        <f t="shared" si="29"/>
        <v>Industry Sector Fraction of Potential Additional CCS Achieved</v>
      </c>
      <c r="D377" s="300" t="s">
        <v>3259</v>
      </c>
      <c r="E377" s="300" t="s">
        <v>3215</v>
      </c>
      <c r="F377" s="211" t="s">
        <v>2695</v>
      </c>
      <c r="G377" s="53" t="s">
        <v>3216</v>
      </c>
      <c r="H377" s="54">
        <v>934</v>
      </c>
      <c r="I377" s="53" t="s">
        <v>45</v>
      </c>
      <c r="J377" s="429" t="str">
        <f>IF(ISBLANK(INDEX('Policy Characteristics'!D:D,MATCH($C377,'Policy Characteristics'!$C:$C,0))),"",INDEX('Policy Characteristics'!D:D,MATCH($C377,'Policy Characteristics'!$C:$C,0)))</f>
        <v>Industry CCS</v>
      </c>
      <c r="K377" s="427" t="str">
        <f>IF(ISBLANK(INDEX('Policy Characteristics'!E:E,MATCH($C377,'Policy Characteristics'!$C:$C,0))),"",INDEX('Policy Characteristics'!E:E,MATCH($C377,'Policy Characteristics'!$C:$C,0)))</f>
        <v>indst CCS</v>
      </c>
      <c r="L377" s="450">
        <f>IF(ISBLANK(INDEX('Policy Characteristics'!F:F,MATCH($C377,'Policy Characteristics'!$C:$C,0))),"",INDEX('Policy Characteristics'!F:F,MATCH($C377,'Policy Characteristics'!$C:$C,0)))</f>
        <v>0</v>
      </c>
      <c r="M377" s="450">
        <f>IF(ISBLANK(INDEX('Policy Characteristics'!G:G,MATCH($C377,'Policy Characteristics'!$C:$C,0))),"",INDEX('Policy Characteristics'!G:G,MATCH($C377,'Policy Characteristics'!$C:$C,0)))</f>
        <v>1</v>
      </c>
      <c r="N377" s="450">
        <f>IF(ISBLANK(INDEX('Policy Characteristics'!H:H,MATCH($C377,'Policy Characteristics'!$C:$C,0))),"",INDEX('Policy Characteristics'!H:H,MATCH($C377,'Policy Characteristics'!$C:$C,0)))</f>
        <v>0.01</v>
      </c>
      <c r="O377" s="427" t="str">
        <f>IF(ISBLANK(INDEX('Policy Characteristics'!I:I,MATCH($C377,'Policy Characteristics'!$C:$C,0))),"",INDEX('Policy Characteristics'!I:I,MATCH($C377,'Policy Characteristics'!$C:$C,0)))</f>
        <v>% of CO2 captured</v>
      </c>
      <c r="P377" s="427" t="str">
        <f>IF(ISBLANK(INDEX('Policy Characteristics'!J:J,MATCH($C377,'Policy Characteristics'!$C:$C,0))),"",INDEX('Policy Characteristics'!J:J,MATCH($C377,'Policy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7" s="427" t="str">
        <f>IF(ISBLANK(INDEX('Policy Characteristics'!K:K,MATCH($C377,'Policy Characteristics'!$C:$C,0))),"",INDEX('Policy Characteristics'!K:K,MATCH($C377,'Policy Characteristics'!$C:$C,0)))</f>
        <v>ccs.html#ccs</v>
      </c>
      <c r="R377" s="427" t="str">
        <f>IF(ISBLANK(INDEX('Policy Characteristics'!L:L,MATCH($C377,'Policy Characteristics'!$C:$C,0))),"",INDEX('Policy Characteristics'!L:L,MATCH($C377,'Policy Characteristics'!$C:$C,0)))</f>
        <v>carbon-capture-and-sequestration.html</v>
      </c>
    </row>
    <row r="378" spans="1:18" x14ac:dyDescent="0.35">
      <c r="A378" s="427" t="str">
        <f>IF(ISBLANK(INDEX('Policy Characteristics'!A:A,MATCH($C378,'Policy Characteristics'!$C:$C,0))),"",INDEX('Policy Characteristics'!A:A,MATCH($C378,'Policy Characteristics'!$C:$C,0)))</f>
        <v>Industry</v>
      </c>
      <c r="B378" s="427" t="str">
        <f>IF(ISBLANK(INDEX('Policy Characteristics'!B:B,MATCH($C378,'Policy Characteristics'!$C:$C,0))),"",INDEX('Policy Characteristics'!B:B,MATCH($C378,'Policy Characteristics'!$C:$C,0)))</f>
        <v>Carbon Capture and Sequestration</v>
      </c>
      <c r="C378" s="431" t="str">
        <f t="shared" si="29"/>
        <v>Industry Sector Fraction of Potential Additional CCS Achieved</v>
      </c>
      <c r="D378" s="300" t="s">
        <v>3259</v>
      </c>
      <c r="E378" s="300" t="s">
        <v>2646</v>
      </c>
      <c r="F378" s="211" t="s">
        <v>2695</v>
      </c>
      <c r="G378" s="53" t="s">
        <v>3217</v>
      </c>
      <c r="H378" s="54">
        <v>935</v>
      </c>
      <c r="I378" s="53" t="s">
        <v>45</v>
      </c>
      <c r="J378" s="429" t="str">
        <f>IF(ISBLANK(INDEX('Policy Characteristics'!D:D,MATCH($C378,'Policy Characteristics'!$C:$C,0))),"",INDEX('Policy Characteristics'!D:D,MATCH($C378,'Policy Characteristics'!$C:$C,0)))</f>
        <v>Industry CCS</v>
      </c>
      <c r="K378" s="427" t="str">
        <f>IF(ISBLANK(INDEX('Policy Characteristics'!E:E,MATCH($C378,'Policy Characteristics'!$C:$C,0))),"",INDEX('Policy Characteristics'!E:E,MATCH($C378,'Policy Characteristics'!$C:$C,0)))</f>
        <v>indst CCS</v>
      </c>
      <c r="L378" s="450">
        <f>IF(ISBLANK(INDEX('Policy Characteristics'!F:F,MATCH($C378,'Policy Characteristics'!$C:$C,0))),"",INDEX('Policy Characteristics'!F:F,MATCH($C378,'Policy Characteristics'!$C:$C,0)))</f>
        <v>0</v>
      </c>
      <c r="M378" s="450">
        <f>IF(ISBLANK(INDEX('Policy Characteristics'!G:G,MATCH($C378,'Policy Characteristics'!$C:$C,0))),"",INDEX('Policy Characteristics'!G:G,MATCH($C378,'Policy Characteristics'!$C:$C,0)))</f>
        <v>1</v>
      </c>
      <c r="N378" s="450">
        <f>IF(ISBLANK(INDEX('Policy Characteristics'!H:H,MATCH($C378,'Policy Characteristics'!$C:$C,0))),"",INDEX('Policy Characteristics'!H:H,MATCH($C378,'Policy Characteristics'!$C:$C,0)))</f>
        <v>0.01</v>
      </c>
      <c r="O378" s="427" t="str">
        <f>IF(ISBLANK(INDEX('Policy Characteristics'!I:I,MATCH($C378,'Policy Characteristics'!$C:$C,0))),"",INDEX('Policy Characteristics'!I:I,MATCH($C378,'Policy Characteristics'!$C:$C,0)))</f>
        <v>% of CO2 captured</v>
      </c>
      <c r="P378" s="427" t="str">
        <f>IF(ISBLANK(INDEX('Policy Characteristics'!J:J,MATCH($C378,'Policy Characteristics'!$C:$C,0))),"",INDEX('Policy Characteristics'!J:J,MATCH($C378,'Policy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8" s="427" t="str">
        <f>IF(ISBLANK(INDEX('Policy Characteristics'!K:K,MATCH($C378,'Policy Characteristics'!$C:$C,0))),"",INDEX('Policy Characteristics'!K:K,MATCH($C378,'Policy Characteristics'!$C:$C,0)))</f>
        <v>ccs.html#ccs</v>
      </c>
      <c r="R378" s="427" t="str">
        <f>IF(ISBLANK(INDEX('Policy Characteristics'!L:L,MATCH($C378,'Policy Characteristics'!$C:$C,0))),"",INDEX('Policy Characteristics'!L:L,MATCH($C378,'Policy Characteristics'!$C:$C,0)))</f>
        <v>carbon-capture-and-sequestration.html</v>
      </c>
    </row>
    <row r="379" spans="1:18" x14ac:dyDescent="0.35">
      <c r="A379" s="427" t="str">
        <f>IF(ISBLANK(INDEX('Policy Characteristics'!A:A,MATCH($C379,'Policy Characteristics'!$C:$C,0))),"",INDEX('Policy Characteristics'!A:A,MATCH($C379,'Policy Characteristics'!$C:$C,0)))</f>
        <v>Industry</v>
      </c>
      <c r="B379" s="427" t="str">
        <f>IF(ISBLANK(INDEX('Policy Characteristics'!B:B,MATCH($C379,'Policy Characteristics'!$C:$C,0))),"",INDEX('Policy Characteristics'!B:B,MATCH($C379,'Policy Characteristics'!$C:$C,0)))</f>
        <v>Carbon Capture and Sequestration</v>
      </c>
      <c r="C379" s="431" t="str">
        <f t="shared" si="29"/>
        <v>Industry Sector Fraction of Potential Additional CCS Achieved</v>
      </c>
      <c r="D379" s="300" t="s">
        <v>3260</v>
      </c>
      <c r="E379" s="300" t="s">
        <v>3215</v>
      </c>
      <c r="F379" s="211" t="s">
        <v>3228</v>
      </c>
      <c r="G379" s="53" t="s">
        <v>3216</v>
      </c>
      <c r="H379" s="54">
        <v>936</v>
      </c>
      <c r="I379" s="53" t="s">
        <v>45</v>
      </c>
      <c r="J379" s="429" t="str">
        <f>IF(ISBLANK(INDEX('Policy Characteristics'!D:D,MATCH($C379,'Policy Characteristics'!$C:$C,0))),"",INDEX('Policy Characteristics'!D:D,MATCH($C379,'Policy Characteristics'!$C:$C,0)))</f>
        <v>Industry CCS</v>
      </c>
      <c r="K379" s="427" t="str">
        <f>IF(ISBLANK(INDEX('Policy Characteristics'!E:E,MATCH($C379,'Policy Characteristics'!$C:$C,0))),"",INDEX('Policy Characteristics'!E:E,MATCH($C379,'Policy Characteristics'!$C:$C,0)))</f>
        <v>indst CCS</v>
      </c>
      <c r="L379" s="450">
        <f>IF(ISBLANK(INDEX('Policy Characteristics'!F:F,MATCH($C379,'Policy Characteristics'!$C:$C,0))),"",INDEX('Policy Characteristics'!F:F,MATCH($C379,'Policy Characteristics'!$C:$C,0)))</f>
        <v>0</v>
      </c>
      <c r="M379" s="450">
        <f>IF(ISBLANK(INDEX('Policy Characteristics'!G:G,MATCH($C379,'Policy Characteristics'!$C:$C,0))),"",INDEX('Policy Characteristics'!G:G,MATCH($C379,'Policy Characteristics'!$C:$C,0)))</f>
        <v>1</v>
      </c>
      <c r="N379" s="450">
        <f>IF(ISBLANK(INDEX('Policy Characteristics'!H:H,MATCH($C379,'Policy Characteristics'!$C:$C,0))),"",INDEX('Policy Characteristics'!H:H,MATCH($C379,'Policy Characteristics'!$C:$C,0)))</f>
        <v>0.01</v>
      </c>
      <c r="O379" s="427" t="str">
        <f>IF(ISBLANK(INDEX('Policy Characteristics'!I:I,MATCH($C379,'Policy Characteristics'!$C:$C,0))),"",INDEX('Policy Characteristics'!I:I,MATCH($C379,'Policy Characteristics'!$C:$C,0)))</f>
        <v>% of CO2 captured</v>
      </c>
      <c r="P379" s="427" t="str">
        <f>IF(ISBLANK(INDEX('Policy Characteristics'!J:J,MATCH($C379,'Policy Characteristics'!$C:$C,0))),"",INDEX('Policy Characteristics'!J:J,MATCH($C379,'Policy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9" s="427" t="str">
        <f>IF(ISBLANK(INDEX('Policy Characteristics'!K:K,MATCH($C379,'Policy Characteristics'!$C:$C,0))),"",INDEX('Policy Characteristics'!K:K,MATCH($C379,'Policy Characteristics'!$C:$C,0)))</f>
        <v>ccs.html#ccs</v>
      </c>
      <c r="R379" s="427" t="str">
        <f>IF(ISBLANK(INDEX('Policy Characteristics'!L:L,MATCH($C379,'Policy Characteristics'!$C:$C,0))),"",INDEX('Policy Characteristics'!L:L,MATCH($C379,'Policy Characteristics'!$C:$C,0)))</f>
        <v>carbon-capture-and-sequestration.html</v>
      </c>
    </row>
    <row r="380" spans="1:18" x14ac:dyDescent="0.35">
      <c r="A380" s="427" t="str">
        <f>IF(ISBLANK(INDEX('Policy Characteristics'!A:A,MATCH($C380,'Policy Characteristics'!$C:$C,0))),"",INDEX('Policy Characteristics'!A:A,MATCH($C380,'Policy Characteristics'!$C:$C,0)))</f>
        <v>Industry</v>
      </c>
      <c r="B380" s="427" t="str">
        <f>IF(ISBLANK(INDEX('Policy Characteristics'!B:B,MATCH($C380,'Policy Characteristics'!$C:$C,0))),"",INDEX('Policy Characteristics'!B:B,MATCH($C380,'Policy Characteristics'!$C:$C,0)))</f>
        <v>Carbon Capture and Sequestration</v>
      </c>
      <c r="C380" s="431" t="str">
        <f t="shared" si="29"/>
        <v>Industry Sector Fraction of Potential Additional CCS Achieved</v>
      </c>
      <c r="D380" s="300" t="s">
        <v>3260</v>
      </c>
      <c r="E380" s="300" t="s">
        <v>2646</v>
      </c>
      <c r="F380" s="211" t="s">
        <v>3228</v>
      </c>
      <c r="G380" s="53" t="s">
        <v>3217</v>
      </c>
      <c r="H380" s="54">
        <v>937</v>
      </c>
      <c r="I380" s="9" t="s">
        <v>46</v>
      </c>
      <c r="J380" s="429" t="str">
        <f>IF(ISBLANK(INDEX('Policy Characteristics'!D:D,MATCH($C380,'Policy Characteristics'!$C:$C,0))),"",INDEX('Policy Characteristics'!D:D,MATCH($C380,'Policy Characteristics'!$C:$C,0)))</f>
        <v>Industry CCS</v>
      </c>
      <c r="K380" s="427" t="str">
        <f>IF(ISBLANK(INDEX('Policy Characteristics'!E:E,MATCH($C380,'Policy Characteristics'!$C:$C,0))),"",INDEX('Policy Characteristics'!E:E,MATCH($C380,'Policy Characteristics'!$C:$C,0)))</f>
        <v>indst CCS</v>
      </c>
      <c r="L380" s="450">
        <f>IF(ISBLANK(INDEX('Policy Characteristics'!F:F,MATCH($C380,'Policy Characteristics'!$C:$C,0))),"",INDEX('Policy Characteristics'!F:F,MATCH($C380,'Policy Characteristics'!$C:$C,0)))</f>
        <v>0</v>
      </c>
      <c r="M380" s="450">
        <f>IF(ISBLANK(INDEX('Policy Characteristics'!G:G,MATCH($C380,'Policy Characteristics'!$C:$C,0))),"",INDEX('Policy Characteristics'!G:G,MATCH($C380,'Policy Characteristics'!$C:$C,0)))</f>
        <v>1</v>
      </c>
      <c r="N380" s="450">
        <f>IF(ISBLANK(INDEX('Policy Characteristics'!H:H,MATCH($C380,'Policy Characteristics'!$C:$C,0))),"",INDEX('Policy Characteristics'!H:H,MATCH($C380,'Policy Characteristics'!$C:$C,0)))</f>
        <v>0.01</v>
      </c>
      <c r="O380" s="427" t="str">
        <f>IF(ISBLANK(INDEX('Policy Characteristics'!I:I,MATCH($C380,'Policy Characteristics'!$C:$C,0))),"",INDEX('Policy Characteristics'!I:I,MATCH($C380,'Policy Characteristics'!$C:$C,0)))</f>
        <v>% of CO2 captured</v>
      </c>
      <c r="P380" s="427" t="str">
        <f>IF(ISBLANK(INDEX('Policy Characteristics'!J:J,MATCH($C380,'Policy Characteristics'!$C:$C,0))),"",INDEX('Policy Characteristics'!J:J,MATCH($C380,'Policy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0" s="427" t="str">
        <f>IF(ISBLANK(INDEX('Policy Characteristics'!K:K,MATCH($C380,'Policy Characteristics'!$C:$C,0))),"",INDEX('Policy Characteristics'!K:K,MATCH($C380,'Policy Characteristics'!$C:$C,0)))</f>
        <v>ccs.html#ccs</v>
      </c>
      <c r="R380" s="427" t="str">
        <f>IF(ISBLANK(INDEX('Policy Characteristics'!L:L,MATCH($C380,'Policy Characteristics'!$C:$C,0))),"",INDEX('Policy Characteristics'!L:L,MATCH($C380,'Policy Characteristics'!$C:$C,0)))</f>
        <v>carbon-capture-and-sequestration.html</v>
      </c>
    </row>
    <row r="381" spans="1:18" x14ac:dyDescent="0.35">
      <c r="A381" s="427" t="str">
        <f>IF(ISBLANK(INDEX('Policy Characteristics'!A:A,MATCH($C381,'Policy Characteristics'!$C:$C,0))),"",INDEX('Policy Characteristics'!A:A,MATCH($C381,'Policy Characteristics'!$C:$C,0)))</f>
        <v>Industry</v>
      </c>
      <c r="B381" s="427" t="str">
        <f>IF(ISBLANK(INDEX('Policy Characteristics'!B:B,MATCH($C381,'Policy Characteristics'!$C:$C,0))),"",INDEX('Policy Characteristics'!B:B,MATCH($C381,'Policy Characteristics'!$C:$C,0)))</f>
        <v>Carbon Capture and Sequestration</v>
      </c>
      <c r="C381" s="431" t="str">
        <f t="shared" si="29"/>
        <v>Industry Sector Fraction of Potential Additional CCS Achieved</v>
      </c>
      <c r="D381" s="300" t="s">
        <v>3261</v>
      </c>
      <c r="E381" s="300" t="s">
        <v>3215</v>
      </c>
      <c r="F381" s="211" t="s">
        <v>3229</v>
      </c>
      <c r="G381" s="53" t="s">
        <v>3216</v>
      </c>
      <c r="H381" s="54">
        <v>938</v>
      </c>
      <c r="I381" s="53" t="s">
        <v>45</v>
      </c>
      <c r="J381" s="429" t="str">
        <f>IF(ISBLANK(INDEX('Policy Characteristics'!D:D,MATCH($C381,'Policy Characteristics'!$C:$C,0))),"",INDEX('Policy Characteristics'!D:D,MATCH($C381,'Policy Characteristics'!$C:$C,0)))</f>
        <v>Industry CCS</v>
      </c>
      <c r="K381" s="427" t="str">
        <f>IF(ISBLANK(INDEX('Policy Characteristics'!E:E,MATCH($C381,'Policy Characteristics'!$C:$C,0))),"",INDEX('Policy Characteristics'!E:E,MATCH($C381,'Policy Characteristics'!$C:$C,0)))</f>
        <v>indst CCS</v>
      </c>
      <c r="L381" s="450">
        <f>IF(ISBLANK(INDEX('Policy Characteristics'!F:F,MATCH($C381,'Policy Characteristics'!$C:$C,0))),"",INDEX('Policy Characteristics'!F:F,MATCH($C381,'Policy Characteristics'!$C:$C,0)))</f>
        <v>0</v>
      </c>
      <c r="M381" s="450">
        <f>IF(ISBLANK(INDEX('Policy Characteristics'!G:G,MATCH($C381,'Policy Characteristics'!$C:$C,0))),"",INDEX('Policy Characteristics'!G:G,MATCH($C381,'Policy Characteristics'!$C:$C,0)))</f>
        <v>1</v>
      </c>
      <c r="N381" s="450">
        <f>IF(ISBLANK(INDEX('Policy Characteristics'!H:H,MATCH($C381,'Policy Characteristics'!$C:$C,0))),"",INDEX('Policy Characteristics'!H:H,MATCH($C381,'Policy Characteristics'!$C:$C,0)))</f>
        <v>0.01</v>
      </c>
      <c r="O381" s="427" t="str">
        <f>IF(ISBLANK(INDEX('Policy Characteristics'!I:I,MATCH($C381,'Policy Characteristics'!$C:$C,0))),"",INDEX('Policy Characteristics'!I:I,MATCH($C381,'Policy Characteristics'!$C:$C,0)))</f>
        <v>% of CO2 captured</v>
      </c>
      <c r="P381" s="427" t="str">
        <f>IF(ISBLANK(INDEX('Policy Characteristics'!J:J,MATCH($C381,'Policy Characteristics'!$C:$C,0))),"",INDEX('Policy Characteristics'!J:J,MATCH($C381,'Policy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1" s="427" t="str">
        <f>IF(ISBLANK(INDEX('Policy Characteristics'!K:K,MATCH($C381,'Policy Characteristics'!$C:$C,0))),"",INDEX('Policy Characteristics'!K:K,MATCH($C381,'Policy Characteristics'!$C:$C,0)))</f>
        <v>ccs.html#ccs</v>
      </c>
      <c r="R381" s="427" t="str">
        <f>IF(ISBLANK(INDEX('Policy Characteristics'!L:L,MATCH($C381,'Policy Characteristics'!$C:$C,0))),"",INDEX('Policy Characteristics'!L:L,MATCH($C381,'Policy Characteristics'!$C:$C,0)))</f>
        <v>carbon-capture-and-sequestration.html</v>
      </c>
    </row>
    <row r="382" spans="1:18" x14ac:dyDescent="0.35">
      <c r="A382" s="427" t="str">
        <f>IF(ISBLANK(INDEX('Policy Characteristics'!A:A,MATCH($C382,'Policy Characteristics'!$C:$C,0))),"",INDEX('Policy Characteristics'!A:A,MATCH($C382,'Policy Characteristics'!$C:$C,0)))</f>
        <v>Industry</v>
      </c>
      <c r="B382" s="427" t="str">
        <f>IF(ISBLANK(INDEX('Policy Characteristics'!B:B,MATCH($C382,'Policy Characteristics'!$C:$C,0))),"",INDEX('Policy Characteristics'!B:B,MATCH($C382,'Policy Characteristics'!$C:$C,0)))</f>
        <v>Carbon Capture and Sequestration</v>
      </c>
      <c r="C382" s="431" t="str">
        <f t="shared" si="29"/>
        <v>Industry Sector Fraction of Potential Additional CCS Achieved</v>
      </c>
      <c r="D382" s="300" t="s">
        <v>3261</v>
      </c>
      <c r="E382" s="300" t="s">
        <v>2646</v>
      </c>
      <c r="F382" s="211" t="s">
        <v>3229</v>
      </c>
      <c r="G382" s="53" t="s">
        <v>3217</v>
      </c>
      <c r="H382" s="54">
        <v>939</v>
      </c>
      <c r="I382" s="9" t="s">
        <v>46</v>
      </c>
      <c r="J382" s="429" t="str">
        <f>IF(ISBLANK(INDEX('Policy Characteristics'!D:D,MATCH($C382,'Policy Characteristics'!$C:$C,0))),"",INDEX('Policy Characteristics'!D:D,MATCH($C382,'Policy Characteristics'!$C:$C,0)))</f>
        <v>Industry CCS</v>
      </c>
      <c r="K382" s="427" t="str">
        <f>IF(ISBLANK(INDEX('Policy Characteristics'!E:E,MATCH($C382,'Policy Characteristics'!$C:$C,0))),"",INDEX('Policy Characteristics'!E:E,MATCH($C382,'Policy Characteristics'!$C:$C,0)))</f>
        <v>indst CCS</v>
      </c>
      <c r="L382" s="450">
        <f>IF(ISBLANK(INDEX('Policy Characteristics'!F:F,MATCH($C382,'Policy Characteristics'!$C:$C,0))),"",INDEX('Policy Characteristics'!F:F,MATCH($C382,'Policy Characteristics'!$C:$C,0)))</f>
        <v>0</v>
      </c>
      <c r="M382" s="450">
        <f>IF(ISBLANK(INDEX('Policy Characteristics'!G:G,MATCH($C382,'Policy Characteristics'!$C:$C,0))),"",INDEX('Policy Characteristics'!G:G,MATCH($C382,'Policy Characteristics'!$C:$C,0)))</f>
        <v>1</v>
      </c>
      <c r="N382" s="450">
        <f>IF(ISBLANK(INDEX('Policy Characteristics'!H:H,MATCH($C382,'Policy Characteristics'!$C:$C,0))),"",INDEX('Policy Characteristics'!H:H,MATCH($C382,'Policy Characteristics'!$C:$C,0)))</f>
        <v>0.01</v>
      </c>
      <c r="O382" s="427" t="str">
        <f>IF(ISBLANK(INDEX('Policy Characteristics'!I:I,MATCH($C382,'Policy Characteristics'!$C:$C,0))),"",INDEX('Policy Characteristics'!I:I,MATCH($C382,'Policy Characteristics'!$C:$C,0)))</f>
        <v>% of CO2 captured</v>
      </c>
      <c r="P382" s="427" t="str">
        <f>IF(ISBLANK(INDEX('Policy Characteristics'!J:J,MATCH($C382,'Policy Characteristics'!$C:$C,0))),"",INDEX('Policy Characteristics'!J:J,MATCH($C382,'Policy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2" s="427" t="str">
        <f>IF(ISBLANK(INDEX('Policy Characteristics'!K:K,MATCH($C382,'Policy Characteristics'!$C:$C,0))),"",INDEX('Policy Characteristics'!K:K,MATCH($C382,'Policy Characteristics'!$C:$C,0)))</f>
        <v>ccs.html#ccs</v>
      </c>
      <c r="R382" s="427" t="str">
        <f>IF(ISBLANK(INDEX('Policy Characteristics'!L:L,MATCH($C382,'Policy Characteristics'!$C:$C,0))),"",INDEX('Policy Characteristics'!L:L,MATCH($C382,'Policy Characteristics'!$C:$C,0)))</f>
        <v>carbon-capture-and-sequestration.html</v>
      </c>
    </row>
    <row r="383" spans="1:18" x14ac:dyDescent="0.35">
      <c r="A383" s="427" t="str">
        <f>IF(ISBLANK(INDEX('Policy Characteristics'!A:A,MATCH($C383,'Policy Characteristics'!$C:$C,0))),"",INDEX('Policy Characteristics'!A:A,MATCH($C383,'Policy Characteristics'!$C:$C,0)))</f>
        <v>Industry</v>
      </c>
      <c r="B383" s="427" t="str">
        <f>IF(ISBLANK(INDEX('Policy Characteristics'!B:B,MATCH($C383,'Policy Characteristics'!$C:$C,0))),"",INDEX('Policy Characteristics'!B:B,MATCH($C383,'Policy Characteristics'!$C:$C,0)))</f>
        <v>Carbon Capture and Sequestration</v>
      </c>
      <c r="C383" s="431" t="str">
        <f t="shared" si="29"/>
        <v>Industry Sector Fraction of Potential Additional CCS Achieved</v>
      </c>
      <c r="D383" s="300" t="s">
        <v>3262</v>
      </c>
      <c r="E383" s="300" t="s">
        <v>3215</v>
      </c>
      <c r="F383" s="211" t="s">
        <v>3230</v>
      </c>
      <c r="G383" s="53" t="s">
        <v>3216</v>
      </c>
      <c r="H383" s="54">
        <v>940</v>
      </c>
      <c r="I383" s="53" t="s">
        <v>45</v>
      </c>
      <c r="J383" s="429" t="str">
        <f>IF(ISBLANK(INDEX('Policy Characteristics'!D:D,MATCH($C383,'Policy Characteristics'!$C:$C,0))),"",INDEX('Policy Characteristics'!D:D,MATCH($C383,'Policy Characteristics'!$C:$C,0)))</f>
        <v>Industry CCS</v>
      </c>
      <c r="K383" s="427" t="str">
        <f>IF(ISBLANK(INDEX('Policy Characteristics'!E:E,MATCH($C383,'Policy Characteristics'!$C:$C,0))),"",INDEX('Policy Characteristics'!E:E,MATCH($C383,'Policy Characteristics'!$C:$C,0)))</f>
        <v>indst CCS</v>
      </c>
      <c r="L383" s="450">
        <f>IF(ISBLANK(INDEX('Policy Characteristics'!F:F,MATCH($C383,'Policy Characteristics'!$C:$C,0))),"",INDEX('Policy Characteristics'!F:F,MATCH($C383,'Policy Characteristics'!$C:$C,0)))</f>
        <v>0</v>
      </c>
      <c r="M383" s="450">
        <f>IF(ISBLANK(INDEX('Policy Characteristics'!G:G,MATCH($C383,'Policy Characteristics'!$C:$C,0))),"",INDEX('Policy Characteristics'!G:G,MATCH($C383,'Policy Characteristics'!$C:$C,0)))</f>
        <v>1</v>
      </c>
      <c r="N383" s="450">
        <f>IF(ISBLANK(INDEX('Policy Characteristics'!H:H,MATCH($C383,'Policy Characteristics'!$C:$C,0))),"",INDEX('Policy Characteristics'!H:H,MATCH($C383,'Policy Characteristics'!$C:$C,0)))</f>
        <v>0.01</v>
      </c>
      <c r="O383" s="427" t="str">
        <f>IF(ISBLANK(INDEX('Policy Characteristics'!I:I,MATCH($C383,'Policy Characteristics'!$C:$C,0))),"",INDEX('Policy Characteristics'!I:I,MATCH($C383,'Policy Characteristics'!$C:$C,0)))</f>
        <v>% of CO2 captured</v>
      </c>
      <c r="P383" s="427" t="str">
        <f>IF(ISBLANK(INDEX('Policy Characteristics'!J:J,MATCH($C383,'Policy Characteristics'!$C:$C,0))),"",INDEX('Policy Characteristics'!J:J,MATCH($C383,'Policy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3" s="427" t="str">
        <f>IF(ISBLANK(INDEX('Policy Characteristics'!K:K,MATCH($C383,'Policy Characteristics'!$C:$C,0))),"",INDEX('Policy Characteristics'!K:K,MATCH($C383,'Policy Characteristics'!$C:$C,0)))</f>
        <v>ccs.html#ccs</v>
      </c>
      <c r="R383" s="427" t="str">
        <f>IF(ISBLANK(INDEX('Policy Characteristics'!L:L,MATCH($C383,'Policy Characteristics'!$C:$C,0))),"",INDEX('Policy Characteristics'!L:L,MATCH($C383,'Policy Characteristics'!$C:$C,0)))</f>
        <v>carbon-capture-and-sequestration.html</v>
      </c>
    </row>
    <row r="384" spans="1:18" x14ac:dyDescent="0.35">
      <c r="A384" s="427" t="str">
        <f>IF(ISBLANK(INDEX('Policy Characteristics'!A:A,MATCH($C384,'Policy Characteristics'!$C:$C,0))),"",INDEX('Policy Characteristics'!A:A,MATCH($C384,'Policy Characteristics'!$C:$C,0)))</f>
        <v>Industry</v>
      </c>
      <c r="B384" s="427" t="str">
        <f>IF(ISBLANK(INDEX('Policy Characteristics'!B:B,MATCH($C384,'Policy Characteristics'!$C:$C,0))),"",INDEX('Policy Characteristics'!B:B,MATCH($C384,'Policy Characteristics'!$C:$C,0)))</f>
        <v>Carbon Capture and Sequestration</v>
      </c>
      <c r="C384" s="431" t="str">
        <f t="shared" si="29"/>
        <v>Industry Sector Fraction of Potential Additional CCS Achieved</v>
      </c>
      <c r="D384" s="300" t="s">
        <v>3262</v>
      </c>
      <c r="E384" s="300" t="s">
        <v>2646</v>
      </c>
      <c r="F384" s="211" t="s">
        <v>3230</v>
      </c>
      <c r="G384" s="53" t="s">
        <v>3217</v>
      </c>
      <c r="H384" s="54">
        <v>941</v>
      </c>
      <c r="I384" s="9" t="s">
        <v>46</v>
      </c>
      <c r="J384" s="429" t="str">
        <f>IF(ISBLANK(INDEX('Policy Characteristics'!D:D,MATCH($C384,'Policy Characteristics'!$C:$C,0))),"",INDEX('Policy Characteristics'!D:D,MATCH($C384,'Policy Characteristics'!$C:$C,0)))</f>
        <v>Industry CCS</v>
      </c>
      <c r="K384" s="427" t="str">
        <f>IF(ISBLANK(INDEX('Policy Characteristics'!E:E,MATCH($C384,'Policy Characteristics'!$C:$C,0))),"",INDEX('Policy Characteristics'!E:E,MATCH($C384,'Policy Characteristics'!$C:$C,0)))</f>
        <v>indst CCS</v>
      </c>
      <c r="L384" s="450">
        <f>IF(ISBLANK(INDEX('Policy Characteristics'!F:F,MATCH($C384,'Policy Characteristics'!$C:$C,0))),"",INDEX('Policy Characteristics'!F:F,MATCH($C384,'Policy Characteristics'!$C:$C,0)))</f>
        <v>0</v>
      </c>
      <c r="M384" s="450">
        <f>IF(ISBLANK(INDEX('Policy Characteristics'!G:G,MATCH($C384,'Policy Characteristics'!$C:$C,0))),"",INDEX('Policy Characteristics'!G:G,MATCH($C384,'Policy Characteristics'!$C:$C,0)))</f>
        <v>1</v>
      </c>
      <c r="N384" s="450">
        <f>IF(ISBLANK(INDEX('Policy Characteristics'!H:H,MATCH($C384,'Policy Characteristics'!$C:$C,0))),"",INDEX('Policy Characteristics'!H:H,MATCH($C384,'Policy Characteristics'!$C:$C,0)))</f>
        <v>0.01</v>
      </c>
      <c r="O384" s="427" t="str">
        <f>IF(ISBLANK(INDEX('Policy Characteristics'!I:I,MATCH($C384,'Policy Characteristics'!$C:$C,0))),"",INDEX('Policy Characteristics'!I:I,MATCH($C384,'Policy Characteristics'!$C:$C,0)))</f>
        <v>% of CO2 captured</v>
      </c>
      <c r="P384" s="427" t="str">
        <f>IF(ISBLANK(INDEX('Policy Characteristics'!J:J,MATCH($C384,'Policy Characteristics'!$C:$C,0))),"",INDEX('Policy Characteristics'!J:J,MATCH($C384,'Policy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4" s="427" t="str">
        <f>IF(ISBLANK(INDEX('Policy Characteristics'!K:K,MATCH($C384,'Policy Characteristics'!$C:$C,0))),"",INDEX('Policy Characteristics'!K:K,MATCH($C384,'Policy Characteristics'!$C:$C,0)))</f>
        <v>ccs.html#ccs</v>
      </c>
      <c r="R384" s="427" t="str">
        <f>IF(ISBLANK(INDEX('Policy Characteristics'!L:L,MATCH($C384,'Policy Characteristics'!$C:$C,0))),"",INDEX('Policy Characteristics'!L:L,MATCH($C384,'Policy Characteristics'!$C:$C,0)))</f>
        <v>carbon-capture-and-sequestration.html</v>
      </c>
    </row>
    <row r="385" spans="1:18" x14ac:dyDescent="0.35">
      <c r="A385" s="427" t="str">
        <f>IF(ISBLANK(INDEX('Policy Characteristics'!A:A,MATCH($C385,'Policy Characteristics'!$C:$C,0))),"",INDEX('Policy Characteristics'!A:A,MATCH($C385,'Policy Characteristics'!$C:$C,0)))</f>
        <v>Industry</v>
      </c>
      <c r="B385" s="427" t="str">
        <f>IF(ISBLANK(INDEX('Policy Characteristics'!B:B,MATCH($C385,'Policy Characteristics'!$C:$C,0))),"",INDEX('Policy Characteristics'!B:B,MATCH($C385,'Policy Characteristics'!$C:$C,0)))</f>
        <v>Carbon Capture and Sequestration</v>
      </c>
      <c r="C385" s="431" t="str">
        <f t="shared" si="29"/>
        <v>Industry Sector Fraction of Potential Additional CCS Achieved</v>
      </c>
      <c r="D385" s="300" t="s">
        <v>3263</v>
      </c>
      <c r="E385" s="300" t="s">
        <v>3215</v>
      </c>
      <c r="F385" s="211" t="s">
        <v>3231</v>
      </c>
      <c r="G385" s="53" t="s">
        <v>3216</v>
      </c>
      <c r="H385" s="54">
        <v>942</v>
      </c>
      <c r="I385" s="53" t="s">
        <v>45</v>
      </c>
      <c r="J385" s="429" t="str">
        <f>IF(ISBLANK(INDEX('Policy Characteristics'!D:D,MATCH($C385,'Policy Characteristics'!$C:$C,0))),"",INDEX('Policy Characteristics'!D:D,MATCH($C385,'Policy Characteristics'!$C:$C,0)))</f>
        <v>Industry CCS</v>
      </c>
      <c r="K385" s="427" t="str">
        <f>IF(ISBLANK(INDEX('Policy Characteristics'!E:E,MATCH($C385,'Policy Characteristics'!$C:$C,0))),"",INDEX('Policy Characteristics'!E:E,MATCH($C385,'Policy Characteristics'!$C:$C,0)))</f>
        <v>indst CCS</v>
      </c>
      <c r="L385" s="450">
        <f>IF(ISBLANK(INDEX('Policy Characteristics'!F:F,MATCH($C385,'Policy Characteristics'!$C:$C,0))),"",INDEX('Policy Characteristics'!F:F,MATCH($C385,'Policy Characteristics'!$C:$C,0)))</f>
        <v>0</v>
      </c>
      <c r="M385" s="450">
        <f>IF(ISBLANK(INDEX('Policy Characteristics'!G:G,MATCH($C385,'Policy Characteristics'!$C:$C,0))),"",INDEX('Policy Characteristics'!G:G,MATCH($C385,'Policy Characteristics'!$C:$C,0)))</f>
        <v>1</v>
      </c>
      <c r="N385" s="450">
        <f>IF(ISBLANK(INDEX('Policy Characteristics'!H:H,MATCH($C385,'Policy Characteristics'!$C:$C,0))),"",INDEX('Policy Characteristics'!H:H,MATCH($C385,'Policy Characteristics'!$C:$C,0)))</f>
        <v>0.01</v>
      </c>
      <c r="O385" s="427" t="str">
        <f>IF(ISBLANK(INDEX('Policy Characteristics'!I:I,MATCH($C385,'Policy Characteristics'!$C:$C,0))),"",INDEX('Policy Characteristics'!I:I,MATCH($C385,'Policy Characteristics'!$C:$C,0)))</f>
        <v>% of CO2 captured</v>
      </c>
      <c r="P385" s="427" t="str">
        <f>IF(ISBLANK(INDEX('Policy Characteristics'!J:J,MATCH($C385,'Policy Characteristics'!$C:$C,0))),"",INDEX('Policy Characteristics'!J:J,MATCH($C385,'Policy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5" s="427" t="str">
        <f>IF(ISBLANK(INDEX('Policy Characteristics'!K:K,MATCH($C385,'Policy Characteristics'!$C:$C,0))),"",INDEX('Policy Characteristics'!K:K,MATCH($C385,'Policy Characteristics'!$C:$C,0)))</f>
        <v>ccs.html#ccs</v>
      </c>
      <c r="R385" s="427" t="str">
        <f>IF(ISBLANK(INDEX('Policy Characteristics'!L:L,MATCH($C385,'Policy Characteristics'!$C:$C,0))),"",INDEX('Policy Characteristics'!L:L,MATCH($C385,'Policy Characteristics'!$C:$C,0)))</f>
        <v>carbon-capture-and-sequestration.html</v>
      </c>
    </row>
    <row r="386" spans="1:18" x14ac:dyDescent="0.35">
      <c r="A386" s="427" t="str">
        <f>IF(ISBLANK(INDEX('Policy Characteristics'!A:A,MATCH($C386,'Policy Characteristics'!$C:$C,0))),"",INDEX('Policy Characteristics'!A:A,MATCH($C386,'Policy Characteristics'!$C:$C,0)))</f>
        <v>Industry</v>
      </c>
      <c r="B386" s="427" t="str">
        <f>IF(ISBLANK(INDEX('Policy Characteristics'!B:B,MATCH($C386,'Policy Characteristics'!$C:$C,0))),"",INDEX('Policy Characteristics'!B:B,MATCH($C386,'Policy Characteristics'!$C:$C,0)))</f>
        <v>Carbon Capture and Sequestration</v>
      </c>
      <c r="C386" s="431" t="str">
        <f t="shared" si="29"/>
        <v>Industry Sector Fraction of Potential Additional CCS Achieved</v>
      </c>
      <c r="D386" s="300" t="s">
        <v>3263</v>
      </c>
      <c r="E386" s="300" t="s">
        <v>2646</v>
      </c>
      <c r="F386" s="211" t="s">
        <v>3231</v>
      </c>
      <c r="G386" s="53" t="s">
        <v>3217</v>
      </c>
      <c r="H386" s="54">
        <v>943</v>
      </c>
      <c r="I386" s="9" t="s">
        <v>46</v>
      </c>
      <c r="J386" s="429" t="str">
        <f>IF(ISBLANK(INDEX('Policy Characteristics'!D:D,MATCH($C386,'Policy Characteristics'!$C:$C,0))),"",INDEX('Policy Characteristics'!D:D,MATCH($C386,'Policy Characteristics'!$C:$C,0)))</f>
        <v>Industry CCS</v>
      </c>
      <c r="K386" s="427" t="str">
        <f>IF(ISBLANK(INDEX('Policy Characteristics'!E:E,MATCH($C386,'Policy Characteristics'!$C:$C,0))),"",INDEX('Policy Characteristics'!E:E,MATCH($C386,'Policy Characteristics'!$C:$C,0)))</f>
        <v>indst CCS</v>
      </c>
      <c r="L386" s="450">
        <f>IF(ISBLANK(INDEX('Policy Characteristics'!F:F,MATCH($C386,'Policy Characteristics'!$C:$C,0))),"",INDEX('Policy Characteristics'!F:F,MATCH($C386,'Policy Characteristics'!$C:$C,0)))</f>
        <v>0</v>
      </c>
      <c r="M386" s="450">
        <f>IF(ISBLANK(INDEX('Policy Characteristics'!G:G,MATCH($C386,'Policy Characteristics'!$C:$C,0))),"",INDEX('Policy Characteristics'!G:G,MATCH($C386,'Policy Characteristics'!$C:$C,0)))</f>
        <v>1</v>
      </c>
      <c r="N386" s="450">
        <f>IF(ISBLANK(INDEX('Policy Characteristics'!H:H,MATCH($C386,'Policy Characteristics'!$C:$C,0))),"",INDEX('Policy Characteristics'!H:H,MATCH($C386,'Policy Characteristics'!$C:$C,0)))</f>
        <v>0.01</v>
      </c>
      <c r="O386" s="427" t="str">
        <f>IF(ISBLANK(INDEX('Policy Characteristics'!I:I,MATCH($C386,'Policy Characteristics'!$C:$C,0))),"",INDEX('Policy Characteristics'!I:I,MATCH($C386,'Policy Characteristics'!$C:$C,0)))</f>
        <v>% of CO2 captured</v>
      </c>
      <c r="P386" s="427" t="str">
        <f>IF(ISBLANK(INDEX('Policy Characteristics'!J:J,MATCH($C386,'Policy Characteristics'!$C:$C,0))),"",INDEX('Policy Characteristics'!J:J,MATCH($C386,'Policy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6" s="427" t="str">
        <f>IF(ISBLANK(INDEX('Policy Characteristics'!K:K,MATCH($C386,'Policy Characteristics'!$C:$C,0))),"",INDEX('Policy Characteristics'!K:K,MATCH($C386,'Policy Characteristics'!$C:$C,0)))</f>
        <v>ccs.html#ccs</v>
      </c>
      <c r="R386" s="427" t="str">
        <f>IF(ISBLANK(INDEX('Policy Characteristics'!L:L,MATCH($C386,'Policy Characteristics'!$C:$C,0))),"",INDEX('Policy Characteristics'!L:L,MATCH($C386,'Policy Characteristics'!$C:$C,0)))</f>
        <v>carbon-capture-and-sequestration.html</v>
      </c>
    </row>
    <row r="387" spans="1:18" x14ac:dyDescent="0.35">
      <c r="A387" s="427" t="str">
        <f>IF(ISBLANK(INDEX('Policy Characteristics'!A:A,MATCH($C387,'Policy Characteristics'!$C:$C,0))),"",INDEX('Policy Characteristics'!A:A,MATCH($C387,'Policy Characteristics'!$C:$C,0)))</f>
        <v>Industry</v>
      </c>
      <c r="B387" s="427" t="str">
        <f>IF(ISBLANK(INDEX('Policy Characteristics'!B:B,MATCH($C387,'Policy Characteristics'!$C:$C,0))),"",INDEX('Policy Characteristics'!B:B,MATCH($C387,'Policy Characteristics'!$C:$C,0)))</f>
        <v>Carbon Capture and Sequestration</v>
      </c>
      <c r="C387" s="431" t="str">
        <f t="shared" si="29"/>
        <v>Industry Sector Fraction of Potential Additional CCS Achieved</v>
      </c>
      <c r="D387" s="300" t="s">
        <v>3264</v>
      </c>
      <c r="E387" s="300" t="s">
        <v>3215</v>
      </c>
      <c r="F387" s="211" t="s">
        <v>3232</v>
      </c>
      <c r="G387" s="53" t="s">
        <v>3216</v>
      </c>
      <c r="H387" s="54">
        <v>944</v>
      </c>
      <c r="I387" s="53" t="s">
        <v>45</v>
      </c>
      <c r="J387" s="429" t="str">
        <f>IF(ISBLANK(INDEX('Policy Characteristics'!D:D,MATCH($C387,'Policy Characteristics'!$C:$C,0))),"",INDEX('Policy Characteristics'!D:D,MATCH($C387,'Policy Characteristics'!$C:$C,0)))</f>
        <v>Industry CCS</v>
      </c>
      <c r="K387" s="427" t="str">
        <f>IF(ISBLANK(INDEX('Policy Characteristics'!E:E,MATCH($C387,'Policy Characteristics'!$C:$C,0))),"",INDEX('Policy Characteristics'!E:E,MATCH($C387,'Policy Characteristics'!$C:$C,0)))</f>
        <v>indst CCS</v>
      </c>
      <c r="L387" s="450">
        <f>IF(ISBLANK(INDEX('Policy Characteristics'!F:F,MATCH($C387,'Policy Characteristics'!$C:$C,0))),"",INDEX('Policy Characteristics'!F:F,MATCH($C387,'Policy Characteristics'!$C:$C,0)))</f>
        <v>0</v>
      </c>
      <c r="M387" s="450">
        <f>IF(ISBLANK(INDEX('Policy Characteristics'!G:G,MATCH($C387,'Policy Characteristics'!$C:$C,0))),"",INDEX('Policy Characteristics'!G:G,MATCH($C387,'Policy Characteristics'!$C:$C,0)))</f>
        <v>1</v>
      </c>
      <c r="N387" s="450">
        <f>IF(ISBLANK(INDEX('Policy Characteristics'!H:H,MATCH($C387,'Policy Characteristics'!$C:$C,0))),"",INDEX('Policy Characteristics'!H:H,MATCH($C387,'Policy Characteristics'!$C:$C,0)))</f>
        <v>0.01</v>
      </c>
      <c r="O387" s="427" t="str">
        <f>IF(ISBLANK(INDEX('Policy Characteristics'!I:I,MATCH($C387,'Policy Characteristics'!$C:$C,0))),"",INDEX('Policy Characteristics'!I:I,MATCH($C387,'Policy Characteristics'!$C:$C,0)))</f>
        <v>% of CO2 captured</v>
      </c>
      <c r="P387" s="427" t="str">
        <f>IF(ISBLANK(INDEX('Policy Characteristics'!J:J,MATCH($C387,'Policy Characteristics'!$C:$C,0))),"",INDEX('Policy Characteristics'!J:J,MATCH($C387,'Policy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7" s="427" t="str">
        <f>IF(ISBLANK(INDEX('Policy Characteristics'!K:K,MATCH($C387,'Policy Characteristics'!$C:$C,0))),"",INDEX('Policy Characteristics'!K:K,MATCH($C387,'Policy Characteristics'!$C:$C,0)))</f>
        <v>ccs.html#ccs</v>
      </c>
      <c r="R387" s="427" t="str">
        <f>IF(ISBLANK(INDEX('Policy Characteristics'!L:L,MATCH($C387,'Policy Characteristics'!$C:$C,0))),"",INDEX('Policy Characteristics'!L:L,MATCH($C387,'Policy Characteristics'!$C:$C,0)))</f>
        <v>carbon-capture-and-sequestration.html</v>
      </c>
    </row>
    <row r="388" spans="1:18" x14ac:dyDescent="0.35">
      <c r="A388" s="427" t="str">
        <f>IF(ISBLANK(INDEX('Policy Characteristics'!A:A,MATCH($C388,'Policy Characteristics'!$C:$C,0))),"",INDEX('Policy Characteristics'!A:A,MATCH($C388,'Policy Characteristics'!$C:$C,0)))</f>
        <v>Industry</v>
      </c>
      <c r="B388" s="427" t="str">
        <f>IF(ISBLANK(INDEX('Policy Characteristics'!B:B,MATCH($C388,'Policy Characteristics'!$C:$C,0))),"",INDEX('Policy Characteristics'!B:B,MATCH($C388,'Policy Characteristics'!$C:$C,0)))</f>
        <v>Carbon Capture and Sequestration</v>
      </c>
      <c r="C388" s="431" t="str">
        <f t="shared" si="29"/>
        <v>Industry Sector Fraction of Potential Additional CCS Achieved</v>
      </c>
      <c r="D388" s="300" t="s">
        <v>3264</v>
      </c>
      <c r="E388" s="300" t="s">
        <v>2646</v>
      </c>
      <c r="F388" s="211" t="s">
        <v>3232</v>
      </c>
      <c r="G388" s="53" t="s">
        <v>3217</v>
      </c>
      <c r="H388" s="54">
        <v>945</v>
      </c>
      <c r="I388" s="9" t="s">
        <v>46</v>
      </c>
      <c r="J388" s="429" t="str">
        <f>IF(ISBLANK(INDEX('Policy Characteristics'!D:D,MATCH($C388,'Policy Characteristics'!$C:$C,0))),"",INDEX('Policy Characteristics'!D:D,MATCH($C388,'Policy Characteristics'!$C:$C,0)))</f>
        <v>Industry CCS</v>
      </c>
      <c r="K388" s="427" t="str">
        <f>IF(ISBLANK(INDEX('Policy Characteristics'!E:E,MATCH($C388,'Policy Characteristics'!$C:$C,0))),"",INDEX('Policy Characteristics'!E:E,MATCH($C388,'Policy Characteristics'!$C:$C,0)))</f>
        <v>indst CCS</v>
      </c>
      <c r="L388" s="450">
        <f>IF(ISBLANK(INDEX('Policy Characteristics'!F:F,MATCH($C388,'Policy Characteristics'!$C:$C,0))),"",INDEX('Policy Characteristics'!F:F,MATCH($C388,'Policy Characteristics'!$C:$C,0)))</f>
        <v>0</v>
      </c>
      <c r="M388" s="450">
        <f>IF(ISBLANK(INDEX('Policy Characteristics'!G:G,MATCH($C388,'Policy Characteristics'!$C:$C,0))),"",INDEX('Policy Characteristics'!G:G,MATCH($C388,'Policy Characteristics'!$C:$C,0)))</f>
        <v>1</v>
      </c>
      <c r="N388" s="450">
        <f>IF(ISBLANK(INDEX('Policy Characteristics'!H:H,MATCH($C388,'Policy Characteristics'!$C:$C,0))),"",INDEX('Policy Characteristics'!H:H,MATCH($C388,'Policy Characteristics'!$C:$C,0)))</f>
        <v>0.01</v>
      </c>
      <c r="O388" s="427" t="str">
        <f>IF(ISBLANK(INDEX('Policy Characteristics'!I:I,MATCH($C388,'Policy Characteristics'!$C:$C,0))),"",INDEX('Policy Characteristics'!I:I,MATCH($C388,'Policy Characteristics'!$C:$C,0)))</f>
        <v>% of CO2 captured</v>
      </c>
      <c r="P388" s="427" t="str">
        <f>IF(ISBLANK(INDEX('Policy Characteristics'!J:J,MATCH($C388,'Policy Characteristics'!$C:$C,0))),"",INDEX('Policy Characteristics'!J:J,MATCH($C388,'Policy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8" s="427" t="str">
        <f>IF(ISBLANK(INDEX('Policy Characteristics'!K:K,MATCH($C388,'Policy Characteristics'!$C:$C,0))),"",INDEX('Policy Characteristics'!K:K,MATCH($C388,'Policy Characteristics'!$C:$C,0)))</f>
        <v>ccs.html#ccs</v>
      </c>
      <c r="R388" s="427" t="str">
        <f>IF(ISBLANK(INDEX('Policy Characteristics'!L:L,MATCH($C388,'Policy Characteristics'!$C:$C,0))),"",INDEX('Policy Characteristics'!L:L,MATCH($C388,'Policy Characteristics'!$C:$C,0)))</f>
        <v>carbon-capture-and-sequestration.html</v>
      </c>
    </row>
    <row r="389" spans="1:18" x14ac:dyDescent="0.35">
      <c r="A389" s="427" t="str">
        <f>IF(ISBLANK(INDEX('Policy Characteristics'!A:A,MATCH($C389,'Policy Characteristics'!$C:$C,0))),"",INDEX('Policy Characteristics'!A:A,MATCH($C389,'Policy Characteristics'!$C:$C,0)))</f>
        <v>Industry</v>
      </c>
      <c r="B389" s="427" t="str">
        <f>IF(ISBLANK(INDEX('Policy Characteristics'!B:B,MATCH($C389,'Policy Characteristics'!$C:$C,0))),"",INDEX('Policy Characteristics'!B:B,MATCH($C389,'Policy Characteristics'!$C:$C,0)))</f>
        <v>Carbon Capture and Sequestration</v>
      </c>
      <c r="C389" s="431" t="str">
        <f t="shared" si="29"/>
        <v>Industry Sector Fraction of Potential Additional CCS Achieved</v>
      </c>
      <c r="D389" s="300" t="s">
        <v>3265</v>
      </c>
      <c r="E389" s="300" t="s">
        <v>3215</v>
      </c>
      <c r="F389" s="211" t="s">
        <v>3233</v>
      </c>
      <c r="G389" s="53" t="s">
        <v>3216</v>
      </c>
      <c r="H389" s="54">
        <v>946</v>
      </c>
      <c r="I389" s="53" t="s">
        <v>45</v>
      </c>
      <c r="J389" s="429" t="str">
        <f>IF(ISBLANK(INDEX('Policy Characteristics'!D:D,MATCH($C389,'Policy Characteristics'!$C:$C,0))),"",INDEX('Policy Characteristics'!D:D,MATCH($C389,'Policy Characteristics'!$C:$C,0)))</f>
        <v>Industry CCS</v>
      </c>
      <c r="K389" s="427" t="str">
        <f>IF(ISBLANK(INDEX('Policy Characteristics'!E:E,MATCH($C389,'Policy Characteristics'!$C:$C,0))),"",INDEX('Policy Characteristics'!E:E,MATCH($C389,'Policy Characteristics'!$C:$C,0)))</f>
        <v>indst CCS</v>
      </c>
      <c r="L389" s="450">
        <f>IF(ISBLANK(INDEX('Policy Characteristics'!F:F,MATCH($C389,'Policy Characteristics'!$C:$C,0))),"",INDEX('Policy Characteristics'!F:F,MATCH($C389,'Policy Characteristics'!$C:$C,0)))</f>
        <v>0</v>
      </c>
      <c r="M389" s="450">
        <f>IF(ISBLANK(INDEX('Policy Characteristics'!G:G,MATCH($C389,'Policy Characteristics'!$C:$C,0))),"",INDEX('Policy Characteristics'!G:G,MATCH($C389,'Policy Characteristics'!$C:$C,0)))</f>
        <v>1</v>
      </c>
      <c r="N389" s="450">
        <f>IF(ISBLANK(INDEX('Policy Characteristics'!H:H,MATCH($C389,'Policy Characteristics'!$C:$C,0))),"",INDEX('Policy Characteristics'!H:H,MATCH($C389,'Policy Characteristics'!$C:$C,0)))</f>
        <v>0.01</v>
      </c>
      <c r="O389" s="427" t="str">
        <f>IF(ISBLANK(INDEX('Policy Characteristics'!I:I,MATCH($C389,'Policy Characteristics'!$C:$C,0))),"",INDEX('Policy Characteristics'!I:I,MATCH($C389,'Policy Characteristics'!$C:$C,0)))</f>
        <v>% of CO2 captured</v>
      </c>
      <c r="P389" s="427" t="str">
        <f>IF(ISBLANK(INDEX('Policy Characteristics'!J:J,MATCH($C389,'Policy Characteristics'!$C:$C,0))),"",INDEX('Policy Characteristics'!J:J,MATCH($C389,'Policy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9" s="427" t="str">
        <f>IF(ISBLANK(INDEX('Policy Characteristics'!K:K,MATCH($C389,'Policy Characteristics'!$C:$C,0))),"",INDEX('Policy Characteristics'!K:K,MATCH($C389,'Policy Characteristics'!$C:$C,0)))</f>
        <v>ccs.html#ccs</v>
      </c>
      <c r="R389" s="427" t="str">
        <f>IF(ISBLANK(INDEX('Policy Characteristics'!L:L,MATCH($C389,'Policy Characteristics'!$C:$C,0))),"",INDEX('Policy Characteristics'!L:L,MATCH($C389,'Policy Characteristics'!$C:$C,0)))</f>
        <v>carbon-capture-and-sequestration.html</v>
      </c>
    </row>
    <row r="390" spans="1:18" x14ac:dyDescent="0.35">
      <c r="A390" s="427" t="str">
        <f>IF(ISBLANK(INDEX('Policy Characteristics'!A:A,MATCH($C390,'Policy Characteristics'!$C:$C,0))),"",INDEX('Policy Characteristics'!A:A,MATCH($C390,'Policy Characteristics'!$C:$C,0)))</f>
        <v>Industry</v>
      </c>
      <c r="B390" s="427" t="str">
        <f>IF(ISBLANK(INDEX('Policy Characteristics'!B:B,MATCH($C390,'Policy Characteristics'!$C:$C,0))),"",INDEX('Policy Characteristics'!B:B,MATCH($C390,'Policy Characteristics'!$C:$C,0)))</f>
        <v>Carbon Capture and Sequestration</v>
      </c>
      <c r="C390" s="431" t="str">
        <f t="shared" si="29"/>
        <v>Industry Sector Fraction of Potential Additional CCS Achieved</v>
      </c>
      <c r="D390" s="300" t="s">
        <v>3265</v>
      </c>
      <c r="E390" s="300" t="s">
        <v>2646</v>
      </c>
      <c r="F390" s="211" t="s">
        <v>3233</v>
      </c>
      <c r="G390" s="53" t="s">
        <v>3217</v>
      </c>
      <c r="H390" s="54">
        <v>947</v>
      </c>
      <c r="I390" s="9" t="s">
        <v>46</v>
      </c>
      <c r="J390" s="429" t="str">
        <f>IF(ISBLANK(INDEX('Policy Characteristics'!D:D,MATCH($C390,'Policy Characteristics'!$C:$C,0))),"",INDEX('Policy Characteristics'!D:D,MATCH($C390,'Policy Characteristics'!$C:$C,0)))</f>
        <v>Industry CCS</v>
      </c>
      <c r="K390" s="427" t="str">
        <f>IF(ISBLANK(INDEX('Policy Characteristics'!E:E,MATCH($C390,'Policy Characteristics'!$C:$C,0))),"",INDEX('Policy Characteristics'!E:E,MATCH($C390,'Policy Characteristics'!$C:$C,0)))</f>
        <v>indst CCS</v>
      </c>
      <c r="L390" s="450">
        <f>IF(ISBLANK(INDEX('Policy Characteristics'!F:F,MATCH($C390,'Policy Characteristics'!$C:$C,0))),"",INDEX('Policy Characteristics'!F:F,MATCH($C390,'Policy Characteristics'!$C:$C,0)))</f>
        <v>0</v>
      </c>
      <c r="M390" s="450">
        <f>IF(ISBLANK(INDEX('Policy Characteristics'!G:G,MATCH($C390,'Policy Characteristics'!$C:$C,0))),"",INDEX('Policy Characteristics'!G:G,MATCH($C390,'Policy Characteristics'!$C:$C,0)))</f>
        <v>1</v>
      </c>
      <c r="N390" s="450">
        <f>IF(ISBLANK(INDEX('Policy Characteristics'!H:H,MATCH($C390,'Policy Characteristics'!$C:$C,0))),"",INDEX('Policy Characteristics'!H:H,MATCH($C390,'Policy Characteristics'!$C:$C,0)))</f>
        <v>0.01</v>
      </c>
      <c r="O390" s="427" t="str">
        <f>IF(ISBLANK(INDEX('Policy Characteristics'!I:I,MATCH($C390,'Policy Characteristics'!$C:$C,0))),"",INDEX('Policy Characteristics'!I:I,MATCH($C390,'Policy Characteristics'!$C:$C,0)))</f>
        <v>% of CO2 captured</v>
      </c>
      <c r="P390" s="427" t="str">
        <f>IF(ISBLANK(INDEX('Policy Characteristics'!J:J,MATCH($C390,'Policy Characteristics'!$C:$C,0))),"",INDEX('Policy Characteristics'!J:J,MATCH($C390,'Policy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0" s="427" t="str">
        <f>IF(ISBLANK(INDEX('Policy Characteristics'!K:K,MATCH($C390,'Policy Characteristics'!$C:$C,0))),"",INDEX('Policy Characteristics'!K:K,MATCH($C390,'Policy Characteristics'!$C:$C,0)))</f>
        <v>ccs.html#ccs</v>
      </c>
      <c r="R390" s="427" t="str">
        <f>IF(ISBLANK(INDEX('Policy Characteristics'!L:L,MATCH($C390,'Policy Characteristics'!$C:$C,0))),"",INDEX('Policy Characteristics'!L:L,MATCH($C390,'Policy Characteristics'!$C:$C,0)))</f>
        <v>carbon-capture-and-sequestration.html</v>
      </c>
    </row>
    <row r="391" spans="1:18" x14ac:dyDescent="0.35">
      <c r="A391" s="427" t="str">
        <f>IF(ISBLANK(INDEX('Policy Characteristics'!A:A,MATCH($C391,'Policy Characteristics'!$C:$C,0))),"",INDEX('Policy Characteristics'!A:A,MATCH($C391,'Policy Characteristics'!$C:$C,0)))</f>
        <v>Industry</v>
      </c>
      <c r="B391" s="427" t="str">
        <f>IF(ISBLANK(INDEX('Policy Characteristics'!B:B,MATCH($C391,'Policy Characteristics'!$C:$C,0))),"",INDEX('Policy Characteristics'!B:B,MATCH($C391,'Policy Characteristics'!$C:$C,0)))</f>
        <v>Carbon Capture and Sequestration</v>
      </c>
      <c r="C391" s="431" t="str">
        <f t="shared" si="29"/>
        <v>Industry Sector Fraction of Potential Additional CCS Achieved</v>
      </c>
      <c r="D391" s="300" t="s">
        <v>3266</v>
      </c>
      <c r="E391" s="300" t="s">
        <v>3215</v>
      </c>
      <c r="F391" s="211" t="s">
        <v>3234</v>
      </c>
      <c r="G391" s="53" t="s">
        <v>3216</v>
      </c>
      <c r="H391" s="54">
        <v>948</v>
      </c>
      <c r="I391" s="53" t="s">
        <v>45</v>
      </c>
      <c r="J391" s="429" t="str">
        <f>IF(ISBLANK(INDEX('Policy Characteristics'!D:D,MATCH($C391,'Policy Characteristics'!$C:$C,0))),"",INDEX('Policy Characteristics'!D:D,MATCH($C391,'Policy Characteristics'!$C:$C,0)))</f>
        <v>Industry CCS</v>
      </c>
      <c r="K391" s="427" t="str">
        <f>IF(ISBLANK(INDEX('Policy Characteristics'!E:E,MATCH($C391,'Policy Characteristics'!$C:$C,0))),"",INDEX('Policy Characteristics'!E:E,MATCH($C391,'Policy Characteristics'!$C:$C,0)))</f>
        <v>indst CCS</v>
      </c>
      <c r="L391" s="450">
        <f>IF(ISBLANK(INDEX('Policy Characteristics'!F:F,MATCH($C391,'Policy Characteristics'!$C:$C,0))),"",INDEX('Policy Characteristics'!F:F,MATCH($C391,'Policy Characteristics'!$C:$C,0)))</f>
        <v>0</v>
      </c>
      <c r="M391" s="450">
        <f>IF(ISBLANK(INDEX('Policy Characteristics'!G:G,MATCH($C391,'Policy Characteristics'!$C:$C,0))),"",INDEX('Policy Characteristics'!G:G,MATCH($C391,'Policy Characteristics'!$C:$C,0)))</f>
        <v>1</v>
      </c>
      <c r="N391" s="450">
        <f>IF(ISBLANK(INDEX('Policy Characteristics'!H:H,MATCH($C391,'Policy Characteristics'!$C:$C,0))),"",INDEX('Policy Characteristics'!H:H,MATCH($C391,'Policy Characteristics'!$C:$C,0)))</f>
        <v>0.01</v>
      </c>
      <c r="O391" s="427" t="str">
        <f>IF(ISBLANK(INDEX('Policy Characteristics'!I:I,MATCH($C391,'Policy Characteristics'!$C:$C,0))),"",INDEX('Policy Characteristics'!I:I,MATCH($C391,'Policy Characteristics'!$C:$C,0)))</f>
        <v>% of CO2 captured</v>
      </c>
      <c r="P391" s="427" t="str">
        <f>IF(ISBLANK(INDEX('Policy Characteristics'!J:J,MATCH($C391,'Policy Characteristics'!$C:$C,0))),"",INDEX('Policy Characteristics'!J:J,MATCH($C391,'Policy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1" s="427" t="str">
        <f>IF(ISBLANK(INDEX('Policy Characteristics'!K:K,MATCH($C391,'Policy Characteristics'!$C:$C,0))),"",INDEX('Policy Characteristics'!K:K,MATCH($C391,'Policy Characteristics'!$C:$C,0)))</f>
        <v>ccs.html#ccs</v>
      </c>
      <c r="R391" s="427" t="str">
        <f>IF(ISBLANK(INDEX('Policy Characteristics'!L:L,MATCH($C391,'Policy Characteristics'!$C:$C,0))),"",INDEX('Policy Characteristics'!L:L,MATCH($C391,'Policy Characteristics'!$C:$C,0)))</f>
        <v>carbon-capture-and-sequestration.html</v>
      </c>
    </row>
    <row r="392" spans="1:18" x14ac:dyDescent="0.35">
      <c r="A392" s="427" t="str">
        <f>IF(ISBLANK(INDEX('Policy Characteristics'!A:A,MATCH($C392,'Policy Characteristics'!$C:$C,0))),"",INDEX('Policy Characteristics'!A:A,MATCH($C392,'Policy Characteristics'!$C:$C,0)))</f>
        <v>Industry</v>
      </c>
      <c r="B392" s="427" t="str">
        <f>IF(ISBLANK(INDEX('Policy Characteristics'!B:B,MATCH($C392,'Policy Characteristics'!$C:$C,0))),"",INDEX('Policy Characteristics'!B:B,MATCH($C392,'Policy Characteristics'!$C:$C,0)))</f>
        <v>Carbon Capture and Sequestration</v>
      </c>
      <c r="C392" s="431" t="str">
        <f t="shared" si="29"/>
        <v>Industry Sector Fraction of Potential Additional CCS Achieved</v>
      </c>
      <c r="D392" s="300" t="s">
        <v>3266</v>
      </c>
      <c r="E392" s="300" t="s">
        <v>2646</v>
      </c>
      <c r="F392" s="211" t="s">
        <v>3234</v>
      </c>
      <c r="G392" s="53" t="s">
        <v>3217</v>
      </c>
      <c r="H392" s="54">
        <v>949</v>
      </c>
      <c r="I392" s="9" t="s">
        <v>46</v>
      </c>
      <c r="J392" s="429" t="str">
        <f>IF(ISBLANK(INDEX('Policy Characteristics'!D:D,MATCH($C392,'Policy Characteristics'!$C:$C,0))),"",INDEX('Policy Characteristics'!D:D,MATCH($C392,'Policy Characteristics'!$C:$C,0)))</f>
        <v>Industry CCS</v>
      </c>
      <c r="K392" s="427" t="str">
        <f>IF(ISBLANK(INDEX('Policy Characteristics'!E:E,MATCH($C392,'Policy Characteristics'!$C:$C,0))),"",INDEX('Policy Characteristics'!E:E,MATCH($C392,'Policy Characteristics'!$C:$C,0)))</f>
        <v>indst CCS</v>
      </c>
      <c r="L392" s="450">
        <f>IF(ISBLANK(INDEX('Policy Characteristics'!F:F,MATCH($C392,'Policy Characteristics'!$C:$C,0))),"",INDEX('Policy Characteristics'!F:F,MATCH($C392,'Policy Characteristics'!$C:$C,0)))</f>
        <v>0</v>
      </c>
      <c r="M392" s="450">
        <f>IF(ISBLANK(INDEX('Policy Characteristics'!G:G,MATCH($C392,'Policy Characteristics'!$C:$C,0))),"",INDEX('Policy Characteristics'!G:G,MATCH($C392,'Policy Characteristics'!$C:$C,0)))</f>
        <v>1</v>
      </c>
      <c r="N392" s="450">
        <f>IF(ISBLANK(INDEX('Policy Characteristics'!H:H,MATCH($C392,'Policy Characteristics'!$C:$C,0))),"",INDEX('Policy Characteristics'!H:H,MATCH($C392,'Policy Characteristics'!$C:$C,0)))</f>
        <v>0.01</v>
      </c>
      <c r="O392" s="427" t="str">
        <f>IF(ISBLANK(INDEX('Policy Characteristics'!I:I,MATCH($C392,'Policy Characteristics'!$C:$C,0))),"",INDEX('Policy Characteristics'!I:I,MATCH($C392,'Policy Characteristics'!$C:$C,0)))</f>
        <v>% of CO2 captured</v>
      </c>
      <c r="P392" s="427" t="str">
        <f>IF(ISBLANK(INDEX('Policy Characteristics'!J:J,MATCH($C392,'Policy Characteristics'!$C:$C,0))),"",INDEX('Policy Characteristics'!J:J,MATCH($C392,'Policy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2" s="427" t="str">
        <f>IF(ISBLANK(INDEX('Policy Characteristics'!K:K,MATCH($C392,'Policy Characteristics'!$C:$C,0))),"",INDEX('Policy Characteristics'!K:K,MATCH($C392,'Policy Characteristics'!$C:$C,0)))</f>
        <v>ccs.html#ccs</v>
      </c>
      <c r="R392" s="427" t="str">
        <f>IF(ISBLANK(INDEX('Policy Characteristics'!L:L,MATCH($C392,'Policy Characteristics'!$C:$C,0))),"",INDEX('Policy Characteristics'!L:L,MATCH($C392,'Policy Characteristics'!$C:$C,0)))</f>
        <v>carbon-capture-and-sequestration.html</v>
      </c>
    </row>
    <row r="393" spans="1:18" x14ac:dyDescent="0.35">
      <c r="A393" s="427" t="str">
        <f>IF(ISBLANK(INDEX('Policy Characteristics'!A:A,MATCH($C393,'Policy Characteristics'!$C:$C,0))),"",INDEX('Policy Characteristics'!A:A,MATCH($C393,'Policy Characteristics'!$C:$C,0)))</f>
        <v>Industry</v>
      </c>
      <c r="B393" s="427" t="str">
        <f>IF(ISBLANK(INDEX('Policy Characteristics'!B:B,MATCH($C393,'Policy Characteristics'!$C:$C,0))),"",INDEX('Policy Characteristics'!B:B,MATCH($C393,'Policy Characteristics'!$C:$C,0)))</f>
        <v>Carbon Capture and Sequestration</v>
      </c>
      <c r="C393" s="431" t="str">
        <f t="shared" si="29"/>
        <v>Industry Sector Fraction of Potential Additional CCS Achieved</v>
      </c>
      <c r="D393" s="300" t="s">
        <v>3267</v>
      </c>
      <c r="E393" s="300" t="s">
        <v>3215</v>
      </c>
      <c r="F393" s="211" t="s">
        <v>3235</v>
      </c>
      <c r="G393" s="53" t="s">
        <v>3216</v>
      </c>
      <c r="H393" s="54">
        <v>950</v>
      </c>
      <c r="I393" s="53" t="s">
        <v>45</v>
      </c>
      <c r="J393" s="429" t="str">
        <f>IF(ISBLANK(INDEX('Policy Characteristics'!D:D,MATCH($C393,'Policy Characteristics'!$C:$C,0))),"",INDEX('Policy Characteristics'!D:D,MATCH($C393,'Policy Characteristics'!$C:$C,0)))</f>
        <v>Industry CCS</v>
      </c>
      <c r="K393" s="427" t="str">
        <f>IF(ISBLANK(INDEX('Policy Characteristics'!E:E,MATCH($C393,'Policy Characteristics'!$C:$C,0))),"",INDEX('Policy Characteristics'!E:E,MATCH($C393,'Policy Characteristics'!$C:$C,0)))</f>
        <v>indst CCS</v>
      </c>
      <c r="L393" s="450">
        <f>IF(ISBLANK(INDEX('Policy Characteristics'!F:F,MATCH($C393,'Policy Characteristics'!$C:$C,0))),"",INDEX('Policy Characteristics'!F:F,MATCH($C393,'Policy Characteristics'!$C:$C,0)))</f>
        <v>0</v>
      </c>
      <c r="M393" s="450">
        <f>IF(ISBLANK(INDEX('Policy Characteristics'!G:G,MATCH($C393,'Policy Characteristics'!$C:$C,0))),"",INDEX('Policy Characteristics'!G:G,MATCH($C393,'Policy Characteristics'!$C:$C,0)))</f>
        <v>1</v>
      </c>
      <c r="N393" s="450">
        <f>IF(ISBLANK(INDEX('Policy Characteristics'!H:H,MATCH($C393,'Policy Characteristics'!$C:$C,0))),"",INDEX('Policy Characteristics'!H:H,MATCH($C393,'Policy Characteristics'!$C:$C,0)))</f>
        <v>0.01</v>
      </c>
      <c r="O393" s="427" t="str">
        <f>IF(ISBLANK(INDEX('Policy Characteristics'!I:I,MATCH($C393,'Policy Characteristics'!$C:$C,0))),"",INDEX('Policy Characteristics'!I:I,MATCH($C393,'Policy Characteristics'!$C:$C,0)))</f>
        <v>% of CO2 captured</v>
      </c>
      <c r="P393" s="427" t="str">
        <f>IF(ISBLANK(INDEX('Policy Characteristics'!J:J,MATCH($C393,'Policy Characteristics'!$C:$C,0))),"",INDEX('Policy Characteristics'!J:J,MATCH($C393,'Policy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3" s="427" t="str">
        <f>IF(ISBLANK(INDEX('Policy Characteristics'!K:K,MATCH($C393,'Policy Characteristics'!$C:$C,0))),"",INDEX('Policy Characteristics'!K:K,MATCH($C393,'Policy Characteristics'!$C:$C,0)))</f>
        <v>ccs.html#ccs</v>
      </c>
      <c r="R393" s="427" t="str">
        <f>IF(ISBLANK(INDEX('Policy Characteristics'!L:L,MATCH($C393,'Policy Characteristics'!$C:$C,0))),"",INDEX('Policy Characteristics'!L:L,MATCH($C393,'Policy Characteristics'!$C:$C,0)))</f>
        <v>carbon-capture-and-sequestration.html</v>
      </c>
    </row>
    <row r="394" spans="1:18" x14ac:dyDescent="0.35">
      <c r="A394" s="427" t="str">
        <f>IF(ISBLANK(INDEX('Policy Characteristics'!A:A,MATCH($C394,'Policy Characteristics'!$C:$C,0))),"",INDEX('Policy Characteristics'!A:A,MATCH($C394,'Policy Characteristics'!$C:$C,0)))</f>
        <v>Industry</v>
      </c>
      <c r="B394" s="427" t="str">
        <f>IF(ISBLANK(INDEX('Policy Characteristics'!B:B,MATCH($C394,'Policy Characteristics'!$C:$C,0))),"",INDEX('Policy Characteristics'!B:B,MATCH($C394,'Policy Characteristics'!$C:$C,0)))</f>
        <v>Carbon Capture and Sequestration</v>
      </c>
      <c r="C394" s="431" t="str">
        <f t="shared" si="29"/>
        <v>Industry Sector Fraction of Potential Additional CCS Achieved</v>
      </c>
      <c r="D394" s="300" t="s">
        <v>3267</v>
      </c>
      <c r="E394" s="300" t="s">
        <v>2646</v>
      </c>
      <c r="F394" s="211" t="s">
        <v>3235</v>
      </c>
      <c r="G394" s="53" t="s">
        <v>3217</v>
      </c>
      <c r="H394" s="54">
        <v>951</v>
      </c>
      <c r="I394" s="9" t="s">
        <v>46</v>
      </c>
      <c r="J394" s="429" t="str">
        <f>IF(ISBLANK(INDEX('Policy Characteristics'!D:D,MATCH($C394,'Policy Characteristics'!$C:$C,0))),"",INDEX('Policy Characteristics'!D:D,MATCH($C394,'Policy Characteristics'!$C:$C,0)))</f>
        <v>Industry CCS</v>
      </c>
      <c r="K394" s="427" t="str">
        <f>IF(ISBLANK(INDEX('Policy Characteristics'!E:E,MATCH($C394,'Policy Characteristics'!$C:$C,0))),"",INDEX('Policy Characteristics'!E:E,MATCH($C394,'Policy Characteristics'!$C:$C,0)))</f>
        <v>indst CCS</v>
      </c>
      <c r="L394" s="450">
        <f>IF(ISBLANK(INDEX('Policy Characteristics'!F:F,MATCH($C394,'Policy Characteristics'!$C:$C,0))),"",INDEX('Policy Characteristics'!F:F,MATCH($C394,'Policy Characteristics'!$C:$C,0)))</f>
        <v>0</v>
      </c>
      <c r="M394" s="450">
        <f>IF(ISBLANK(INDEX('Policy Characteristics'!G:G,MATCH($C394,'Policy Characteristics'!$C:$C,0))),"",INDEX('Policy Characteristics'!G:G,MATCH($C394,'Policy Characteristics'!$C:$C,0)))</f>
        <v>1</v>
      </c>
      <c r="N394" s="450">
        <f>IF(ISBLANK(INDEX('Policy Characteristics'!H:H,MATCH($C394,'Policy Characteristics'!$C:$C,0))),"",INDEX('Policy Characteristics'!H:H,MATCH($C394,'Policy Characteristics'!$C:$C,0)))</f>
        <v>0.01</v>
      </c>
      <c r="O394" s="427" t="str">
        <f>IF(ISBLANK(INDEX('Policy Characteristics'!I:I,MATCH($C394,'Policy Characteristics'!$C:$C,0))),"",INDEX('Policy Characteristics'!I:I,MATCH($C394,'Policy Characteristics'!$C:$C,0)))</f>
        <v>% of CO2 captured</v>
      </c>
      <c r="P394" s="427" t="str">
        <f>IF(ISBLANK(INDEX('Policy Characteristics'!J:J,MATCH($C394,'Policy Characteristics'!$C:$C,0))),"",INDEX('Policy Characteristics'!J:J,MATCH($C394,'Policy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4" s="427" t="str">
        <f>IF(ISBLANK(INDEX('Policy Characteristics'!K:K,MATCH($C394,'Policy Characteristics'!$C:$C,0))),"",INDEX('Policy Characteristics'!K:K,MATCH($C394,'Policy Characteristics'!$C:$C,0)))</f>
        <v>ccs.html#ccs</v>
      </c>
      <c r="R394" s="427" t="str">
        <f>IF(ISBLANK(INDEX('Policy Characteristics'!L:L,MATCH($C394,'Policy Characteristics'!$C:$C,0))),"",INDEX('Policy Characteristics'!L:L,MATCH($C394,'Policy Characteristics'!$C:$C,0)))</f>
        <v>carbon-capture-and-sequestration.html</v>
      </c>
    </row>
    <row r="395" spans="1:18" x14ac:dyDescent="0.35">
      <c r="A395" s="427" t="str">
        <f>IF(ISBLANK(INDEX('Policy Characteristics'!A:A,MATCH($C395,'Policy Characteristics'!$C:$C,0))),"",INDEX('Policy Characteristics'!A:A,MATCH($C395,'Policy Characteristics'!$C:$C,0)))</f>
        <v>Industry</v>
      </c>
      <c r="B395" s="427" t="str">
        <f>IF(ISBLANK(INDEX('Policy Characteristics'!B:B,MATCH($C395,'Policy Characteristics'!$C:$C,0))),"",INDEX('Policy Characteristics'!B:B,MATCH($C395,'Policy Characteristics'!$C:$C,0)))</f>
        <v>Carbon Capture and Sequestration</v>
      </c>
      <c r="C395" s="431" t="str">
        <f t="shared" si="29"/>
        <v>Industry Sector Fraction of Potential Additional CCS Achieved</v>
      </c>
      <c r="D395" s="300" t="s">
        <v>3268</v>
      </c>
      <c r="E395" s="300" t="s">
        <v>3215</v>
      </c>
      <c r="F395" s="211" t="s">
        <v>3236</v>
      </c>
      <c r="G395" s="53" t="s">
        <v>3216</v>
      </c>
      <c r="H395" s="54">
        <v>952</v>
      </c>
      <c r="I395" s="53" t="s">
        <v>45</v>
      </c>
      <c r="J395" s="429" t="str">
        <f>IF(ISBLANK(INDEX('Policy Characteristics'!D:D,MATCH($C395,'Policy Characteristics'!$C:$C,0))),"",INDEX('Policy Characteristics'!D:D,MATCH($C395,'Policy Characteristics'!$C:$C,0)))</f>
        <v>Industry CCS</v>
      </c>
      <c r="K395" s="427" t="str">
        <f>IF(ISBLANK(INDEX('Policy Characteristics'!E:E,MATCH($C395,'Policy Characteristics'!$C:$C,0))),"",INDEX('Policy Characteristics'!E:E,MATCH($C395,'Policy Characteristics'!$C:$C,0)))</f>
        <v>indst CCS</v>
      </c>
      <c r="L395" s="450">
        <f>IF(ISBLANK(INDEX('Policy Characteristics'!F:F,MATCH($C395,'Policy Characteristics'!$C:$C,0))),"",INDEX('Policy Characteristics'!F:F,MATCH($C395,'Policy Characteristics'!$C:$C,0)))</f>
        <v>0</v>
      </c>
      <c r="M395" s="450">
        <f>IF(ISBLANK(INDEX('Policy Characteristics'!G:G,MATCH($C395,'Policy Characteristics'!$C:$C,0))),"",INDEX('Policy Characteristics'!G:G,MATCH($C395,'Policy Characteristics'!$C:$C,0)))</f>
        <v>1</v>
      </c>
      <c r="N395" s="450">
        <f>IF(ISBLANK(INDEX('Policy Characteristics'!H:H,MATCH($C395,'Policy Characteristics'!$C:$C,0))),"",INDEX('Policy Characteristics'!H:H,MATCH($C395,'Policy Characteristics'!$C:$C,0)))</f>
        <v>0.01</v>
      </c>
      <c r="O395" s="427" t="str">
        <f>IF(ISBLANK(INDEX('Policy Characteristics'!I:I,MATCH($C395,'Policy Characteristics'!$C:$C,0))),"",INDEX('Policy Characteristics'!I:I,MATCH($C395,'Policy Characteristics'!$C:$C,0)))</f>
        <v>% of CO2 captured</v>
      </c>
      <c r="P395" s="427" t="str">
        <f>IF(ISBLANK(INDEX('Policy Characteristics'!J:J,MATCH($C395,'Policy Characteristics'!$C:$C,0))),"",INDEX('Policy Characteristics'!J:J,MATCH($C395,'Policy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5" s="427" t="str">
        <f>IF(ISBLANK(INDEX('Policy Characteristics'!K:K,MATCH($C395,'Policy Characteristics'!$C:$C,0))),"",INDEX('Policy Characteristics'!K:K,MATCH($C395,'Policy Characteristics'!$C:$C,0)))</f>
        <v>ccs.html#ccs</v>
      </c>
      <c r="R395" s="427" t="str">
        <f>IF(ISBLANK(INDEX('Policy Characteristics'!L:L,MATCH($C395,'Policy Characteristics'!$C:$C,0))),"",INDEX('Policy Characteristics'!L:L,MATCH($C395,'Policy Characteristics'!$C:$C,0)))</f>
        <v>carbon-capture-and-sequestration.html</v>
      </c>
    </row>
    <row r="396" spans="1:18" x14ac:dyDescent="0.35">
      <c r="A396" s="427" t="str">
        <f>IF(ISBLANK(INDEX('Policy Characteristics'!A:A,MATCH($C396,'Policy Characteristics'!$C:$C,0))),"",INDEX('Policy Characteristics'!A:A,MATCH($C396,'Policy Characteristics'!$C:$C,0)))</f>
        <v>Industry</v>
      </c>
      <c r="B396" s="427" t="str">
        <f>IF(ISBLANK(INDEX('Policy Characteristics'!B:B,MATCH($C396,'Policy Characteristics'!$C:$C,0))),"",INDEX('Policy Characteristics'!B:B,MATCH($C396,'Policy Characteristics'!$C:$C,0)))</f>
        <v>Carbon Capture and Sequestration</v>
      </c>
      <c r="C396" s="431" t="str">
        <f t="shared" si="29"/>
        <v>Industry Sector Fraction of Potential Additional CCS Achieved</v>
      </c>
      <c r="D396" s="300" t="s">
        <v>3268</v>
      </c>
      <c r="E396" s="300" t="s">
        <v>2646</v>
      </c>
      <c r="F396" s="211" t="s">
        <v>3236</v>
      </c>
      <c r="G396" s="53" t="s">
        <v>3217</v>
      </c>
      <c r="H396" s="54">
        <v>953</v>
      </c>
      <c r="I396" s="9" t="s">
        <v>46</v>
      </c>
      <c r="J396" s="429" t="str">
        <f>IF(ISBLANK(INDEX('Policy Characteristics'!D:D,MATCH($C396,'Policy Characteristics'!$C:$C,0))),"",INDEX('Policy Characteristics'!D:D,MATCH($C396,'Policy Characteristics'!$C:$C,0)))</f>
        <v>Industry CCS</v>
      </c>
      <c r="K396" s="427" t="str">
        <f>IF(ISBLANK(INDEX('Policy Characteristics'!E:E,MATCH($C396,'Policy Characteristics'!$C:$C,0))),"",INDEX('Policy Characteristics'!E:E,MATCH($C396,'Policy Characteristics'!$C:$C,0)))</f>
        <v>indst CCS</v>
      </c>
      <c r="L396" s="450">
        <f>IF(ISBLANK(INDEX('Policy Characteristics'!F:F,MATCH($C396,'Policy Characteristics'!$C:$C,0))),"",INDEX('Policy Characteristics'!F:F,MATCH($C396,'Policy Characteristics'!$C:$C,0)))</f>
        <v>0</v>
      </c>
      <c r="M396" s="450">
        <f>IF(ISBLANK(INDEX('Policy Characteristics'!G:G,MATCH($C396,'Policy Characteristics'!$C:$C,0))),"",INDEX('Policy Characteristics'!G:G,MATCH($C396,'Policy Characteristics'!$C:$C,0)))</f>
        <v>1</v>
      </c>
      <c r="N396" s="450">
        <f>IF(ISBLANK(INDEX('Policy Characteristics'!H:H,MATCH($C396,'Policy Characteristics'!$C:$C,0))),"",INDEX('Policy Characteristics'!H:H,MATCH($C396,'Policy Characteristics'!$C:$C,0)))</f>
        <v>0.01</v>
      </c>
      <c r="O396" s="427" t="str">
        <f>IF(ISBLANK(INDEX('Policy Characteristics'!I:I,MATCH($C396,'Policy Characteristics'!$C:$C,0))),"",INDEX('Policy Characteristics'!I:I,MATCH($C396,'Policy Characteristics'!$C:$C,0)))</f>
        <v>% of CO2 captured</v>
      </c>
      <c r="P396" s="427" t="str">
        <f>IF(ISBLANK(INDEX('Policy Characteristics'!J:J,MATCH($C396,'Policy Characteristics'!$C:$C,0))),"",INDEX('Policy Characteristics'!J:J,MATCH($C396,'Policy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6" s="427" t="str">
        <f>IF(ISBLANK(INDEX('Policy Characteristics'!K:K,MATCH($C396,'Policy Characteristics'!$C:$C,0))),"",INDEX('Policy Characteristics'!K:K,MATCH($C396,'Policy Characteristics'!$C:$C,0)))</f>
        <v>ccs.html#ccs</v>
      </c>
      <c r="R396" s="427" t="str">
        <f>IF(ISBLANK(INDEX('Policy Characteristics'!L:L,MATCH($C396,'Policy Characteristics'!$C:$C,0))),"",INDEX('Policy Characteristics'!L:L,MATCH($C396,'Policy Characteristics'!$C:$C,0)))</f>
        <v>carbon-capture-and-sequestration.html</v>
      </c>
    </row>
    <row r="397" spans="1:18" x14ac:dyDescent="0.35">
      <c r="A397" s="427" t="str">
        <f>IF(ISBLANK(INDEX('Policy Characteristics'!A:A,MATCH($C397,'Policy Characteristics'!$C:$C,0))),"",INDEX('Policy Characteristics'!A:A,MATCH($C397,'Policy Characteristics'!$C:$C,0)))</f>
        <v>Industry</v>
      </c>
      <c r="B397" s="427" t="str">
        <f>IF(ISBLANK(INDEX('Policy Characteristics'!B:B,MATCH($C397,'Policy Characteristics'!$C:$C,0))),"",INDEX('Policy Characteristics'!B:B,MATCH($C397,'Policy Characteristics'!$C:$C,0)))</f>
        <v>Carbon Capture and Sequestration</v>
      </c>
      <c r="C397" s="431" t="str">
        <f t="shared" si="29"/>
        <v>Industry Sector Fraction of Potential Additional CCS Achieved</v>
      </c>
      <c r="D397" s="300" t="s">
        <v>3269</v>
      </c>
      <c r="E397" s="300" t="s">
        <v>3215</v>
      </c>
      <c r="F397" s="211" t="s">
        <v>3272</v>
      </c>
      <c r="G397" s="53" t="s">
        <v>3216</v>
      </c>
      <c r="H397" s="54">
        <v>954</v>
      </c>
      <c r="I397" s="9" t="s">
        <v>46</v>
      </c>
      <c r="J397" s="429" t="str">
        <f>IF(ISBLANK(INDEX('Policy Characteristics'!D:D,MATCH($C397,'Policy Characteristics'!$C:$C,0))),"",INDEX('Policy Characteristics'!D:D,MATCH($C397,'Policy Characteristics'!$C:$C,0)))</f>
        <v>Industry CCS</v>
      </c>
      <c r="K397" s="427" t="str">
        <f>IF(ISBLANK(INDEX('Policy Characteristics'!E:E,MATCH($C397,'Policy Characteristics'!$C:$C,0))),"",INDEX('Policy Characteristics'!E:E,MATCH($C397,'Policy Characteristics'!$C:$C,0)))</f>
        <v>indst CCS</v>
      </c>
      <c r="L397" s="450">
        <f>IF(ISBLANK(INDEX('Policy Characteristics'!F:F,MATCH($C397,'Policy Characteristics'!$C:$C,0))),"",INDEX('Policy Characteristics'!F:F,MATCH($C397,'Policy Characteristics'!$C:$C,0)))</f>
        <v>0</v>
      </c>
      <c r="M397" s="450">
        <f>IF(ISBLANK(INDEX('Policy Characteristics'!G:G,MATCH($C397,'Policy Characteristics'!$C:$C,0))),"",INDEX('Policy Characteristics'!G:G,MATCH($C397,'Policy Characteristics'!$C:$C,0)))</f>
        <v>1</v>
      </c>
      <c r="N397" s="450">
        <f>IF(ISBLANK(INDEX('Policy Characteristics'!H:H,MATCH($C397,'Policy Characteristics'!$C:$C,0))),"",INDEX('Policy Characteristics'!H:H,MATCH($C397,'Policy Characteristics'!$C:$C,0)))</f>
        <v>0.01</v>
      </c>
      <c r="O397" s="427" t="str">
        <f>IF(ISBLANK(INDEX('Policy Characteristics'!I:I,MATCH($C397,'Policy Characteristics'!$C:$C,0))),"",INDEX('Policy Characteristics'!I:I,MATCH($C397,'Policy Characteristics'!$C:$C,0)))</f>
        <v>% of CO2 captured</v>
      </c>
      <c r="P397" s="427" t="str">
        <f>IF(ISBLANK(INDEX('Policy Characteristics'!J:J,MATCH($C397,'Policy Characteristics'!$C:$C,0))),"",INDEX('Policy Characteristics'!J:J,MATCH($C397,'Policy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7" s="427" t="str">
        <f>IF(ISBLANK(INDEX('Policy Characteristics'!K:K,MATCH($C397,'Policy Characteristics'!$C:$C,0))),"",INDEX('Policy Characteristics'!K:K,MATCH($C397,'Policy Characteristics'!$C:$C,0)))</f>
        <v>ccs.html#ccs</v>
      </c>
      <c r="R397" s="427" t="str">
        <f>IF(ISBLANK(INDEX('Policy Characteristics'!L:L,MATCH($C397,'Policy Characteristics'!$C:$C,0))),"",INDEX('Policy Characteristics'!L:L,MATCH($C397,'Policy Characteristics'!$C:$C,0)))</f>
        <v>carbon-capture-and-sequestration.html</v>
      </c>
    </row>
    <row r="398" spans="1:18" x14ac:dyDescent="0.35">
      <c r="A398" s="427" t="str">
        <f>IF(ISBLANK(INDEX('Policy Characteristics'!A:A,MATCH($C398,'Policy Characteristics'!$C:$C,0))),"",INDEX('Policy Characteristics'!A:A,MATCH($C398,'Policy Characteristics'!$C:$C,0)))</f>
        <v>Industry</v>
      </c>
      <c r="B398" s="427" t="str">
        <f>IF(ISBLANK(INDEX('Policy Characteristics'!B:B,MATCH($C398,'Policy Characteristics'!$C:$C,0))),"",INDEX('Policy Characteristics'!B:B,MATCH($C398,'Policy Characteristics'!$C:$C,0)))</f>
        <v>Carbon Capture and Sequestration</v>
      </c>
      <c r="C398" s="431" t="str">
        <f t="shared" si="29"/>
        <v>Industry Sector Fraction of Potential Additional CCS Achieved</v>
      </c>
      <c r="D398" s="300" t="s">
        <v>3269</v>
      </c>
      <c r="E398" s="300" t="s">
        <v>2646</v>
      </c>
      <c r="F398" s="211" t="s">
        <v>3272</v>
      </c>
      <c r="G398" s="53" t="s">
        <v>3217</v>
      </c>
      <c r="H398" s="54">
        <v>955</v>
      </c>
      <c r="I398" s="9" t="s">
        <v>46</v>
      </c>
      <c r="J398" s="429" t="str">
        <f>IF(ISBLANK(INDEX('Policy Characteristics'!D:D,MATCH($C398,'Policy Characteristics'!$C:$C,0))),"",INDEX('Policy Characteristics'!D:D,MATCH($C398,'Policy Characteristics'!$C:$C,0)))</f>
        <v>Industry CCS</v>
      </c>
      <c r="K398" s="427" t="str">
        <f>IF(ISBLANK(INDEX('Policy Characteristics'!E:E,MATCH($C398,'Policy Characteristics'!$C:$C,0))),"",INDEX('Policy Characteristics'!E:E,MATCH($C398,'Policy Characteristics'!$C:$C,0)))</f>
        <v>indst CCS</v>
      </c>
      <c r="L398" s="450">
        <f>IF(ISBLANK(INDEX('Policy Characteristics'!F:F,MATCH($C398,'Policy Characteristics'!$C:$C,0))),"",INDEX('Policy Characteristics'!F:F,MATCH($C398,'Policy Characteristics'!$C:$C,0)))</f>
        <v>0</v>
      </c>
      <c r="M398" s="450">
        <f>IF(ISBLANK(INDEX('Policy Characteristics'!G:G,MATCH($C398,'Policy Characteristics'!$C:$C,0))),"",INDEX('Policy Characteristics'!G:G,MATCH($C398,'Policy Characteristics'!$C:$C,0)))</f>
        <v>1</v>
      </c>
      <c r="N398" s="450">
        <f>IF(ISBLANK(INDEX('Policy Characteristics'!H:H,MATCH($C398,'Policy Characteristics'!$C:$C,0))),"",INDEX('Policy Characteristics'!H:H,MATCH($C398,'Policy Characteristics'!$C:$C,0)))</f>
        <v>0.01</v>
      </c>
      <c r="O398" s="427" t="str">
        <f>IF(ISBLANK(INDEX('Policy Characteristics'!I:I,MATCH($C398,'Policy Characteristics'!$C:$C,0))),"",INDEX('Policy Characteristics'!I:I,MATCH($C398,'Policy Characteristics'!$C:$C,0)))</f>
        <v>% of CO2 captured</v>
      </c>
      <c r="P398" s="427" t="str">
        <f>IF(ISBLANK(INDEX('Policy Characteristics'!J:J,MATCH($C398,'Policy Characteristics'!$C:$C,0))),"",INDEX('Policy Characteristics'!J:J,MATCH($C398,'Policy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8" s="427" t="str">
        <f>IF(ISBLANK(INDEX('Policy Characteristics'!K:K,MATCH($C398,'Policy Characteristics'!$C:$C,0))),"",INDEX('Policy Characteristics'!K:K,MATCH($C398,'Policy Characteristics'!$C:$C,0)))</f>
        <v>ccs.html#ccs</v>
      </c>
      <c r="R398" s="427" t="str">
        <f>IF(ISBLANK(INDEX('Policy Characteristics'!L:L,MATCH($C398,'Policy Characteristics'!$C:$C,0))),"",INDEX('Policy Characteristics'!L:L,MATCH($C398,'Policy Characteristics'!$C:$C,0)))</f>
        <v>carbon-capture-and-sequestration.html</v>
      </c>
    </row>
    <row r="399" spans="1:18" x14ac:dyDescent="0.35">
      <c r="A399" s="427" t="str">
        <f>IF(ISBLANK(INDEX('Policy Characteristics'!A:A,MATCH($C399,'Policy Characteristics'!$C:$C,0))),"",INDEX('Policy Characteristics'!A:A,MATCH($C399,'Policy Characteristics'!$C:$C,0)))</f>
        <v>Industry</v>
      </c>
      <c r="B399" s="427" t="str">
        <f>IF(ISBLANK(INDEX('Policy Characteristics'!B:B,MATCH($C399,'Policy Characteristics'!$C:$C,0))),"",INDEX('Policy Characteristics'!B:B,MATCH($C399,'Policy Characteristics'!$C:$C,0)))</f>
        <v>Carbon Capture and Sequestration</v>
      </c>
      <c r="C399" s="431" t="str">
        <f t="shared" si="29"/>
        <v>Industry Sector Fraction of Potential Additional CCS Achieved</v>
      </c>
      <c r="D399" s="300" t="s">
        <v>3270</v>
      </c>
      <c r="E399" s="300" t="s">
        <v>3215</v>
      </c>
      <c r="F399" s="211" t="s">
        <v>3237</v>
      </c>
      <c r="G399" s="53" t="s">
        <v>3216</v>
      </c>
      <c r="H399" s="54">
        <v>956</v>
      </c>
      <c r="I399" s="9" t="s">
        <v>46</v>
      </c>
      <c r="J399" s="429" t="str">
        <f>IF(ISBLANK(INDEX('Policy Characteristics'!D:D,MATCH($C399,'Policy Characteristics'!$C:$C,0))),"",INDEX('Policy Characteristics'!D:D,MATCH($C399,'Policy Characteristics'!$C:$C,0)))</f>
        <v>Industry CCS</v>
      </c>
      <c r="K399" s="427" t="str">
        <f>IF(ISBLANK(INDEX('Policy Characteristics'!E:E,MATCH($C399,'Policy Characteristics'!$C:$C,0))),"",INDEX('Policy Characteristics'!E:E,MATCH($C399,'Policy Characteristics'!$C:$C,0)))</f>
        <v>indst CCS</v>
      </c>
      <c r="L399" s="450">
        <f>IF(ISBLANK(INDEX('Policy Characteristics'!F:F,MATCH($C399,'Policy Characteristics'!$C:$C,0))),"",INDEX('Policy Characteristics'!F:F,MATCH($C399,'Policy Characteristics'!$C:$C,0)))</f>
        <v>0</v>
      </c>
      <c r="M399" s="450">
        <f>IF(ISBLANK(INDEX('Policy Characteristics'!G:G,MATCH($C399,'Policy Characteristics'!$C:$C,0))),"",INDEX('Policy Characteristics'!G:G,MATCH($C399,'Policy Characteristics'!$C:$C,0)))</f>
        <v>1</v>
      </c>
      <c r="N399" s="450">
        <f>IF(ISBLANK(INDEX('Policy Characteristics'!H:H,MATCH($C399,'Policy Characteristics'!$C:$C,0))),"",INDEX('Policy Characteristics'!H:H,MATCH($C399,'Policy Characteristics'!$C:$C,0)))</f>
        <v>0.01</v>
      </c>
      <c r="O399" s="427" t="str">
        <f>IF(ISBLANK(INDEX('Policy Characteristics'!I:I,MATCH($C399,'Policy Characteristics'!$C:$C,0))),"",INDEX('Policy Characteristics'!I:I,MATCH($C399,'Policy Characteristics'!$C:$C,0)))</f>
        <v>% of CO2 captured</v>
      </c>
      <c r="P399" s="427" t="str">
        <f>IF(ISBLANK(INDEX('Policy Characteristics'!J:J,MATCH($C399,'Policy Characteristics'!$C:$C,0))),"",INDEX('Policy Characteristics'!J:J,MATCH($C399,'Policy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9" s="427" t="str">
        <f>IF(ISBLANK(INDEX('Policy Characteristics'!K:K,MATCH($C399,'Policy Characteristics'!$C:$C,0))),"",INDEX('Policy Characteristics'!K:K,MATCH($C399,'Policy Characteristics'!$C:$C,0)))</f>
        <v>ccs.html#ccs</v>
      </c>
      <c r="R399" s="427" t="str">
        <f>IF(ISBLANK(INDEX('Policy Characteristics'!L:L,MATCH($C399,'Policy Characteristics'!$C:$C,0))),"",INDEX('Policy Characteristics'!L:L,MATCH($C399,'Policy Characteristics'!$C:$C,0)))</f>
        <v>carbon-capture-and-sequestration.html</v>
      </c>
    </row>
    <row r="400" spans="1:18" x14ac:dyDescent="0.35">
      <c r="A400" s="427" t="str">
        <f>IF(ISBLANK(INDEX('Policy Characteristics'!A:A,MATCH($C400,'Policy Characteristics'!$C:$C,0))),"",INDEX('Policy Characteristics'!A:A,MATCH($C400,'Policy Characteristics'!$C:$C,0)))</f>
        <v>Industry</v>
      </c>
      <c r="B400" s="427" t="str">
        <f>IF(ISBLANK(INDEX('Policy Characteristics'!B:B,MATCH($C400,'Policy Characteristics'!$C:$C,0))),"",INDEX('Policy Characteristics'!B:B,MATCH($C400,'Policy Characteristics'!$C:$C,0)))</f>
        <v>Carbon Capture and Sequestration</v>
      </c>
      <c r="C400" s="431" t="str">
        <f t="shared" si="29"/>
        <v>Industry Sector Fraction of Potential Additional CCS Achieved</v>
      </c>
      <c r="D400" s="300" t="s">
        <v>3270</v>
      </c>
      <c r="E400" s="300" t="s">
        <v>2646</v>
      </c>
      <c r="F400" s="211" t="s">
        <v>3237</v>
      </c>
      <c r="G400" s="53" t="s">
        <v>3217</v>
      </c>
      <c r="H400" s="54">
        <v>957</v>
      </c>
      <c r="I400" s="9" t="s">
        <v>46</v>
      </c>
      <c r="J400" s="429" t="str">
        <f>IF(ISBLANK(INDEX('Policy Characteristics'!D:D,MATCH($C400,'Policy Characteristics'!$C:$C,0))),"",INDEX('Policy Characteristics'!D:D,MATCH($C400,'Policy Characteristics'!$C:$C,0)))</f>
        <v>Industry CCS</v>
      </c>
      <c r="K400" s="427" t="str">
        <f>IF(ISBLANK(INDEX('Policy Characteristics'!E:E,MATCH($C400,'Policy Characteristics'!$C:$C,0))),"",INDEX('Policy Characteristics'!E:E,MATCH($C400,'Policy Characteristics'!$C:$C,0)))</f>
        <v>indst CCS</v>
      </c>
      <c r="L400" s="450">
        <f>IF(ISBLANK(INDEX('Policy Characteristics'!F:F,MATCH($C400,'Policy Characteristics'!$C:$C,0))),"",INDEX('Policy Characteristics'!F:F,MATCH($C400,'Policy Characteristics'!$C:$C,0)))</f>
        <v>0</v>
      </c>
      <c r="M400" s="450">
        <f>IF(ISBLANK(INDEX('Policy Characteristics'!G:G,MATCH($C400,'Policy Characteristics'!$C:$C,0))),"",INDEX('Policy Characteristics'!G:G,MATCH($C400,'Policy Characteristics'!$C:$C,0)))</f>
        <v>1</v>
      </c>
      <c r="N400" s="450">
        <f>IF(ISBLANK(INDEX('Policy Characteristics'!H:H,MATCH($C400,'Policy Characteristics'!$C:$C,0))),"",INDEX('Policy Characteristics'!H:H,MATCH($C400,'Policy Characteristics'!$C:$C,0)))</f>
        <v>0.01</v>
      </c>
      <c r="O400" s="427" t="str">
        <f>IF(ISBLANK(INDEX('Policy Characteristics'!I:I,MATCH($C400,'Policy Characteristics'!$C:$C,0))),"",INDEX('Policy Characteristics'!I:I,MATCH($C400,'Policy Characteristics'!$C:$C,0)))</f>
        <v>% of CO2 captured</v>
      </c>
      <c r="P400" s="427" t="str">
        <f>IF(ISBLANK(INDEX('Policy Characteristics'!J:J,MATCH($C400,'Policy Characteristics'!$C:$C,0))),"",INDEX('Policy Characteristics'!J:J,MATCH($C400,'Policy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0" s="427" t="str">
        <f>IF(ISBLANK(INDEX('Policy Characteristics'!K:K,MATCH($C400,'Policy Characteristics'!$C:$C,0))),"",INDEX('Policy Characteristics'!K:K,MATCH($C400,'Policy Characteristics'!$C:$C,0)))</f>
        <v>ccs.html#ccs</v>
      </c>
      <c r="R400" s="427" t="str">
        <f>IF(ISBLANK(INDEX('Policy Characteristics'!L:L,MATCH($C400,'Policy Characteristics'!$C:$C,0))),"",INDEX('Policy Characteristics'!L:L,MATCH($C400,'Policy Characteristics'!$C:$C,0)))</f>
        <v>carbon-capture-and-sequestration.html</v>
      </c>
    </row>
    <row r="401" spans="1:18" x14ac:dyDescent="0.35">
      <c r="A401" s="427" t="str">
        <f>IF(ISBLANK(INDEX('Policy Characteristics'!A:A,MATCH($C401,'Policy Characteristics'!$C:$C,0))),"",INDEX('Policy Characteristics'!A:A,MATCH($C401,'Policy Characteristics'!$C:$C,0)))</f>
        <v>Industry</v>
      </c>
      <c r="B401" s="427" t="str">
        <f>IF(ISBLANK(INDEX('Policy Characteristics'!B:B,MATCH($C401,'Policy Characteristics'!$C:$C,0))),"",INDEX('Policy Characteristics'!B:B,MATCH($C401,'Policy Characteristics'!$C:$C,0)))</f>
        <v>Cement Clinker Substitution</v>
      </c>
      <c r="C401" s="432" t="s">
        <v>2908</v>
      </c>
      <c r="D401" s="53"/>
      <c r="E401" s="53"/>
      <c r="F401" s="53"/>
      <c r="G401" s="53"/>
      <c r="H401" s="54">
        <v>43</v>
      </c>
      <c r="I401" s="53" t="s">
        <v>45</v>
      </c>
      <c r="J401" s="429" t="str">
        <f>IF(ISBLANK(INDEX('Policy Characteristics'!D:D,MATCH($C401,'Policy Characteristics'!$C:$C,0))),"",INDEX('Policy Characteristics'!D:D,MATCH($C401,'Policy Characteristics'!$C:$C,0)))</f>
        <v>Cement Clinker Substitution</v>
      </c>
      <c r="K401" s="427" t="str">
        <f>IF(ISBLANK(INDEX('Policy Characteristics'!E:E,MATCH($C401,'Policy Characteristics'!$C:$C,0))),"",INDEX('Policy Characteristics'!E:E,MATCH($C401,'Policy Characteristics'!$C:$C,0)))</f>
        <v>indst cement measures</v>
      </c>
      <c r="L401" s="450">
        <f>IF(ISBLANK(INDEX('Policy Characteristics'!F:F,MATCH($C401,'Policy Characteristics'!$C:$C,0))),"",INDEX('Policy Characteristics'!F:F,MATCH($C401,'Policy Characteristics'!$C:$C,0)))</f>
        <v>0</v>
      </c>
      <c r="M401" s="450">
        <f>IF(ISBLANK(INDEX('Policy Characteristics'!G:G,MATCH($C401,'Policy Characteristics'!$C:$C,0))),"",INDEX('Policy Characteristics'!G:G,MATCH($C401,'Policy Characteristics'!$C:$C,0)))</f>
        <v>1</v>
      </c>
      <c r="N401" s="450">
        <f>IF(ISBLANK(INDEX('Policy Characteristics'!H:H,MATCH($C401,'Policy Characteristics'!$C:$C,0))),"",INDEX('Policy Characteristics'!H:H,MATCH($C401,'Policy Characteristics'!$C:$C,0)))</f>
        <v>0.01</v>
      </c>
      <c r="O401" s="427" t="str">
        <f>IF(ISBLANK(INDEX('Policy Characteristics'!I:I,MATCH($C401,'Policy Characteristics'!$C:$C,0))),"",INDEX('Policy Characteristics'!I:I,MATCH($C401,'Policy Characteristics'!$C:$C,0)))</f>
        <v>% of potential achieved</v>
      </c>
      <c r="P401" s="427" t="str">
        <f>IF(ISBLANK(INDEX('Policy Characteristics'!J:J,MATCH($C401,'Policy Characteristics'!$C:$C,0))),"",INDEX('Policy Characteristics'!J:J,MATCH($C401,'Policy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401" s="427" t="str">
        <f>IF(ISBLANK(INDEX('Policy Characteristics'!K:K,MATCH($C401,'Policy Characteristics'!$C:$C,0))),"",INDEX('Policy Characteristics'!K:K,MATCH($C401,'Policy Characteristics'!$C:$C,0)))</f>
        <v>industry-ag-main.html#clinker</v>
      </c>
      <c r="R401" s="427" t="str">
        <f>IF(ISBLANK(INDEX('Policy Characteristics'!L:L,MATCH($C401,'Policy Characteristics'!$C:$C,0))),"",INDEX('Policy Characteristics'!L:L,MATCH($C401,'Policy Characteristics'!$C:$C,0)))</f>
        <v>cement-clinker-substitution.html</v>
      </c>
    </row>
    <row r="402" spans="1:18" s="5" customFormat="1" x14ac:dyDescent="0.35">
      <c r="A402" s="427" t="str">
        <f>IF(ISBLANK(INDEX('Policy Characteristics'!A:A,MATCH($C402,'Policy Characteristics'!$C:$C,0))),"",INDEX('Policy Characteristics'!A:A,MATCH($C402,'Policy Characteristics'!$C:$C,0)))</f>
        <v>Industry</v>
      </c>
      <c r="B402" s="427" t="str">
        <f>IF(ISBLANK(INDEX('Policy Characteristics'!B:B,MATCH($C402,'Policy Characteristics'!$C:$C,0))),"",INDEX('Policy Characteristics'!B:B,MATCH($C402,'Policy Characteristics'!$C:$C,0)))</f>
        <v>Cogeneration and Waste Heat Recovery</v>
      </c>
      <c r="C402" s="432" t="s">
        <v>299</v>
      </c>
      <c r="D402" s="53"/>
      <c r="E402" s="53"/>
      <c r="F402" s="53"/>
      <c r="G402" s="53"/>
      <c r="H402" s="54">
        <v>44</v>
      </c>
      <c r="I402" s="53" t="s">
        <v>45</v>
      </c>
      <c r="J402" s="429" t="str">
        <f>IF(ISBLANK(INDEX('Policy Characteristics'!D:D,MATCH($C402,'Policy Characteristics'!$C:$C,0))),"",INDEX('Policy Characteristics'!D:D,MATCH($C402,'Policy Characteristics'!$C:$C,0)))</f>
        <v>Cogeneration and Waste Heat Recovery</v>
      </c>
      <c r="K402" s="427" t="str">
        <f>IF(ISBLANK(INDEX('Policy Characteristics'!E:E,MATCH($C402,'Policy Characteristics'!$C:$C,0))),"",INDEX('Policy Characteristics'!E:E,MATCH($C402,'Policy Characteristics'!$C:$C,0)))</f>
        <v>indst CHP</v>
      </c>
      <c r="L402" s="450">
        <f>IF(ISBLANK(INDEX('Policy Characteristics'!F:F,MATCH($C402,'Policy Characteristics'!$C:$C,0))),"",INDEX('Policy Characteristics'!F:F,MATCH($C402,'Policy Characteristics'!$C:$C,0)))</f>
        <v>0</v>
      </c>
      <c r="M402" s="450">
        <f>IF(ISBLANK(INDEX('Policy Characteristics'!G:G,MATCH($C402,'Policy Characteristics'!$C:$C,0))),"",INDEX('Policy Characteristics'!G:G,MATCH($C402,'Policy Characteristics'!$C:$C,0)))</f>
        <v>1</v>
      </c>
      <c r="N402" s="450">
        <f>IF(ISBLANK(INDEX('Policy Characteristics'!H:H,MATCH($C402,'Policy Characteristics'!$C:$C,0))),"",INDEX('Policy Characteristics'!H:H,MATCH($C402,'Policy Characteristics'!$C:$C,0)))</f>
        <v>0.01</v>
      </c>
      <c r="O402" s="427" t="str">
        <f>IF(ISBLANK(INDEX('Policy Characteristics'!I:I,MATCH($C402,'Policy Characteristics'!$C:$C,0))),"",INDEX('Policy Characteristics'!I:I,MATCH($C402,'Policy Characteristics'!$C:$C,0)))</f>
        <v>% of potential achieved</v>
      </c>
      <c r="P402" s="427" t="str">
        <f>IF(ISBLANK(INDEX('Policy Characteristics'!J:J,MATCH($C402,'Policy Characteristics'!$C:$C,0))),"",INDEX('Policy Characteristics'!J:J,MATCH($C402,'Policy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
      <c r="Q402" s="427" t="str">
        <f>IF(ISBLANK(INDEX('Policy Characteristics'!K:K,MATCH($C402,'Policy Characteristics'!$C:$C,0))),"",INDEX('Policy Characteristics'!K:K,MATCH($C402,'Policy Characteristics'!$C:$C,0)))</f>
        <v>industry-ag-main.html#cogen</v>
      </c>
      <c r="R402" s="427" t="str">
        <f>IF(ISBLANK(INDEX('Policy Characteristics'!L:L,MATCH($C402,'Policy Characteristics'!$C:$C,0))),"",INDEX('Policy Characteristics'!L:L,MATCH($C402,'Policy Characteristics'!$C:$C,0)))</f>
        <v>cogeneration-and-waste-heat-recovery.html</v>
      </c>
    </row>
    <row r="403" spans="1:18" s="5" customFormat="1" x14ac:dyDescent="0.35">
      <c r="A403" s="427" t="str">
        <f>IF(ISBLANK(INDEX('Policy Characteristics'!A:A,MATCH($C403,'Policy Characteristics'!$C:$C,0))),"",INDEX('Policy Characteristics'!A:A,MATCH($C403,'Policy Characteristics'!$C:$C,0)))</f>
        <v>Industry</v>
      </c>
      <c r="B403" s="427" t="str">
        <f>IF(ISBLANK(INDEX('Policy Characteristics'!B:B,MATCH($C403,'Policy Characteristics'!$C:$C,0))),"",INDEX('Policy Characteristics'!B:B,MATCH($C403,'Policy Characteristics'!$C:$C,0)))</f>
        <v>Early Retirement of Industrial Facilities</v>
      </c>
      <c r="C403" s="432" t="s">
        <v>60</v>
      </c>
      <c r="D403" s="53"/>
      <c r="E403" s="53"/>
      <c r="F403" s="53"/>
      <c r="G403" s="53"/>
      <c r="H403" s="54">
        <v>45</v>
      </c>
      <c r="I403" s="53" t="s">
        <v>45</v>
      </c>
      <c r="J403" s="429" t="str">
        <f>IF(ISBLANK(INDEX('Policy Characteristics'!D:D,MATCH($C403,'Policy Characteristics'!$C:$C,0))),"",INDEX('Policy Characteristics'!D:D,MATCH($C403,'Policy Characteristics'!$C:$C,0)))</f>
        <v>Early Retirement of Industrial Facilities</v>
      </c>
      <c r="K403" s="427" t="str">
        <f>IF(ISBLANK(INDEX('Policy Characteristics'!E:E,MATCH($C403,'Policy Characteristics'!$C:$C,0))),"",INDEX('Policy Characteristics'!E:E,MATCH($C403,'Policy Characteristics'!$C:$C,0)))</f>
        <v>indst early retirement</v>
      </c>
      <c r="L403" s="450">
        <f>IF(ISBLANK(INDEX('Policy Characteristics'!F:F,MATCH($C403,'Policy Characteristics'!$C:$C,0))),"",INDEX('Policy Characteristics'!F:F,MATCH($C403,'Policy Characteristics'!$C:$C,0)))</f>
        <v>0</v>
      </c>
      <c r="M403" s="450">
        <f>IF(ISBLANK(INDEX('Policy Characteristics'!G:G,MATCH($C403,'Policy Characteristics'!$C:$C,0))),"",INDEX('Policy Characteristics'!G:G,MATCH($C403,'Policy Characteristics'!$C:$C,0)))</f>
        <v>1</v>
      </c>
      <c r="N403" s="450">
        <f>IF(ISBLANK(INDEX('Policy Characteristics'!H:H,MATCH($C403,'Policy Characteristics'!$C:$C,0))),"",INDEX('Policy Characteristics'!H:H,MATCH($C403,'Policy Characteristics'!$C:$C,0)))</f>
        <v>0.01</v>
      </c>
      <c r="O403" s="427" t="str">
        <f>IF(ISBLANK(INDEX('Policy Characteristics'!I:I,MATCH($C403,'Policy Characteristics'!$C:$C,0))),"",INDEX('Policy Characteristics'!I:I,MATCH($C403,'Policy Characteristics'!$C:$C,0)))</f>
        <v>% of potential achieved</v>
      </c>
      <c r="P403" s="427" t="str">
        <f>IF(ISBLANK(INDEX('Policy Characteristics'!J:J,MATCH($C403,'Policy Characteristics'!$C:$C,0))),"",INDEX('Policy Characteristics'!J:J,MATCH($C403,'Policy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403" s="427" t="str">
        <f>IF(ISBLANK(INDEX('Policy Characteristics'!K:K,MATCH($C403,'Policy Characteristics'!$C:$C,0))),"",INDEX('Policy Characteristics'!K:K,MATCH($C403,'Policy Characteristics'!$C:$C,0)))</f>
        <v>industry-ag-main.html#early-ret</v>
      </c>
      <c r="R403" s="427" t="str">
        <f>IF(ISBLANK(INDEX('Policy Characteristics'!L:L,MATCH($C403,'Policy Characteristics'!$C:$C,0))),"",INDEX('Policy Characteristics'!L:L,MATCH($C403,'Policy Characteristics'!$C:$C,0)))</f>
        <v>early-retirement-of-industrial-facilities.html</v>
      </c>
    </row>
    <row r="404" spans="1:18" s="5" customFormat="1" x14ac:dyDescent="0.35">
      <c r="A404" s="427" t="str">
        <f>IF(ISBLANK(INDEX('Policy Characteristics'!A:A,MATCH($C404,'Policy Characteristics'!$C:$C,0))),"",INDEX('Policy Characteristics'!A:A,MATCH($C404,'Policy Characteristics'!$C:$C,0)))</f>
        <v>Industry</v>
      </c>
      <c r="B404" s="427" t="str">
        <f>IF(ISBLANK(INDEX('Policy Characteristics'!B:B,MATCH($C404,'Policy Characteristics'!$C:$C,0))),"",INDEX('Policy Characteristics'!B:B,MATCH($C404,'Policy Characteristics'!$C:$C,0)))</f>
        <v>Industry Energy Efficiency Standards</v>
      </c>
      <c r="C404" s="432" t="s">
        <v>300</v>
      </c>
      <c r="D404" s="53" t="s">
        <v>3246</v>
      </c>
      <c r="E404" s="53" t="s">
        <v>2480</v>
      </c>
      <c r="F404" s="211" t="s">
        <v>3271</v>
      </c>
      <c r="G404" s="53" t="s">
        <v>2486</v>
      </c>
      <c r="H404" s="54">
        <v>958</v>
      </c>
      <c r="I404" s="53" t="s">
        <v>45</v>
      </c>
      <c r="J404" s="429" t="str">
        <f>IF(ISBLANK(INDEX('Policy Characteristics'!D:D,MATCH($C404,'Policy Characteristics'!$C:$C,0))),"",INDEX('Policy Characteristics'!D:D,MATCH($C404,'Policy Characteristics'!$C:$C,0)))</f>
        <v>Industry Energy Efficiency Standards</v>
      </c>
      <c r="K404" s="427" t="str">
        <f>IF(ISBLANK(INDEX('Policy Characteristics'!E:E,MATCH($C404,'Policy Characteristics'!$C:$C,0))),"",INDEX('Policy Characteristics'!E:E,MATCH($C404,'Policy Characteristics'!$C:$C,0)))</f>
        <v>indst efficiency standards</v>
      </c>
      <c r="L404" s="450">
        <f>IF(ISBLANK(INDEX('Policy Characteristics'!F:F,MATCH($C404,'Policy Characteristics'!$C:$C,0))),"",INDEX('Policy Characteristics'!F:F,MATCH($C404,'Policy Characteristics'!$C:$C,0)))</f>
        <v>0</v>
      </c>
      <c r="M404" s="450">
        <f>IF(ISBLANK(INDEX('Policy Characteristics'!G:G,MATCH($C404,'Policy Characteristics'!$C:$C,0))),"",INDEX('Policy Characteristics'!G:G,MATCH($C404,'Policy Characteristics'!$C:$C,0)))</f>
        <v>0.25</v>
      </c>
      <c r="N404" s="450">
        <f>IF(ISBLANK(INDEX('Policy Characteristics'!H:H,MATCH($C404,'Policy Characteristics'!$C:$C,0))),"",INDEX('Policy Characteristics'!H:H,MATCH($C404,'Policy Characteristics'!$C:$C,0)))</f>
        <v>0.01</v>
      </c>
      <c r="O404" s="427" t="str">
        <f>IF(ISBLANK(INDEX('Policy Characteristics'!I:I,MATCH($C404,'Policy Characteristics'!$C:$C,0))),"",INDEX('Policy Characteristics'!I:I,MATCH($C404,'Policy Characteristics'!$C:$C,0)))</f>
        <v>% reduction in energy use</v>
      </c>
      <c r="P404" s="427" t="str">
        <f>IF(ISBLANK(INDEX('Policy Characteristics'!J:J,MATCH($C404,'Policy Characteristics'!$C:$C,0))),"",INDEX('Policy Characteristics'!J:J,MATCH($C404,'Policy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04" s="427" t="str">
        <f>IF(ISBLANK(INDEX('Policy Characteristics'!K:K,MATCH($C404,'Policy Characteristics'!$C:$C,0))),"",INDEX('Policy Characteristics'!K:K,MATCH($C404,'Policy Characteristics'!$C:$C,0)))</f>
        <v>industry-ag-main.html#eff-stds</v>
      </c>
      <c r="R404" s="427" t="str">
        <f>IF(ISBLANK(INDEX('Policy Characteristics'!L:L,MATCH($C404,'Policy Characteristics'!$C:$C,0))),"",INDEX('Policy Characteristics'!L:L,MATCH($C404,'Policy Characteristics'!$C:$C,0)))</f>
        <v>industry-energy-efficiency-standards.html</v>
      </c>
    </row>
    <row r="405" spans="1:18" s="5" customFormat="1" x14ac:dyDescent="0.35">
      <c r="A405" s="427" t="str">
        <f>IF(ISBLANK(INDEX('Policy Characteristics'!A:A,MATCH($C405,'Policy Characteristics'!$C:$C,0))),"",INDEX('Policy Characteristics'!A:A,MATCH($C405,'Policy Characteristics'!$C:$C,0)))</f>
        <v>Industry</v>
      </c>
      <c r="B405" s="427" t="str">
        <f>IF(ISBLANK(INDEX('Policy Characteristics'!B:B,MATCH($C405,'Policy Characteristics'!$C:$C,0))),"",INDEX('Policy Characteristics'!B:B,MATCH($C405,'Policy Characteristics'!$C:$C,0)))</f>
        <v>Industry Energy Efficiency Standards</v>
      </c>
      <c r="C405" s="431" t="str">
        <f t="shared" ref="C405:C420" si="30">C$404</f>
        <v>Percentage Improvement in Eqpt Efficiency Standards above BAU</v>
      </c>
      <c r="D405" s="53" t="s">
        <v>3246</v>
      </c>
      <c r="E405" s="53" t="s">
        <v>2481</v>
      </c>
      <c r="F405" s="211" t="s">
        <v>3271</v>
      </c>
      <c r="G405" s="53" t="s">
        <v>2489</v>
      </c>
      <c r="H405" s="54">
        <v>959</v>
      </c>
      <c r="I405" s="53" t="s">
        <v>46</v>
      </c>
      <c r="J405" s="429" t="str">
        <f>IF(ISBLANK(INDEX('Policy Characteristics'!D:D,MATCH($C405,'Policy Characteristics'!$C:$C,0))),"",INDEX('Policy Characteristics'!D:D,MATCH($C405,'Policy Characteristics'!$C:$C,0)))</f>
        <v>Industry Energy Efficiency Standards</v>
      </c>
      <c r="K405" s="427" t="str">
        <f>IF(ISBLANK(INDEX('Policy Characteristics'!E:E,MATCH($C405,'Policy Characteristics'!$C:$C,0))),"",INDEX('Policy Characteristics'!E:E,MATCH($C405,'Policy Characteristics'!$C:$C,0)))</f>
        <v>indst efficiency standards</v>
      </c>
      <c r="L405" s="450">
        <f>IF(ISBLANK(INDEX('Policy Characteristics'!F:F,MATCH($C405,'Policy Characteristics'!$C:$C,0))),"",INDEX('Policy Characteristics'!F:F,MATCH($C405,'Policy Characteristics'!$C:$C,0)))</f>
        <v>0</v>
      </c>
      <c r="M405" s="450">
        <f>IF(ISBLANK(INDEX('Policy Characteristics'!G:G,MATCH($C405,'Policy Characteristics'!$C:$C,0))),"",INDEX('Policy Characteristics'!G:G,MATCH($C405,'Policy Characteristics'!$C:$C,0)))</f>
        <v>0.25</v>
      </c>
      <c r="N405" s="450">
        <f>IF(ISBLANK(INDEX('Policy Characteristics'!H:H,MATCH($C405,'Policy Characteristics'!$C:$C,0))),"",INDEX('Policy Characteristics'!H:H,MATCH($C405,'Policy Characteristics'!$C:$C,0)))</f>
        <v>0.01</v>
      </c>
      <c r="O405" s="427" t="str">
        <f>IF(ISBLANK(INDEX('Policy Characteristics'!I:I,MATCH($C405,'Policy Characteristics'!$C:$C,0))),"",INDEX('Policy Characteristics'!I:I,MATCH($C405,'Policy Characteristics'!$C:$C,0)))</f>
        <v>% reduction in energy use</v>
      </c>
      <c r="P405" s="427" t="str">
        <f>IF(ISBLANK(INDEX('Policy Characteristics'!J:J,MATCH($C405,'Policy Characteristics'!$C:$C,0))),"",INDEX('Policy Characteristics'!J:J,MATCH($C405,'Policy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05" s="427" t="str">
        <f>IF(ISBLANK(INDEX('Policy Characteristics'!K:K,MATCH($C405,'Policy Characteristics'!$C:$C,0))),"",INDEX('Policy Characteristics'!K:K,MATCH($C405,'Policy Characteristics'!$C:$C,0)))</f>
        <v>industry-ag-main.html#eff-stds</v>
      </c>
      <c r="R405" s="427" t="str">
        <f>IF(ISBLANK(INDEX('Policy Characteristics'!L:L,MATCH($C405,'Policy Characteristics'!$C:$C,0))),"",INDEX('Policy Characteristics'!L:L,MATCH($C405,'Policy Characteristics'!$C:$C,0)))</f>
        <v>industry-energy-efficiency-standards.html</v>
      </c>
    </row>
    <row r="406" spans="1:18" s="5" customFormat="1" x14ac:dyDescent="0.35">
      <c r="A406" s="427" t="str">
        <f>IF(ISBLANK(INDEX('Policy Characteristics'!A:A,MATCH($C406,'Policy Characteristics'!$C:$C,0))),"",INDEX('Policy Characteristics'!A:A,MATCH($C406,'Policy Characteristics'!$C:$C,0)))</f>
        <v>Industry</v>
      </c>
      <c r="B406" s="427" t="str">
        <f>IF(ISBLANK(INDEX('Policy Characteristics'!B:B,MATCH($C406,'Policy Characteristics'!$C:$C,0))),"",INDEX('Policy Characteristics'!B:B,MATCH($C406,'Policy Characteristics'!$C:$C,0)))</f>
        <v>Industry Energy Efficiency Standards</v>
      </c>
      <c r="C406" s="431" t="str">
        <f t="shared" si="30"/>
        <v>Percentage Improvement in Eqpt Efficiency Standards above BAU</v>
      </c>
      <c r="D406" s="53" t="s">
        <v>3246</v>
      </c>
      <c r="E406" s="53" t="s">
        <v>2482</v>
      </c>
      <c r="F406" s="211" t="s">
        <v>3271</v>
      </c>
      <c r="G406" s="53" t="s">
        <v>2490</v>
      </c>
      <c r="H406" s="54">
        <v>960</v>
      </c>
      <c r="I406" s="53" t="s">
        <v>45</v>
      </c>
      <c r="J406" s="429" t="str">
        <f>IF(ISBLANK(INDEX('Policy Characteristics'!D:D,MATCH($C406,'Policy Characteristics'!$C:$C,0))),"",INDEX('Policy Characteristics'!D:D,MATCH($C406,'Policy Characteristics'!$C:$C,0)))</f>
        <v>Industry Energy Efficiency Standards</v>
      </c>
      <c r="K406" s="427" t="str">
        <f>IF(ISBLANK(INDEX('Policy Characteristics'!E:E,MATCH($C406,'Policy Characteristics'!$C:$C,0))),"",INDEX('Policy Characteristics'!E:E,MATCH($C406,'Policy Characteristics'!$C:$C,0)))</f>
        <v>indst efficiency standards</v>
      </c>
      <c r="L406" s="450">
        <f>IF(ISBLANK(INDEX('Policy Characteristics'!F:F,MATCH($C406,'Policy Characteristics'!$C:$C,0))),"",INDEX('Policy Characteristics'!F:F,MATCH($C406,'Policy Characteristics'!$C:$C,0)))</f>
        <v>0</v>
      </c>
      <c r="M406" s="450">
        <f>IF(ISBLANK(INDEX('Policy Characteristics'!G:G,MATCH($C406,'Policy Characteristics'!$C:$C,0))),"",INDEX('Policy Characteristics'!G:G,MATCH($C406,'Policy Characteristics'!$C:$C,0)))</f>
        <v>0.25</v>
      </c>
      <c r="N406" s="450">
        <f>IF(ISBLANK(INDEX('Policy Characteristics'!H:H,MATCH($C406,'Policy Characteristics'!$C:$C,0))),"",INDEX('Policy Characteristics'!H:H,MATCH($C406,'Policy Characteristics'!$C:$C,0)))</f>
        <v>0.01</v>
      </c>
      <c r="O406" s="427" t="str">
        <f>IF(ISBLANK(INDEX('Policy Characteristics'!I:I,MATCH($C406,'Policy Characteristics'!$C:$C,0))),"",INDEX('Policy Characteristics'!I:I,MATCH($C406,'Policy Characteristics'!$C:$C,0)))</f>
        <v>% reduction in energy use</v>
      </c>
      <c r="P406" s="427" t="str">
        <f>IF(ISBLANK(INDEX('Policy Characteristics'!J:J,MATCH($C406,'Policy Characteristics'!$C:$C,0))),"",INDEX('Policy Characteristics'!J:J,MATCH($C406,'Policy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06" s="427" t="str">
        <f>IF(ISBLANK(INDEX('Policy Characteristics'!K:K,MATCH($C406,'Policy Characteristics'!$C:$C,0))),"",INDEX('Policy Characteristics'!K:K,MATCH($C406,'Policy Characteristics'!$C:$C,0)))</f>
        <v>industry-ag-main.html#eff-stds</v>
      </c>
      <c r="R406" s="427" t="str">
        <f>IF(ISBLANK(INDEX('Policy Characteristics'!L:L,MATCH($C406,'Policy Characteristics'!$C:$C,0))),"",INDEX('Policy Characteristics'!L:L,MATCH($C406,'Policy Characteristics'!$C:$C,0)))</f>
        <v>industry-energy-efficiency-standards.html</v>
      </c>
    </row>
    <row r="407" spans="1:18" s="5" customFormat="1" x14ac:dyDescent="0.35">
      <c r="A407" s="427" t="str">
        <f>IF(ISBLANK(INDEX('Policy Characteristics'!A:A,MATCH($C407,'Policy Characteristics'!$C:$C,0))),"",INDEX('Policy Characteristics'!A:A,MATCH($C407,'Policy Characteristics'!$C:$C,0)))</f>
        <v>Industry</v>
      </c>
      <c r="B407" s="427" t="str">
        <f>IF(ISBLANK(INDEX('Policy Characteristics'!B:B,MATCH($C407,'Policy Characteristics'!$C:$C,0))),"",INDEX('Policy Characteristics'!B:B,MATCH($C407,'Policy Characteristics'!$C:$C,0)))</f>
        <v>Industry Energy Efficiency Standards</v>
      </c>
      <c r="C407" s="431" t="str">
        <f t="shared" si="30"/>
        <v>Percentage Improvement in Eqpt Efficiency Standards above BAU</v>
      </c>
      <c r="D407" s="53" t="s">
        <v>3246</v>
      </c>
      <c r="E407" s="53" t="s">
        <v>2483</v>
      </c>
      <c r="F407" s="211" t="s">
        <v>3271</v>
      </c>
      <c r="G407" s="53" t="s">
        <v>2487</v>
      </c>
      <c r="H407" s="54">
        <v>961</v>
      </c>
      <c r="I407" s="53" t="s">
        <v>46</v>
      </c>
      <c r="J407" s="429" t="str">
        <f>IF(ISBLANK(INDEX('Policy Characteristics'!D:D,MATCH($C407,'Policy Characteristics'!$C:$C,0))),"",INDEX('Policy Characteristics'!D:D,MATCH($C407,'Policy Characteristics'!$C:$C,0)))</f>
        <v>Industry Energy Efficiency Standards</v>
      </c>
      <c r="K407" s="427" t="str">
        <f>IF(ISBLANK(INDEX('Policy Characteristics'!E:E,MATCH($C407,'Policy Characteristics'!$C:$C,0))),"",INDEX('Policy Characteristics'!E:E,MATCH($C407,'Policy Characteristics'!$C:$C,0)))</f>
        <v>indst efficiency standards</v>
      </c>
      <c r="L407" s="450">
        <f>IF(ISBLANK(INDEX('Policy Characteristics'!F:F,MATCH($C407,'Policy Characteristics'!$C:$C,0))),"",INDEX('Policy Characteristics'!F:F,MATCH($C407,'Policy Characteristics'!$C:$C,0)))</f>
        <v>0</v>
      </c>
      <c r="M407" s="450">
        <f>IF(ISBLANK(INDEX('Policy Characteristics'!G:G,MATCH($C407,'Policy Characteristics'!$C:$C,0))),"",INDEX('Policy Characteristics'!G:G,MATCH($C407,'Policy Characteristics'!$C:$C,0)))</f>
        <v>0.25</v>
      </c>
      <c r="N407" s="450">
        <f>IF(ISBLANK(INDEX('Policy Characteristics'!H:H,MATCH($C407,'Policy Characteristics'!$C:$C,0))),"",INDEX('Policy Characteristics'!H:H,MATCH($C407,'Policy Characteristics'!$C:$C,0)))</f>
        <v>0.01</v>
      </c>
      <c r="O407" s="427" t="str">
        <f>IF(ISBLANK(INDEX('Policy Characteristics'!I:I,MATCH($C407,'Policy Characteristics'!$C:$C,0))),"",INDEX('Policy Characteristics'!I:I,MATCH($C407,'Policy Characteristics'!$C:$C,0)))</f>
        <v>% reduction in energy use</v>
      </c>
      <c r="P407" s="427" t="str">
        <f>IF(ISBLANK(INDEX('Policy Characteristics'!J:J,MATCH($C407,'Policy Characteristics'!$C:$C,0))),"",INDEX('Policy Characteristics'!J:J,MATCH($C407,'Policy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07" s="427" t="str">
        <f>IF(ISBLANK(INDEX('Policy Characteristics'!K:K,MATCH($C407,'Policy Characteristics'!$C:$C,0))),"",INDEX('Policy Characteristics'!K:K,MATCH($C407,'Policy Characteristics'!$C:$C,0)))</f>
        <v>industry-ag-main.html#eff-stds</v>
      </c>
      <c r="R407" s="427" t="str">
        <f>IF(ISBLANK(INDEX('Policy Characteristics'!L:L,MATCH($C407,'Policy Characteristics'!$C:$C,0))),"",INDEX('Policy Characteristics'!L:L,MATCH($C407,'Policy Characteristics'!$C:$C,0)))</f>
        <v>industry-energy-efficiency-standards.html</v>
      </c>
    </row>
    <row r="408" spans="1:18" s="5" customFormat="1" x14ac:dyDescent="0.35">
      <c r="A408" s="427" t="str">
        <f>IF(ISBLANK(INDEX('Policy Characteristics'!A:A,MATCH($C408,'Policy Characteristics'!$C:$C,0))),"",INDEX('Policy Characteristics'!A:A,MATCH($C408,'Policy Characteristics'!$C:$C,0)))</f>
        <v>Industry</v>
      </c>
      <c r="B408" s="427" t="str">
        <f>IF(ISBLANK(INDEX('Policy Characteristics'!B:B,MATCH($C408,'Policy Characteristics'!$C:$C,0))),"",INDEX('Policy Characteristics'!B:B,MATCH($C408,'Policy Characteristics'!$C:$C,0)))</f>
        <v>Industry Energy Efficiency Standards</v>
      </c>
      <c r="C408" s="431" t="str">
        <f t="shared" si="30"/>
        <v>Percentage Improvement in Eqpt Efficiency Standards above BAU</v>
      </c>
      <c r="D408" s="53" t="s">
        <v>3246</v>
      </c>
      <c r="E408" s="53" t="s">
        <v>2484</v>
      </c>
      <c r="F408" s="211" t="s">
        <v>3271</v>
      </c>
      <c r="G408" s="53" t="s">
        <v>2488</v>
      </c>
      <c r="H408" s="54">
        <v>962</v>
      </c>
      <c r="I408" s="53" t="s">
        <v>45</v>
      </c>
      <c r="J408" s="429" t="str">
        <f>IF(ISBLANK(INDEX('Policy Characteristics'!D:D,MATCH($C408,'Policy Characteristics'!$C:$C,0))),"",INDEX('Policy Characteristics'!D:D,MATCH($C408,'Policy Characteristics'!$C:$C,0)))</f>
        <v>Industry Energy Efficiency Standards</v>
      </c>
      <c r="K408" s="427" t="str">
        <f>IF(ISBLANK(INDEX('Policy Characteristics'!E:E,MATCH($C408,'Policy Characteristics'!$C:$C,0))),"",INDEX('Policy Characteristics'!E:E,MATCH($C408,'Policy Characteristics'!$C:$C,0)))</f>
        <v>indst efficiency standards</v>
      </c>
      <c r="L408" s="450">
        <f>IF(ISBLANK(INDEX('Policy Characteristics'!F:F,MATCH($C408,'Policy Characteristics'!$C:$C,0))),"",INDEX('Policy Characteristics'!F:F,MATCH($C408,'Policy Characteristics'!$C:$C,0)))</f>
        <v>0</v>
      </c>
      <c r="M408" s="450">
        <f>IF(ISBLANK(INDEX('Policy Characteristics'!G:G,MATCH($C408,'Policy Characteristics'!$C:$C,0))),"",INDEX('Policy Characteristics'!G:G,MATCH($C408,'Policy Characteristics'!$C:$C,0)))</f>
        <v>0.25</v>
      </c>
      <c r="N408" s="450">
        <f>IF(ISBLANK(INDEX('Policy Characteristics'!H:H,MATCH($C408,'Policy Characteristics'!$C:$C,0))),"",INDEX('Policy Characteristics'!H:H,MATCH($C408,'Policy Characteristics'!$C:$C,0)))</f>
        <v>0.01</v>
      </c>
      <c r="O408" s="427" t="str">
        <f>IF(ISBLANK(INDEX('Policy Characteristics'!I:I,MATCH($C408,'Policy Characteristics'!$C:$C,0))),"",INDEX('Policy Characteristics'!I:I,MATCH($C408,'Policy Characteristics'!$C:$C,0)))</f>
        <v>% reduction in energy use</v>
      </c>
      <c r="P408" s="427" t="str">
        <f>IF(ISBLANK(INDEX('Policy Characteristics'!J:J,MATCH($C408,'Policy Characteristics'!$C:$C,0))),"",INDEX('Policy Characteristics'!J:J,MATCH($C408,'Policy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08" s="427" t="str">
        <f>IF(ISBLANK(INDEX('Policy Characteristics'!K:K,MATCH($C408,'Policy Characteristics'!$C:$C,0))),"",INDEX('Policy Characteristics'!K:K,MATCH($C408,'Policy Characteristics'!$C:$C,0)))</f>
        <v>industry-ag-main.html#eff-stds</v>
      </c>
      <c r="R408" s="427" t="str">
        <f>IF(ISBLANK(INDEX('Policy Characteristics'!L:L,MATCH($C408,'Policy Characteristics'!$C:$C,0))),"",INDEX('Policy Characteristics'!L:L,MATCH($C408,'Policy Characteristics'!$C:$C,0)))</f>
        <v>industry-energy-efficiency-standards.html</v>
      </c>
    </row>
    <row r="409" spans="1:18" s="5" customFormat="1" x14ac:dyDescent="0.35">
      <c r="A409" s="427" t="str">
        <f>IF(ISBLANK(INDEX('Policy Characteristics'!A:A,MATCH($C409,'Policy Characteristics'!$C:$C,0))),"",INDEX('Policy Characteristics'!A:A,MATCH($C409,'Policy Characteristics'!$C:$C,0)))</f>
        <v>Industry</v>
      </c>
      <c r="B409" s="427" t="str">
        <f>IF(ISBLANK(INDEX('Policy Characteristics'!B:B,MATCH($C409,'Policy Characteristics'!$C:$C,0))),"",INDEX('Policy Characteristics'!B:B,MATCH($C409,'Policy Characteristics'!$C:$C,0)))</f>
        <v>Industry Energy Efficiency Standards</v>
      </c>
      <c r="C409" s="431" t="str">
        <f t="shared" si="30"/>
        <v>Percentage Improvement in Eqpt Efficiency Standards above BAU</v>
      </c>
      <c r="D409" s="53" t="s">
        <v>3246</v>
      </c>
      <c r="E409" s="53" t="s">
        <v>2485</v>
      </c>
      <c r="F409" s="211" t="s">
        <v>3271</v>
      </c>
      <c r="G409" s="53" t="s">
        <v>2491</v>
      </c>
      <c r="H409" s="54">
        <v>963</v>
      </c>
      <c r="I409" s="53" t="s">
        <v>46</v>
      </c>
      <c r="J409" s="429" t="str">
        <f>IF(ISBLANK(INDEX('Policy Characteristics'!D:D,MATCH($C409,'Policy Characteristics'!$C:$C,0))),"",INDEX('Policy Characteristics'!D:D,MATCH($C409,'Policy Characteristics'!$C:$C,0)))</f>
        <v>Industry Energy Efficiency Standards</v>
      </c>
      <c r="K409" s="427" t="str">
        <f>IF(ISBLANK(INDEX('Policy Characteristics'!E:E,MATCH($C409,'Policy Characteristics'!$C:$C,0))),"",INDEX('Policy Characteristics'!E:E,MATCH($C409,'Policy Characteristics'!$C:$C,0)))</f>
        <v>indst efficiency standards</v>
      </c>
      <c r="L409" s="450">
        <f>IF(ISBLANK(INDEX('Policy Characteristics'!F:F,MATCH($C409,'Policy Characteristics'!$C:$C,0))),"",INDEX('Policy Characteristics'!F:F,MATCH($C409,'Policy Characteristics'!$C:$C,0)))</f>
        <v>0</v>
      </c>
      <c r="M409" s="450">
        <f>IF(ISBLANK(INDEX('Policy Characteristics'!G:G,MATCH($C409,'Policy Characteristics'!$C:$C,0))),"",INDEX('Policy Characteristics'!G:G,MATCH($C409,'Policy Characteristics'!$C:$C,0)))</f>
        <v>0.25</v>
      </c>
      <c r="N409" s="450">
        <f>IF(ISBLANK(INDEX('Policy Characteristics'!H:H,MATCH($C409,'Policy Characteristics'!$C:$C,0))),"",INDEX('Policy Characteristics'!H:H,MATCH($C409,'Policy Characteristics'!$C:$C,0)))</f>
        <v>0.01</v>
      </c>
      <c r="O409" s="427" t="str">
        <f>IF(ISBLANK(INDEX('Policy Characteristics'!I:I,MATCH($C409,'Policy Characteristics'!$C:$C,0))),"",INDEX('Policy Characteristics'!I:I,MATCH($C409,'Policy Characteristics'!$C:$C,0)))</f>
        <v>% reduction in energy use</v>
      </c>
      <c r="P409" s="427" t="str">
        <f>IF(ISBLANK(INDEX('Policy Characteristics'!J:J,MATCH($C409,'Policy Characteristics'!$C:$C,0))),"",INDEX('Policy Characteristics'!J:J,MATCH($C409,'Policy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09" s="427" t="str">
        <f>IF(ISBLANK(INDEX('Policy Characteristics'!K:K,MATCH($C409,'Policy Characteristics'!$C:$C,0))),"",INDEX('Policy Characteristics'!K:K,MATCH($C409,'Policy Characteristics'!$C:$C,0)))</f>
        <v>industry-ag-main.html#eff-stds</v>
      </c>
      <c r="R409" s="427" t="str">
        <f>IF(ISBLANK(INDEX('Policy Characteristics'!L:L,MATCH($C409,'Policy Characteristics'!$C:$C,0))),"",INDEX('Policy Characteristics'!L:L,MATCH($C409,'Policy Characteristics'!$C:$C,0)))</f>
        <v>industry-energy-efficiency-standards.html</v>
      </c>
    </row>
    <row r="410" spans="1:18" x14ac:dyDescent="0.35">
      <c r="A410" s="427" t="str">
        <f>IF(ISBLANK(INDEX('Policy Characteristics'!A:A,MATCH($C410,'Policy Characteristics'!$C:$C,0))),"",INDEX('Policy Characteristics'!A:A,MATCH($C410,'Policy Characteristics'!$C:$C,0)))</f>
        <v>Industry</v>
      </c>
      <c r="B410" s="427" t="str">
        <f>IF(ISBLANK(INDEX('Policy Characteristics'!B:B,MATCH($C410,'Policy Characteristics'!$C:$C,0))),"",INDEX('Policy Characteristics'!B:B,MATCH($C410,'Policy Characteristics'!$C:$C,0)))</f>
        <v>Industry Energy Efficiency Standards</v>
      </c>
      <c r="C410" s="431" t="str">
        <f>C$404</f>
        <v>Percentage Improvement in Eqpt Efficiency Standards above BAU</v>
      </c>
      <c r="D410" s="53" t="s">
        <v>3246</v>
      </c>
      <c r="E410" s="53" t="s">
        <v>2837</v>
      </c>
      <c r="F410" s="211" t="s">
        <v>3271</v>
      </c>
      <c r="G410" s="53" t="s">
        <v>2840</v>
      </c>
      <c r="H410" s="54">
        <v>964</v>
      </c>
      <c r="I410" s="53" t="s">
        <v>46</v>
      </c>
      <c r="J410" s="429" t="str">
        <f>IF(ISBLANK(INDEX('Policy Characteristics'!D:D,MATCH($C410,'Policy Characteristics'!$C:$C,0))),"",INDEX('Policy Characteristics'!D:D,MATCH($C410,'Policy Characteristics'!$C:$C,0)))</f>
        <v>Industry Energy Efficiency Standards</v>
      </c>
      <c r="K410" s="427" t="str">
        <f>IF(ISBLANK(INDEX('Policy Characteristics'!E:E,MATCH($C410,'Policy Characteristics'!$C:$C,0))),"",INDEX('Policy Characteristics'!E:E,MATCH($C410,'Policy Characteristics'!$C:$C,0)))</f>
        <v>indst efficiency standards</v>
      </c>
      <c r="L410" s="450">
        <f>IF(ISBLANK(INDEX('Policy Characteristics'!F:F,MATCH($C410,'Policy Characteristics'!$C:$C,0))),"",INDEX('Policy Characteristics'!F:F,MATCH($C410,'Policy Characteristics'!$C:$C,0)))</f>
        <v>0</v>
      </c>
      <c r="M410" s="450">
        <f>IF(ISBLANK(INDEX('Policy Characteristics'!G:G,MATCH($C410,'Policy Characteristics'!$C:$C,0))),"",INDEX('Policy Characteristics'!G:G,MATCH($C410,'Policy Characteristics'!$C:$C,0)))</f>
        <v>0.25</v>
      </c>
      <c r="N410" s="450">
        <f>IF(ISBLANK(INDEX('Policy Characteristics'!H:H,MATCH($C410,'Policy Characteristics'!$C:$C,0))),"",INDEX('Policy Characteristics'!H:H,MATCH($C410,'Policy Characteristics'!$C:$C,0)))</f>
        <v>0.01</v>
      </c>
      <c r="O410" s="427" t="str">
        <f>IF(ISBLANK(INDEX('Policy Characteristics'!I:I,MATCH($C410,'Policy Characteristics'!$C:$C,0))),"",INDEX('Policy Characteristics'!I:I,MATCH($C410,'Policy Characteristics'!$C:$C,0)))</f>
        <v>% reduction in energy use</v>
      </c>
      <c r="P410" s="427" t="str">
        <f>IF(ISBLANK(INDEX('Policy Characteristics'!J:J,MATCH($C410,'Policy Characteristics'!$C:$C,0))),"",INDEX('Policy Characteristics'!J:J,MATCH($C410,'Policy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10" s="427" t="str">
        <f>IF(ISBLANK(INDEX('Policy Characteristics'!K:K,MATCH($C410,'Policy Characteristics'!$C:$C,0))),"",INDEX('Policy Characteristics'!K:K,MATCH($C410,'Policy Characteristics'!$C:$C,0)))</f>
        <v>industry-ag-main.html#eff-stds</v>
      </c>
      <c r="R410" s="427" t="str">
        <f>IF(ISBLANK(INDEX('Policy Characteristics'!L:L,MATCH($C410,'Policy Characteristics'!$C:$C,0))),"",INDEX('Policy Characteristics'!L:L,MATCH($C410,'Policy Characteristics'!$C:$C,0)))</f>
        <v>industry-energy-efficiency-standards.html</v>
      </c>
    </row>
    <row r="411" spans="1:18" s="5" customFormat="1" x14ac:dyDescent="0.35">
      <c r="A411" s="427" t="str">
        <f>IF(ISBLANK(INDEX('Policy Characteristics'!A:A,MATCH($C411,'Policy Characteristics'!$C:$C,0))),"",INDEX('Policy Characteristics'!A:A,MATCH($C411,'Policy Characteristics'!$C:$C,0)))</f>
        <v>Industry</v>
      </c>
      <c r="B411" s="427" t="str">
        <f>IF(ISBLANK(INDEX('Policy Characteristics'!B:B,MATCH($C411,'Policy Characteristics'!$C:$C,0))),"",INDEX('Policy Characteristics'!B:B,MATCH($C411,'Policy Characteristics'!$C:$C,0)))</f>
        <v>Industry Energy Efficiency Standards</v>
      </c>
      <c r="C411" s="431" t="str">
        <f t="shared" si="30"/>
        <v>Percentage Improvement in Eqpt Efficiency Standards above BAU</v>
      </c>
      <c r="D411" s="53" t="s">
        <v>3246</v>
      </c>
      <c r="E411" s="53" t="s">
        <v>2838</v>
      </c>
      <c r="F411" s="211" t="s">
        <v>3271</v>
      </c>
      <c r="G411" s="53" t="s">
        <v>2842</v>
      </c>
      <c r="H411" s="54">
        <v>965</v>
      </c>
      <c r="I411" s="53" t="s">
        <v>45</v>
      </c>
      <c r="J411" s="429" t="str">
        <f>IF(ISBLANK(INDEX('Policy Characteristics'!D:D,MATCH($C411,'Policy Characteristics'!$C:$C,0))),"",INDEX('Policy Characteristics'!D:D,MATCH($C411,'Policy Characteristics'!$C:$C,0)))</f>
        <v>Industry Energy Efficiency Standards</v>
      </c>
      <c r="K411" s="427" t="str">
        <f>IF(ISBLANK(INDEX('Policy Characteristics'!E:E,MATCH($C411,'Policy Characteristics'!$C:$C,0))),"",INDEX('Policy Characteristics'!E:E,MATCH($C411,'Policy Characteristics'!$C:$C,0)))</f>
        <v>indst efficiency standards</v>
      </c>
      <c r="L411" s="450">
        <f>IF(ISBLANK(INDEX('Policy Characteristics'!F:F,MATCH($C411,'Policy Characteristics'!$C:$C,0))),"",INDEX('Policy Characteristics'!F:F,MATCH($C411,'Policy Characteristics'!$C:$C,0)))</f>
        <v>0</v>
      </c>
      <c r="M411" s="450">
        <f>IF(ISBLANK(INDEX('Policy Characteristics'!G:G,MATCH($C411,'Policy Characteristics'!$C:$C,0))),"",INDEX('Policy Characteristics'!G:G,MATCH($C411,'Policy Characteristics'!$C:$C,0)))</f>
        <v>0.25</v>
      </c>
      <c r="N411" s="450">
        <f>IF(ISBLANK(INDEX('Policy Characteristics'!H:H,MATCH($C411,'Policy Characteristics'!$C:$C,0))),"",INDEX('Policy Characteristics'!H:H,MATCH($C411,'Policy Characteristics'!$C:$C,0)))</f>
        <v>0.01</v>
      </c>
      <c r="O411" s="427" t="str">
        <f>IF(ISBLANK(INDEX('Policy Characteristics'!I:I,MATCH($C411,'Policy Characteristics'!$C:$C,0))),"",INDEX('Policy Characteristics'!I:I,MATCH($C411,'Policy Characteristics'!$C:$C,0)))</f>
        <v>% reduction in energy use</v>
      </c>
      <c r="P411" s="427" t="str">
        <f>IF(ISBLANK(INDEX('Policy Characteristics'!J:J,MATCH($C411,'Policy Characteristics'!$C:$C,0))),"",INDEX('Policy Characteristics'!J:J,MATCH($C411,'Policy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11" s="427" t="str">
        <f>IF(ISBLANK(INDEX('Policy Characteristics'!K:K,MATCH($C411,'Policy Characteristics'!$C:$C,0))),"",INDEX('Policy Characteristics'!K:K,MATCH($C411,'Policy Characteristics'!$C:$C,0)))</f>
        <v>industry-ag-main.html#eff-stds</v>
      </c>
      <c r="R411" s="427" t="str">
        <f>IF(ISBLANK(INDEX('Policy Characteristics'!L:L,MATCH($C411,'Policy Characteristics'!$C:$C,0))),"",INDEX('Policy Characteristics'!L:L,MATCH($C411,'Policy Characteristics'!$C:$C,0)))</f>
        <v>industry-energy-efficiency-standards.html</v>
      </c>
    </row>
    <row r="412" spans="1:18" s="5" customFormat="1" x14ac:dyDescent="0.35">
      <c r="A412" s="427" t="str">
        <f>IF(ISBLANK(INDEX('Policy Characteristics'!A:A,MATCH($C412,'Policy Characteristics'!$C:$C,0))),"",INDEX('Policy Characteristics'!A:A,MATCH($C412,'Policy Characteristics'!$C:$C,0)))</f>
        <v>Industry</v>
      </c>
      <c r="B412" s="427" t="str">
        <f>IF(ISBLANK(INDEX('Policy Characteristics'!B:B,MATCH($C412,'Policy Characteristics'!$C:$C,0))),"",INDEX('Policy Characteristics'!B:B,MATCH($C412,'Policy Characteristics'!$C:$C,0)))</f>
        <v>Industry Energy Efficiency Standards</v>
      </c>
      <c r="C412" s="431" t="str">
        <f t="shared" si="30"/>
        <v>Percentage Improvement in Eqpt Efficiency Standards above BAU</v>
      </c>
      <c r="D412" s="53" t="s">
        <v>3246</v>
      </c>
      <c r="E412" s="53" t="s">
        <v>2839</v>
      </c>
      <c r="F412" s="211" t="s">
        <v>3271</v>
      </c>
      <c r="G412" s="53" t="s">
        <v>2843</v>
      </c>
      <c r="H412" s="54">
        <v>966</v>
      </c>
      <c r="I412" s="53" t="s">
        <v>45</v>
      </c>
      <c r="J412" s="429" t="str">
        <f>IF(ISBLANK(INDEX('Policy Characteristics'!D:D,MATCH($C412,'Policy Characteristics'!$C:$C,0))),"",INDEX('Policy Characteristics'!D:D,MATCH($C412,'Policy Characteristics'!$C:$C,0)))</f>
        <v>Industry Energy Efficiency Standards</v>
      </c>
      <c r="K412" s="427" t="str">
        <f>IF(ISBLANK(INDEX('Policy Characteristics'!E:E,MATCH($C412,'Policy Characteristics'!$C:$C,0))),"",INDEX('Policy Characteristics'!E:E,MATCH($C412,'Policy Characteristics'!$C:$C,0)))</f>
        <v>indst efficiency standards</v>
      </c>
      <c r="L412" s="450">
        <f>IF(ISBLANK(INDEX('Policy Characteristics'!F:F,MATCH($C412,'Policy Characteristics'!$C:$C,0))),"",INDEX('Policy Characteristics'!F:F,MATCH($C412,'Policy Characteristics'!$C:$C,0)))</f>
        <v>0</v>
      </c>
      <c r="M412" s="450">
        <f>IF(ISBLANK(INDEX('Policy Characteristics'!G:G,MATCH($C412,'Policy Characteristics'!$C:$C,0))),"",INDEX('Policy Characteristics'!G:G,MATCH($C412,'Policy Characteristics'!$C:$C,0)))</f>
        <v>0.25</v>
      </c>
      <c r="N412" s="450">
        <f>IF(ISBLANK(INDEX('Policy Characteristics'!H:H,MATCH($C412,'Policy Characteristics'!$C:$C,0))),"",INDEX('Policy Characteristics'!H:H,MATCH($C412,'Policy Characteristics'!$C:$C,0)))</f>
        <v>0.01</v>
      </c>
      <c r="O412" s="427" t="str">
        <f>IF(ISBLANK(INDEX('Policy Characteristics'!I:I,MATCH($C412,'Policy Characteristics'!$C:$C,0))),"",INDEX('Policy Characteristics'!I:I,MATCH($C412,'Policy Characteristics'!$C:$C,0)))</f>
        <v>% reduction in energy use</v>
      </c>
      <c r="P412" s="427" t="str">
        <f>IF(ISBLANK(INDEX('Policy Characteristics'!J:J,MATCH($C412,'Policy Characteristics'!$C:$C,0))),"",INDEX('Policy Characteristics'!J:J,MATCH($C412,'Policy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12" s="427" t="str">
        <f>IF(ISBLANK(INDEX('Policy Characteristics'!K:K,MATCH($C412,'Policy Characteristics'!$C:$C,0))),"",INDEX('Policy Characteristics'!K:K,MATCH($C412,'Policy Characteristics'!$C:$C,0)))</f>
        <v>industry-ag-main.html#eff-stds</v>
      </c>
      <c r="R412" s="427" t="str">
        <f>IF(ISBLANK(INDEX('Policy Characteristics'!L:L,MATCH($C412,'Policy Characteristics'!$C:$C,0))),"",INDEX('Policy Characteristics'!L:L,MATCH($C412,'Policy Characteristics'!$C:$C,0)))</f>
        <v>industry-energy-efficiency-standards.html</v>
      </c>
    </row>
    <row r="413" spans="1:18" s="5" customFormat="1" x14ac:dyDescent="0.35">
      <c r="A413" s="427" t="str">
        <f>IF(ISBLANK(INDEX('Policy Characteristics'!A:A,MATCH($C413,'Policy Characteristics'!$C:$C,0))),"",INDEX('Policy Characteristics'!A:A,MATCH($C413,'Policy Characteristics'!$C:$C,0)))</f>
        <v>Industry</v>
      </c>
      <c r="B413" s="427" t="str">
        <f>IF(ISBLANK(INDEX('Policy Characteristics'!B:B,MATCH($C413,'Policy Characteristics'!$C:$C,0))),"",INDEX('Policy Characteristics'!B:B,MATCH($C413,'Policy Characteristics'!$C:$C,0)))</f>
        <v>Industry Energy Efficiency Standards</v>
      </c>
      <c r="C413" s="431" t="str">
        <f t="shared" si="30"/>
        <v>Percentage Improvement in Eqpt Efficiency Standards above BAU</v>
      </c>
      <c r="D413" s="53" t="s">
        <v>3246</v>
      </c>
      <c r="E413" s="53" t="s">
        <v>2836</v>
      </c>
      <c r="F413" s="211" t="s">
        <v>3271</v>
      </c>
      <c r="G413" s="53" t="s">
        <v>2841</v>
      </c>
      <c r="H413" s="54">
        <v>967</v>
      </c>
      <c r="I413" s="53" t="s">
        <v>46</v>
      </c>
      <c r="J413" s="429" t="str">
        <f>IF(ISBLANK(INDEX('Policy Characteristics'!D:D,MATCH($C413,'Policy Characteristics'!$C:$C,0))),"",INDEX('Policy Characteristics'!D:D,MATCH($C413,'Policy Characteristics'!$C:$C,0)))</f>
        <v>Industry Energy Efficiency Standards</v>
      </c>
      <c r="K413" s="427" t="str">
        <f>IF(ISBLANK(INDEX('Policy Characteristics'!E:E,MATCH($C413,'Policy Characteristics'!$C:$C,0))),"",INDEX('Policy Characteristics'!E:E,MATCH($C413,'Policy Characteristics'!$C:$C,0)))</f>
        <v>indst efficiency standards</v>
      </c>
      <c r="L413" s="450">
        <f>IF(ISBLANK(INDEX('Policy Characteristics'!F:F,MATCH($C413,'Policy Characteristics'!$C:$C,0))),"",INDEX('Policy Characteristics'!F:F,MATCH($C413,'Policy Characteristics'!$C:$C,0)))</f>
        <v>0</v>
      </c>
      <c r="M413" s="450">
        <f>IF(ISBLANK(INDEX('Policy Characteristics'!G:G,MATCH($C413,'Policy Characteristics'!$C:$C,0))),"",INDEX('Policy Characteristics'!G:G,MATCH($C413,'Policy Characteristics'!$C:$C,0)))</f>
        <v>0.25</v>
      </c>
      <c r="N413" s="450">
        <f>IF(ISBLANK(INDEX('Policy Characteristics'!H:H,MATCH($C413,'Policy Characteristics'!$C:$C,0))),"",INDEX('Policy Characteristics'!H:H,MATCH($C413,'Policy Characteristics'!$C:$C,0)))</f>
        <v>0.01</v>
      </c>
      <c r="O413" s="427" t="str">
        <f>IF(ISBLANK(INDEX('Policy Characteristics'!I:I,MATCH($C413,'Policy Characteristics'!$C:$C,0))),"",INDEX('Policy Characteristics'!I:I,MATCH($C413,'Policy Characteristics'!$C:$C,0)))</f>
        <v>% reduction in energy use</v>
      </c>
      <c r="P413" s="427" t="str">
        <f>IF(ISBLANK(INDEX('Policy Characteristics'!J:J,MATCH($C413,'Policy Characteristics'!$C:$C,0))),"",INDEX('Policy Characteristics'!J:J,MATCH($C413,'Policy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13" s="427" t="str">
        <f>IF(ISBLANK(INDEX('Policy Characteristics'!K:K,MATCH($C413,'Policy Characteristics'!$C:$C,0))),"",INDEX('Policy Characteristics'!K:K,MATCH($C413,'Policy Characteristics'!$C:$C,0)))</f>
        <v>industry-ag-main.html#eff-stds</v>
      </c>
      <c r="R413" s="427" t="str">
        <f>IF(ISBLANK(INDEX('Policy Characteristics'!L:L,MATCH($C413,'Policy Characteristics'!$C:$C,0))),"",INDEX('Policy Characteristics'!L:L,MATCH($C413,'Policy Characteristics'!$C:$C,0)))</f>
        <v>industry-energy-efficiency-standards.html</v>
      </c>
    </row>
    <row r="414" spans="1:18" s="5" customFormat="1" x14ac:dyDescent="0.35">
      <c r="A414" s="427" t="str">
        <f>IF(ISBLANK(INDEX('Policy Characteristics'!A:A,MATCH($C414,'Policy Characteristics'!$C:$C,0))),"",INDEX('Policy Characteristics'!A:A,MATCH($C414,'Policy Characteristics'!$C:$C,0)))</f>
        <v>Industry</v>
      </c>
      <c r="B414" s="427" t="str">
        <f>IF(ISBLANK(INDEX('Policy Characteristics'!B:B,MATCH($C414,'Policy Characteristics'!$C:$C,0))),"",INDEX('Policy Characteristics'!B:B,MATCH($C414,'Policy Characteristics'!$C:$C,0)))</f>
        <v>Industry Energy Efficiency Standards</v>
      </c>
      <c r="C414" s="431" t="str">
        <f t="shared" si="30"/>
        <v>Percentage Improvement in Eqpt Efficiency Standards above BAU</v>
      </c>
      <c r="D414" s="9" t="s">
        <v>3247</v>
      </c>
      <c r="E414" s="53" t="s">
        <v>2480</v>
      </c>
      <c r="F414" s="211" t="s">
        <v>2896</v>
      </c>
      <c r="G414" s="53" t="s">
        <v>2486</v>
      </c>
      <c r="H414" s="54">
        <v>968</v>
      </c>
      <c r="I414" s="53" t="s">
        <v>45</v>
      </c>
      <c r="J414" s="429" t="str">
        <f>IF(ISBLANK(INDEX('Policy Characteristics'!D:D,MATCH($C414,'Policy Characteristics'!$C:$C,0))),"",INDEX('Policy Characteristics'!D:D,MATCH($C414,'Policy Characteristics'!$C:$C,0)))</f>
        <v>Industry Energy Efficiency Standards</v>
      </c>
      <c r="K414" s="427" t="str">
        <f>IF(ISBLANK(INDEX('Policy Characteristics'!E:E,MATCH($C414,'Policy Characteristics'!$C:$C,0))),"",INDEX('Policy Characteristics'!E:E,MATCH($C414,'Policy Characteristics'!$C:$C,0)))</f>
        <v>indst efficiency standards</v>
      </c>
      <c r="L414" s="450">
        <f>IF(ISBLANK(INDEX('Policy Characteristics'!F:F,MATCH($C414,'Policy Characteristics'!$C:$C,0))),"",INDEX('Policy Characteristics'!F:F,MATCH($C414,'Policy Characteristics'!$C:$C,0)))</f>
        <v>0</v>
      </c>
      <c r="M414" s="450">
        <f>IF(ISBLANK(INDEX('Policy Characteristics'!G:G,MATCH($C414,'Policy Characteristics'!$C:$C,0))),"",INDEX('Policy Characteristics'!G:G,MATCH($C414,'Policy Characteristics'!$C:$C,0)))</f>
        <v>0.25</v>
      </c>
      <c r="N414" s="450">
        <f>IF(ISBLANK(INDEX('Policy Characteristics'!H:H,MATCH($C414,'Policy Characteristics'!$C:$C,0))),"",INDEX('Policy Characteristics'!H:H,MATCH($C414,'Policy Characteristics'!$C:$C,0)))</f>
        <v>0.01</v>
      </c>
      <c r="O414" s="427" t="str">
        <f>IF(ISBLANK(INDEX('Policy Characteristics'!I:I,MATCH($C414,'Policy Characteristics'!$C:$C,0))),"",INDEX('Policy Characteristics'!I:I,MATCH($C414,'Policy Characteristics'!$C:$C,0)))</f>
        <v>% reduction in energy use</v>
      </c>
      <c r="P414" s="427" t="str">
        <f>IF(ISBLANK(INDEX('Policy Characteristics'!J:J,MATCH($C414,'Policy Characteristics'!$C:$C,0))),"",INDEX('Policy Characteristics'!J:J,MATCH($C414,'Policy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14" s="427" t="str">
        <f>IF(ISBLANK(INDEX('Policy Characteristics'!K:K,MATCH($C414,'Policy Characteristics'!$C:$C,0))),"",INDEX('Policy Characteristics'!K:K,MATCH($C414,'Policy Characteristics'!$C:$C,0)))</f>
        <v>industry-ag-main.html#eff-stds</v>
      </c>
      <c r="R414" s="427" t="str">
        <f>IF(ISBLANK(INDEX('Policy Characteristics'!L:L,MATCH($C414,'Policy Characteristics'!$C:$C,0))),"",INDEX('Policy Characteristics'!L:L,MATCH($C414,'Policy Characteristics'!$C:$C,0)))</f>
        <v>industry-energy-efficiency-standards.html</v>
      </c>
    </row>
    <row r="415" spans="1:18" s="5" customFormat="1" x14ac:dyDescent="0.35">
      <c r="A415" s="427" t="str">
        <f>IF(ISBLANK(INDEX('Policy Characteristics'!A:A,MATCH($C415,'Policy Characteristics'!$C:$C,0))),"",INDEX('Policy Characteristics'!A:A,MATCH($C415,'Policy Characteristics'!$C:$C,0)))</f>
        <v>Industry</v>
      </c>
      <c r="B415" s="427" t="str">
        <f>IF(ISBLANK(INDEX('Policy Characteristics'!B:B,MATCH($C415,'Policy Characteristics'!$C:$C,0))),"",INDEX('Policy Characteristics'!B:B,MATCH($C415,'Policy Characteristics'!$C:$C,0)))</f>
        <v>Industry Energy Efficiency Standards</v>
      </c>
      <c r="C415" s="431" t="str">
        <f t="shared" si="30"/>
        <v>Percentage Improvement in Eqpt Efficiency Standards above BAU</v>
      </c>
      <c r="D415" s="9" t="s">
        <v>3247</v>
      </c>
      <c r="E415" s="53" t="s">
        <v>2481</v>
      </c>
      <c r="F415" s="211" t="s">
        <v>2896</v>
      </c>
      <c r="G415" s="53" t="s">
        <v>2489</v>
      </c>
      <c r="H415" s="54">
        <v>969</v>
      </c>
      <c r="I415" s="53" t="s">
        <v>45</v>
      </c>
      <c r="J415" s="429" t="str">
        <f>IF(ISBLANK(INDEX('Policy Characteristics'!D:D,MATCH($C415,'Policy Characteristics'!$C:$C,0))),"",INDEX('Policy Characteristics'!D:D,MATCH($C415,'Policy Characteristics'!$C:$C,0)))</f>
        <v>Industry Energy Efficiency Standards</v>
      </c>
      <c r="K415" s="427" t="str">
        <f>IF(ISBLANK(INDEX('Policy Characteristics'!E:E,MATCH($C415,'Policy Characteristics'!$C:$C,0))),"",INDEX('Policy Characteristics'!E:E,MATCH($C415,'Policy Characteristics'!$C:$C,0)))</f>
        <v>indst efficiency standards</v>
      </c>
      <c r="L415" s="450">
        <f>IF(ISBLANK(INDEX('Policy Characteristics'!F:F,MATCH($C415,'Policy Characteristics'!$C:$C,0))),"",INDEX('Policy Characteristics'!F:F,MATCH($C415,'Policy Characteristics'!$C:$C,0)))</f>
        <v>0</v>
      </c>
      <c r="M415" s="450">
        <f>IF(ISBLANK(INDEX('Policy Characteristics'!G:G,MATCH($C415,'Policy Characteristics'!$C:$C,0))),"",INDEX('Policy Characteristics'!G:G,MATCH($C415,'Policy Characteristics'!$C:$C,0)))</f>
        <v>0.25</v>
      </c>
      <c r="N415" s="450">
        <f>IF(ISBLANK(INDEX('Policy Characteristics'!H:H,MATCH($C415,'Policy Characteristics'!$C:$C,0))),"",INDEX('Policy Characteristics'!H:H,MATCH($C415,'Policy Characteristics'!$C:$C,0)))</f>
        <v>0.01</v>
      </c>
      <c r="O415" s="427" t="str">
        <f>IF(ISBLANK(INDEX('Policy Characteristics'!I:I,MATCH($C415,'Policy Characteristics'!$C:$C,0))),"",INDEX('Policy Characteristics'!I:I,MATCH($C415,'Policy Characteristics'!$C:$C,0)))</f>
        <v>% reduction in energy use</v>
      </c>
      <c r="P415" s="427" t="str">
        <f>IF(ISBLANK(INDEX('Policy Characteristics'!J:J,MATCH($C415,'Policy Characteristics'!$C:$C,0))),"",INDEX('Policy Characteristics'!J:J,MATCH($C415,'Policy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15" s="427" t="str">
        <f>IF(ISBLANK(INDEX('Policy Characteristics'!K:K,MATCH($C415,'Policy Characteristics'!$C:$C,0))),"",INDEX('Policy Characteristics'!K:K,MATCH($C415,'Policy Characteristics'!$C:$C,0)))</f>
        <v>industry-ag-main.html#eff-stds</v>
      </c>
      <c r="R415" s="427" t="str">
        <f>IF(ISBLANK(INDEX('Policy Characteristics'!L:L,MATCH($C415,'Policy Characteristics'!$C:$C,0))),"",INDEX('Policy Characteristics'!L:L,MATCH($C415,'Policy Characteristics'!$C:$C,0)))</f>
        <v>industry-energy-efficiency-standards.html</v>
      </c>
    </row>
    <row r="416" spans="1:18" s="5" customFormat="1" x14ac:dyDescent="0.35">
      <c r="A416" s="427" t="str">
        <f>IF(ISBLANK(INDEX('Policy Characteristics'!A:A,MATCH($C416,'Policy Characteristics'!$C:$C,0))),"",INDEX('Policy Characteristics'!A:A,MATCH($C416,'Policy Characteristics'!$C:$C,0)))</f>
        <v>Industry</v>
      </c>
      <c r="B416" s="427" t="str">
        <f>IF(ISBLANK(INDEX('Policy Characteristics'!B:B,MATCH($C416,'Policy Characteristics'!$C:$C,0))),"",INDEX('Policy Characteristics'!B:B,MATCH($C416,'Policy Characteristics'!$C:$C,0)))</f>
        <v>Industry Energy Efficiency Standards</v>
      </c>
      <c r="C416" s="431" t="str">
        <f t="shared" si="30"/>
        <v>Percentage Improvement in Eqpt Efficiency Standards above BAU</v>
      </c>
      <c r="D416" s="9" t="s">
        <v>3247</v>
      </c>
      <c r="E416" s="53" t="s">
        <v>2482</v>
      </c>
      <c r="F416" s="211" t="s">
        <v>2896</v>
      </c>
      <c r="G416" s="53" t="s">
        <v>2490</v>
      </c>
      <c r="H416" s="54">
        <v>970</v>
      </c>
      <c r="I416" s="53" t="s">
        <v>45</v>
      </c>
      <c r="J416" s="429" t="str">
        <f>IF(ISBLANK(INDEX('Policy Characteristics'!D:D,MATCH($C416,'Policy Characteristics'!$C:$C,0))),"",INDEX('Policy Characteristics'!D:D,MATCH($C416,'Policy Characteristics'!$C:$C,0)))</f>
        <v>Industry Energy Efficiency Standards</v>
      </c>
      <c r="K416" s="427" t="str">
        <f>IF(ISBLANK(INDEX('Policy Characteristics'!E:E,MATCH($C416,'Policy Characteristics'!$C:$C,0))),"",INDEX('Policy Characteristics'!E:E,MATCH($C416,'Policy Characteristics'!$C:$C,0)))</f>
        <v>indst efficiency standards</v>
      </c>
      <c r="L416" s="450">
        <f>IF(ISBLANK(INDEX('Policy Characteristics'!F:F,MATCH($C416,'Policy Characteristics'!$C:$C,0))),"",INDEX('Policy Characteristics'!F:F,MATCH($C416,'Policy Characteristics'!$C:$C,0)))</f>
        <v>0</v>
      </c>
      <c r="M416" s="450">
        <f>IF(ISBLANK(INDEX('Policy Characteristics'!G:G,MATCH($C416,'Policy Characteristics'!$C:$C,0))),"",INDEX('Policy Characteristics'!G:G,MATCH($C416,'Policy Characteristics'!$C:$C,0)))</f>
        <v>0.25</v>
      </c>
      <c r="N416" s="450">
        <f>IF(ISBLANK(INDEX('Policy Characteristics'!H:H,MATCH($C416,'Policy Characteristics'!$C:$C,0))),"",INDEX('Policy Characteristics'!H:H,MATCH($C416,'Policy Characteristics'!$C:$C,0)))</f>
        <v>0.01</v>
      </c>
      <c r="O416" s="427" t="str">
        <f>IF(ISBLANK(INDEX('Policy Characteristics'!I:I,MATCH($C416,'Policy Characteristics'!$C:$C,0))),"",INDEX('Policy Characteristics'!I:I,MATCH($C416,'Policy Characteristics'!$C:$C,0)))</f>
        <v>% reduction in energy use</v>
      </c>
      <c r="P416" s="427" t="str">
        <f>IF(ISBLANK(INDEX('Policy Characteristics'!J:J,MATCH($C416,'Policy Characteristics'!$C:$C,0))),"",INDEX('Policy Characteristics'!J:J,MATCH($C416,'Policy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16" s="427" t="str">
        <f>IF(ISBLANK(INDEX('Policy Characteristics'!K:K,MATCH($C416,'Policy Characteristics'!$C:$C,0))),"",INDEX('Policy Characteristics'!K:K,MATCH($C416,'Policy Characteristics'!$C:$C,0)))</f>
        <v>industry-ag-main.html#eff-stds</v>
      </c>
      <c r="R416" s="427" t="str">
        <f>IF(ISBLANK(INDEX('Policy Characteristics'!L:L,MATCH($C416,'Policy Characteristics'!$C:$C,0))),"",INDEX('Policy Characteristics'!L:L,MATCH($C416,'Policy Characteristics'!$C:$C,0)))</f>
        <v>industry-energy-efficiency-standards.html</v>
      </c>
    </row>
    <row r="417" spans="1:18" s="5" customFormat="1" x14ac:dyDescent="0.35">
      <c r="A417" s="427" t="str">
        <f>IF(ISBLANK(INDEX('Policy Characteristics'!A:A,MATCH($C417,'Policy Characteristics'!$C:$C,0))),"",INDEX('Policy Characteristics'!A:A,MATCH($C417,'Policy Characteristics'!$C:$C,0)))</f>
        <v>Industry</v>
      </c>
      <c r="B417" s="427" t="str">
        <f>IF(ISBLANK(INDEX('Policy Characteristics'!B:B,MATCH($C417,'Policy Characteristics'!$C:$C,0))),"",INDEX('Policy Characteristics'!B:B,MATCH($C417,'Policy Characteristics'!$C:$C,0)))</f>
        <v>Industry Energy Efficiency Standards</v>
      </c>
      <c r="C417" s="431" t="str">
        <f t="shared" si="30"/>
        <v>Percentage Improvement in Eqpt Efficiency Standards above BAU</v>
      </c>
      <c r="D417" s="9" t="s">
        <v>3247</v>
      </c>
      <c r="E417" s="53" t="s">
        <v>2483</v>
      </c>
      <c r="F417" s="211" t="s">
        <v>2896</v>
      </c>
      <c r="G417" s="53" t="s">
        <v>2487</v>
      </c>
      <c r="H417" s="54">
        <v>971</v>
      </c>
      <c r="I417" s="53" t="s">
        <v>46</v>
      </c>
      <c r="J417" s="429" t="str">
        <f>IF(ISBLANK(INDEX('Policy Characteristics'!D:D,MATCH($C417,'Policy Characteristics'!$C:$C,0))),"",INDEX('Policy Characteristics'!D:D,MATCH($C417,'Policy Characteristics'!$C:$C,0)))</f>
        <v>Industry Energy Efficiency Standards</v>
      </c>
      <c r="K417" s="427" t="str">
        <f>IF(ISBLANK(INDEX('Policy Characteristics'!E:E,MATCH($C417,'Policy Characteristics'!$C:$C,0))),"",INDEX('Policy Characteristics'!E:E,MATCH($C417,'Policy Characteristics'!$C:$C,0)))</f>
        <v>indst efficiency standards</v>
      </c>
      <c r="L417" s="450">
        <f>IF(ISBLANK(INDEX('Policy Characteristics'!F:F,MATCH($C417,'Policy Characteristics'!$C:$C,0))),"",INDEX('Policy Characteristics'!F:F,MATCH($C417,'Policy Characteristics'!$C:$C,0)))</f>
        <v>0</v>
      </c>
      <c r="M417" s="450">
        <f>IF(ISBLANK(INDEX('Policy Characteristics'!G:G,MATCH($C417,'Policy Characteristics'!$C:$C,0))),"",INDEX('Policy Characteristics'!G:G,MATCH($C417,'Policy Characteristics'!$C:$C,0)))</f>
        <v>0.25</v>
      </c>
      <c r="N417" s="450">
        <f>IF(ISBLANK(INDEX('Policy Characteristics'!H:H,MATCH($C417,'Policy Characteristics'!$C:$C,0))),"",INDEX('Policy Characteristics'!H:H,MATCH($C417,'Policy Characteristics'!$C:$C,0)))</f>
        <v>0.01</v>
      </c>
      <c r="O417" s="427" t="str">
        <f>IF(ISBLANK(INDEX('Policy Characteristics'!I:I,MATCH($C417,'Policy Characteristics'!$C:$C,0))),"",INDEX('Policy Characteristics'!I:I,MATCH($C417,'Policy Characteristics'!$C:$C,0)))</f>
        <v>% reduction in energy use</v>
      </c>
      <c r="P417" s="427" t="str">
        <f>IF(ISBLANK(INDEX('Policy Characteristics'!J:J,MATCH($C417,'Policy Characteristics'!$C:$C,0))),"",INDEX('Policy Characteristics'!J:J,MATCH($C417,'Policy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17" s="427" t="str">
        <f>IF(ISBLANK(INDEX('Policy Characteristics'!K:K,MATCH($C417,'Policy Characteristics'!$C:$C,0))),"",INDEX('Policy Characteristics'!K:K,MATCH($C417,'Policy Characteristics'!$C:$C,0)))</f>
        <v>industry-ag-main.html#eff-stds</v>
      </c>
      <c r="R417" s="427" t="str">
        <f>IF(ISBLANK(INDEX('Policy Characteristics'!L:L,MATCH($C417,'Policy Characteristics'!$C:$C,0))),"",INDEX('Policy Characteristics'!L:L,MATCH($C417,'Policy Characteristics'!$C:$C,0)))</f>
        <v>industry-energy-efficiency-standards.html</v>
      </c>
    </row>
    <row r="418" spans="1:18" s="5" customFormat="1" x14ac:dyDescent="0.35">
      <c r="A418" s="427" t="str">
        <f>IF(ISBLANK(INDEX('Policy Characteristics'!A:A,MATCH($C418,'Policy Characteristics'!$C:$C,0))),"",INDEX('Policy Characteristics'!A:A,MATCH($C418,'Policy Characteristics'!$C:$C,0)))</f>
        <v>Industry</v>
      </c>
      <c r="B418" s="427" t="str">
        <f>IF(ISBLANK(INDEX('Policy Characteristics'!B:B,MATCH($C418,'Policy Characteristics'!$C:$C,0))),"",INDEX('Policy Characteristics'!B:B,MATCH($C418,'Policy Characteristics'!$C:$C,0)))</f>
        <v>Industry Energy Efficiency Standards</v>
      </c>
      <c r="C418" s="431" t="str">
        <f t="shared" si="30"/>
        <v>Percentage Improvement in Eqpt Efficiency Standards above BAU</v>
      </c>
      <c r="D418" s="9" t="s">
        <v>3247</v>
      </c>
      <c r="E418" s="53" t="s">
        <v>2484</v>
      </c>
      <c r="F418" s="211" t="s">
        <v>2896</v>
      </c>
      <c r="G418" s="53" t="s">
        <v>2488</v>
      </c>
      <c r="H418" s="54">
        <v>972</v>
      </c>
      <c r="I418" s="53" t="s">
        <v>45</v>
      </c>
      <c r="J418" s="429" t="str">
        <f>IF(ISBLANK(INDEX('Policy Characteristics'!D:D,MATCH($C418,'Policy Characteristics'!$C:$C,0))),"",INDEX('Policy Characteristics'!D:D,MATCH($C418,'Policy Characteristics'!$C:$C,0)))</f>
        <v>Industry Energy Efficiency Standards</v>
      </c>
      <c r="K418" s="427" t="str">
        <f>IF(ISBLANK(INDEX('Policy Characteristics'!E:E,MATCH($C418,'Policy Characteristics'!$C:$C,0))),"",INDEX('Policy Characteristics'!E:E,MATCH($C418,'Policy Characteristics'!$C:$C,0)))</f>
        <v>indst efficiency standards</v>
      </c>
      <c r="L418" s="450">
        <f>IF(ISBLANK(INDEX('Policy Characteristics'!F:F,MATCH($C418,'Policy Characteristics'!$C:$C,0))),"",INDEX('Policy Characteristics'!F:F,MATCH($C418,'Policy Characteristics'!$C:$C,0)))</f>
        <v>0</v>
      </c>
      <c r="M418" s="450">
        <f>IF(ISBLANK(INDEX('Policy Characteristics'!G:G,MATCH($C418,'Policy Characteristics'!$C:$C,0))),"",INDEX('Policy Characteristics'!G:G,MATCH($C418,'Policy Characteristics'!$C:$C,0)))</f>
        <v>0.25</v>
      </c>
      <c r="N418" s="450">
        <f>IF(ISBLANK(INDEX('Policy Characteristics'!H:H,MATCH($C418,'Policy Characteristics'!$C:$C,0))),"",INDEX('Policy Characteristics'!H:H,MATCH($C418,'Policy Characteristics'!$C:$C,0)))</f>
        <v>0.01</v>
      </c>
      <c r="O418" s="427" t="str">
        <f>IF(ISBLANK(INDEX('Policy Characteristics'!I:I,MATCH($C418,'Policy Characteristics'!$C:$C,0))),"",INDEX('Policy Characteristics'!I:I,MATCH($C418,'Policy Characteristics'!$C:$C,0)))</f>
        <v>% reduction in energy use</v>
      </c>
      <c r="P418" s="427" t="str">
        <f>IF(ISBLANK(INDEX('Policy Characteristics'!J:J,MATCH($C418,'Policy Characteristics'!$C:$C,0))),"",INDEX('Policy Characteristics'!J:J,MATCH($C418,'Policy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18" s="427" t="str">
        <f>IF(ISBLANK(INDEX('Policy Characteristics'!K:K,MATCH($C418,'Policy Characteristics'!$C:$C,0))),"",INDEX('Policy Characteristics'!K:K,MATCH($C418,'Policy Characteristics'!$C:$C,0)))</f>
        <v>industry-ag-main.html#eff-stds</v>
      </c>
      <c r="R418" s="427" t="str">
        <f>IF(ISBLANK(INDEX('Policy Characteristics'!L:L,MATCH($C418,'Policy Characteristics'!$C:$C,0))),"",INDEX('Policy Characteristics'!L:L,MATCH($C418,'Policy Characteristics'!$C:$C,0)))</f>
        <v>industry-energy-efficiency-standards.html</v>
      </c>
    </row>
    <row r="419" spans="1:18" s="5" customFormat="1" x14ac:dyDescent="0.35">
      <c r="A419" s="427" t="str">
        <f>IF(ISBLANK(INDEX('Policy Characteristics'!A:A,MATCH($C419,'Policy Characteristics'!$C:$C,0))),"",INDEX('Policy Characteristics'!A:A,MATCH($C419,'Policy Characteristics'!$C:$C,0)))</f>
        <v>Industry</v>
      </c>
      <c r="B419" s="427" t="str">
        <f>IF(ISBLANK(INDEX('Policy Characteristics'!B:B,MATCH($C419,'Policy Characteristics'!$C:$C,0))),"",INDEX('Policy Characteristics'!B:B,MATCH($C419,'Policy Characteristics'!$C:$C,0)))</f>
        <v>Industry Energy Efficiency Standards</v>
      </c>
      <c r="C419" s="431" t="str">
        <f t="shared" si="30"/>
        <v>Percentage Improvement in Eqpt Efficiency Standards above BAU</v>
      </c>
      <c r="D419" s="9" t="s">
        <v>3247</v>
      </c>
      <c r="E419" s="53" t="s">
        <v>2485</v>
      </c>
      <c r="F419" s="211" t="s">
        <v>2896</v>
      </c>
      <c r="G419" s="53" t="s">
        <v>2491</v>
      </c>
      <c r="H419" s="54">
        <v>973</v>
      </c>
      <c r="I419" s="53" t="s">
        <v>46</v>
      </c>
      <c r="J419" s="429" t="str">
        <f>IF(ISBLANK(INDEX('Policy Characteristics'!D:D,MATCH($C419,'Policy Characteristics'!$C:$C,0))),"",INDEX('Policy Characteristics'!D:D,MATCH($C419,'Policy Characteristics'!$C:$C,0)))</f>
        <v>Industry Energy Efficiency Standards</v>
      </c>
      <c r="K419" s="427" t="str">
        <f>IF(ISBLANK(INDEX('Policy Characteristics'!E:E,MATCH($C419,'Policy Characteristics'!$C:$C,0))),"",INDEX('Policy Characteristics'!E:E,MATCH($C419,'Policy Characteristics'!$C:$C,0)))</f>
        <v>indst efficiency standards</v>
      </c>
      <c r="L419" s="450">
        <f>IF(ISBLANK(INDEX('Policy Characteristics'!F:F,MATCH($C419,'Policy Characteristics'!$C:$C,0))),"",INDEX('Policy Characteristics'!F:F,MATCH($C419,'Policy Characteristics'!$C:$C,0)))</f>
        <v>0</v>
      </c>
      <c r="M419" s="450">
        <f>IF(ISBLANK(INDEX('Policy Characteristics'!G:G,MATCH($C419,'Policy Characteristics'!$C:$C,0))),"",INDEX('Policy Characteristics'!G:G,MATCH($C419,'Policy Characteristics'!$C:$C,0)))</f>
        <v>0.25</v>
      </c>
      <c r="N419" s="450">
        <f>IF(ISBLANK(INDEX('Policy Characteristics'!H:H,MATCH($C419,'Policy Characteristics'!$C:$C,0))),"",INDEX('Policy Characteristics'!H:H,MATCH($C419,'Policy Characteristics'!$C:$C,0)))</f>
        <v>0.01</v>
      </c>
      <c r="O419" s="427" t="str">
        <f>IF(ISBLANK(INDEX('Policy Characteristics'!I:I,MATCH($C419,'Policy Characteristics'!$C:$C,0))),"",INDEX('Policy Characteristics'!I:I,MATCH($C419,'Policy Characteristics'!$C:$C,0)))</f>
        <v>% reduction in energy use</v>
      </c>
      <c r="P419" s="427" t="str">
        <f>IF(ISBLANK(INDEX('Policy Characteristics'!J:J,MATCH($C419,'Policy Characteristics'!$C:$C,0))),"",INDEX('Policy Characteristics'!J:J,MATCH($C419,'Policy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19" s="427" t="str">
        <f>IF(ISBLANK(INDEX('Policy Characteristics'!K:K,MATCH($C419,'Policy Characteristics'!$C:$C,0))),"",INDEX('Policy Characteristics'!K:K,MATCH($C419,'Policy Characteristics'!$C:$C,0)))</f>
        <v>industry-ag-main.html#eff-stds</v>
      </c>
      <c r="R419" s="427" t="str">
        <f>IF(ISBLANK(INDEX('Policy Characteristics'!L:L,MATCH($C419,'Policy Characteristics'!$C:$C,0))),"",INDEX('Policy Characteristics'!L:L,MATCH($C419,'Policy Characteristics'!$C:$C,0)))</f>
        <v>industry-energy-efficiency-standards.html</v>
      </c>
    </row>
    <row r="420" spans="1:18" s="5" customFormat="1" x14ac:dyDescent="0.35">
      <c r="A420" s="427" t="str">
        <f>IF(ISBLANK(INDEX('Policy Characteristics'!A:A,MATCH($C420,'Policy Characteristics'!$C:$C,0))),"",INDEX('Policy Characteristics'!A:A,MATCH($C420,'Policy Characteristics'!$C:$C,0)))</f>
        <v>Industry</v>
      </c>
      <c r="B420" s="427" t="str">
        <f>IF(ISBLANK(INDEX('Policy Characteristics'!B:B,MATCH($C420,'Policy Characteristics'!$C:$C,0))),"",INDEX('Policy Characteristics'!B:B,MATCH($C420,'Policy Characteristics'!$C:$C,0)))</f>
        <v>Industry Energy Efficiency Standards</v>
      </c>
      <c r="C420" s="431" t="str">
        <f t="shared" si="30"/>
        <v>Percentage Improvement in Eqpt Efficiency Standards above BAU</v>
      </c>
      <c r="D420" s="9" t="s">
        <v>3247</v>
      </c>
      <c r="E420" s="53" t="s">
        <v>2837</v>
      </c>
      <c r="F420" s="211" t="s">
        <v>2896</v>
      </c>
      <c r="G420" s="53" t="s">
        <v>2840</v>
      </c>
      <c r="H420" s="54">
        <v>974</v>
      </c>
      <c r="I420" s="53" t="s">
        <v>46</v>
      </c>
      <c r="J420" s="429" t="str">
        <f>IF(ISBLANK(INDEX('Policy Characteristics'!D:D,MATCH($C420,'Policy Characteristics'!$C:$C,0))),"",INDEX('Policy Characteristics'!D:D,MATCH($C420,'Policy Characteristics'!$C:$C,0)))</f>
        <v>Industry Energy Efficiency Standards</v>
      </c>
      <c r="K420" s="427" t="str">
        <f>IF(ISBLANK(INDEX('Policy Characteristics'!E:E,MATCH($C420,'Policy Characteristics'!$C:$C,0))),"",INDEX('Policy Characteristics'!E:E,MATCH($C420,'Policy Characteristics'!$C:$C,0)))</f>
        <v>indst efficiency standards</v>
      </c>
      <c r="L420" s="450">
        <f>IF(ISBLANK(INDEX('Policy Characteristics'!F:F,MATCH($C420,'Policy Characteristics'!$C:$C,0))),"",INDEX('Policy Characteristics'!F:F,MATCH($C420,'Policy Characteristics'!$C:$C,0)))</f>
        <v>0</v>
      </c>
      <c r="M420" s="450">
        <f>IF(ISBLANK(INDEX('Policy Characteristics'!G:G,MATCH($C420,'Policy Characteristics'!$C:$C,0))),"",INDEX('Policy Characteristics'!G:G,MATCH($C420,'Policy Characteristics'!$C:$C,0)))</f>
        <v>0.25</v>
      </c>
      <c r="N420" s="450">
        <f>IF(ISBLANK(INDEX('Policy Characteristics'!H:H,MATCH($C420,'Policy Characteristics'!$C:$C,0))),"",INDEX('Policy Characteristics'!H:H,MATCH($C420,'Policy Characteristics'!$C:$C,0)))</f>
        <v>0.01</v>
      </c>
      <c r="O420" s="427" t="str">
        <f>IF(ISBLANK(INDEX('Policy Characteristics'!I:I,MATCH($C420,'Policy Characteristics'!$C:$C,0))),"",INDEX('Policy Characteristics'!I:I,MATCH($C420,'Policy Characteristics'!$C:$C,0)))</f>
        <v>% reduction in energy use</v>
      </c>
      <c r="P420" s="427" t="str">
        <f>IF(ISBLANK(INDEX('Policy Characteristics'!J:J,MATCH($C420,'Policy Characteristics'!$C:$C,0))),"",INDEX('Policy Characteristics'!J:J,MATCH($C420,'Policy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20" s="427" t="str">
        <f>IF(ISBLANK(INDEX('Policy Characteristics'!K:K,MATCH($C420,'Policy Characteristics'!$C:$C,0))),"",INDEX('Policy Characteristics'!K:K,MATCH($C420,'Policy Characteristics'!$C:$C,0)))</f>
        <v>industry-ag-main.html#eff-stds</v>
      </c>
      <c r="R420" s="427" t="str">
        <f>IF(ISBLANK(INDEX('Policy Characteristics'!L:L,MATCH($C420,'Policy Characteristics'!$C:$C,0))),"",INDEX('Policy Characteristics'!L:L,MATCH($C420,'Policy Characteristics'!$C:$C,0)))</f>
        <v>industry-energy-efficiency-standards.html</v>
      </c>
    </row>
    <row r="421" spans="1:18" s="5" customFormat="1" x14ac:dyDescent="0.35">
      <c r="A421" s="427" t="str">
        <f>IF(ISBLANK(INDEX('Policy Characteristics'!A:A,MATCH($C421,'Policy Characteristics'!$C:$C,0))),"",INDEX('Policy Characteristics'!A:A,MATCH($C421,'Policy Characteristics'!$C:$C,0)))</f>
        <v>Industry</v>
      </c>
      <c r="B421" s="427" t="str">
        <f>IF(ISBLANK(INDEX('Policy Characteristics'!B:B,MATCH($C421,'Policy Characteristics'!$C:$C,0))),"",INDEX('Policy Characteristics'!B:B,MATCH($C421,'Policy Characteristics'!$C:$C,0)))</f>
        <v>Industry Energy Efficiency Standards</v>
      </c>
      <c r="C421" s="431" t="str">
        <f t="shared" ref="C421" si="31">C$404</f>
        <v>Percentage Improvement in Eqpt Efficiency Standards above BAU</v>
      </c>
      <c r="D421" s="9" t="s">
        <v>3247</v>
      </c>
      <c r="E421" s="53" t="s">
        <v>2838</v>
      </c>
      <c r="F421" s="211" t="s">
        <v>2896</v>
      </c>
      <c r="G421" s="53" t="s">
        <v>2842</v>
      </c>
      <c r="H421" s="54">
        <v>975</v>
      </c>
      <c r="I421" s="53" t="s">
        <v>45</v>
      </c>
      <c r="J421" s="429" t="str">
        <f>IF(ISBLANK(INDEX('Policy Characteristics'!D:D,MATCH($C421,'Policy Characteristics'!$C:$C,0))),"",INDEX('Policy Characteristics'!D:D,MATCH($C421,'Policy Characteristics'!$C:$C,0)))</f>
        <v>Industry Energy Efficiency Standards</v>
      </c>
      <c r="K421" s="427" t="str">
        <f>IF(ISBLANK(INDEX('Policy Characteristics'!E:E,MATCH($C421,'Policy Characteristics'!$C:$C,0))),"",INDEX('Policy Characteristics'!E:E,MATCH($C421,'Policy Characteristics'!$C:$C,0)))</f>
        <v>indst efficiency standards</v>
      </c>
      <c r="L421" s="450">
        <f>IF(ISBLANK(INDEX('Policy Characteristics'!F:F,MATCH($C421,'Policy Characteristics'!$C:$C,0))),"",INDEX('Policy Characteristics'!F:F,MATCH($C421,'Policy Characteristics'!$C:$C,0)))</f>
        <v>0</v>
      </c>
      <c r="M421" s="450">
        <f>IF(ISBLANK(INDEX('Policy Characteristics'!G:G,MATCH($C421,'Policy Characteristics'!$C:$C,0))),"",INDEX('Policy Characteristics'!G:G,MATCH($C421,'Policy Characteristics'!$C:$C,0)))</f>
        <v>0.25</v>
      </c>
      <c r="N421" s="450">
        <f>IF(ISBLANK(INDEX('Policy Characteristics'!H:H,MATCH($C421,'Policy Characteristics'!$C:$C,0))),"",INDEX('Policy Characteristics'!H:H,MATCH($C421,'Policy Characteristics'!$C:$C,0)))</f>
        <v>0.01</v>
      </c>
      <c r="O421" s="427" t="str">
        <f>IF(ISBLANK(INDEX('Policy Characteristics'!I:I,MATCH($C421,'Policy Characteristics'!$C:$C,0))),"",INDEX('Policy Characteristics'!I:I,MATCH($C421,'Policy Characteristics'!$C:$C,0)))</f>
        <v>% reduction in energy use</v>
      </c>
      <c r="P421" s="427" t="str">
        <f>IF(ISBLANK(INDEX('Policy Characteristics'!J:J,MATCH($C421,'Policy Characteristics'!$C:$C,0))),"",INDEX('Policy Characteristics'!J:J,MATCH($C421,'Policy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21" s="427" t="str">
        <f>IF(ISBLANK(INDEX('Policy Characteristics'!K:K,MATCH($C421,'Policy Characteristics'!$C:$C,0))),"",INDEX('Policy Characteristics'!K:K,MATCH($C421,'Policy Characteristics'!$C:$C,0)))</f>
        <v>industry-ag-main.html#eff-stds</v>
      </c>
      <c r="R421" s="427" t="str">
        <f>IF(ISBLANK(INDEX('Policy Characteristics'!L:L,MATCH($C421,'Policy Characteristics'!$C:$C,0))),"",INDEX('Policy Characteristics'!L:L,MATCH($C421,'Policy Characteristics'!$C:$C,0)))</f>
        <v>industry-energy-efficiency-standards.html</v>
      </c>
    </row>
    <row r="422" spans="1:18" s="5" customFormat="1" x14ac:dyDescent="0.35">
      <c r="A422" s="427" t="str">
        <f>IF(ISBLANK(INDEX('Policy Characteristics'!A:A,MATCH($C422,'Policy Characteristics'!$C:$C,0))),"",INDEX('Policy Characteristics'!A:A,MATCH($C422,'Policy Characteristics'!$C:$C,0)))</f>
        <v>Industry</v>
      </c>
      <c r="B422" s="427" t="str">
        <f>IF(ISBLANK(INDEX('Policy Characteristics'!B:B,MATCH($C422,'Policy Characteristics'!$C:$C,0))),"",INDEX('Policy Characteristics'!B:B,MATCH($C422,'Policy Characteristics'!$C:$C,0)))</f>
        <v>Industry Energy Efficiency Standards</v>
      </c>
      <c r="C422" s="431" t="str">
        <f t="shared" ref="C422:C484" si="32">C$404</f>
        <v>Percentage Improvement in Eqpt Efficiency Standards above BAU</v>
      </c>
      <c r="D422" s="9" t="s">
        <v>3247</v>
      </c>
      <c r="E422" s="53" t="s">
        <v>2839</v>
      </c>
      <c r="F422" s="211" t="s">
        <v>2896</v>
      </c>
      <c r="G422" s="53" t="s">
        <v>2843</v>
      </c>
      <c r="H422" s="54">
        <v>976</v>
      </c>
      <c r="I422" s="53" t="s">
        <v>46</v>
      </c>
      <c r="J422" s="429" t="str">
        <f>IF(ISBLANK(INDEX('Policy Characteristics'!D:D,MATCH($C422,'Policy Characteristics'!$C:$C,0))),"",INDEX('Policy Characteristics'!D:D,MATCH($C422,'Policy Characteristics'!$C:$C,0)))</f>
        <v>Industry Energy Efficiency Standards</v>
      </c>
      <c r="K422" s="427" t="str">
        <f>IF(ISBLANK(INDEX('Policy Characteristics'!E:E,MATCH($C422,'Policy Characteristics'!$C:$C,0))),"",INDEX('Policy Characteristics'!E:E,MATCH($C422,'Policy Characteristics'!$C:$C,0)))</f>
        <v>indst efficiency standards</v>
      </c>
      <c r="L422" s="450">
        <f>IF(ISBLANK(INDEX('Policy Characteristics'!F:F,MATCH($C422,'Policy Characteristics'!$C:$C,0))),"",INDEX('Policy Characteristics'!F:F,MATCH($C422,'Policy Characteristics'!$C:$C,0)))</f>
        <v>0</v>
      </c>
      <c r="M422" s="450">
        <f>IF(ISBLANK(INDEX('Policy Characteristics'!G:G,MATCH($C422,'Policy Characteristics'!$C:$C,0))),"",INDEX('Policy Characteristics'!G:G,MATCH($C422,'Policy Characteristics'!$C:$C,0)))</f>
        <v>0.25</v>
      </c>
      <c r="N422" s="450">
        <f>IF(ISBLANK(INDEX('Policy Characteristics'!H:H,MATCH($C422,'Policy Characteristics'!$C:$C,0))),"",INDEX('Policy Characteristics'!H:H,MATCH($C422,'Policy Characteristics'!$C:$C,0)))</f>
        <v>0.01</v>
      </c>
      <c r="O422" s="427" t="str">
        <f>IF(ISBLANK(INDEX('Policy Characteristics'!I:I,MATCH($C422,'Policy Characteristics'!$C:$C,0))),"",INDEX('Policy Characteristics'!I:I,MATCH($C422,'Policy Characteristics'!$C:$C,0)))</f>
        <v>% reduction in energy use</v>
      </c>
      <c r="P422" s="427" t="str">
        <f>IF(ISBLANK(INDEX('Policy Characteristics'!J:J,MATCH($C422,'Policy Characteristics'!$C:$C,0))),"",INDEX('Policy Characteristics'!J:J,MATCH($C422,'Policy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22" s="427" t="str">
        <f>IF(ISBLANK(INDEX('Policy Characteristics'!K:K,MATCH($C422,'Policy Characteristics'!$C:$C,0))),"",INDEX('Policy Characteristics'!K:K,MATCH($C422,'Policy Characteristics'!$C:$C,0)))</f>
        <v>industry-ag-main.html#eff-stds</v>
      </c>
      <c r="R422" s="427" t="str">
        <f>IF(ISBLANK(INDEX('Policy Characteristics'!L:L,MATCH($C422,'Policy Characteristics'!$C:$C,0))),"",INDEX('Policy Characteristics'!L:L,MATCH($C422,'Policy Characteristics'!$C:$C,0)))</f>
        <v>industry-energy-efficiency-standards.html</v>
      </c>
    </row>
    <row r="423" spans="1:18" s="5" customFormat="1" x14ac:dyDescent="0.35">
      <c r="A423" s="427" t="str">
        <f>IF(ISBLANK(INDEX('Policy Characteristics'!A:A,MATCH($C423,'Policy Characteristics'!$C:$C,0))),"",INDEX('Policy Characteristics'!A:A,MATCH($C423,'Policy Characteristics'!$C:$C,0)))</f>
        <v>Industry</v>
      </c>
      <c r="B423" s="427" t="str">
        <f>IF(ISBLANK(INDEX('Policy Characteristics'!B:B,MATCH($C423,'Policy Characteristics'!$C:$C,0))),"",INDEX('Policy Characteristics'!B:B,MATCH($C423,'Policy Characteristics'!$C:$C,0)))</f>
        <v>Industry Energy Efficiency Standards</v>
      </c>
      <c r="C423" s="431" t="str">
        <f t="shared" si="32"/>
        <v>Percentage Improvement in Eqpt Efficiency Standards above BAU</v>
      </c>
      <c r="D423" s="9" t="s">
        <v>3247</v>
      </c>
      <c r="E423" s="53" t="s">
        <v>2836</v>
      </c>
      <c r="F423" s="211" t="s">
        <v>2896</v>
      </c>
      <c r="G423" s="53" t="s">
        <v>2841</v>
      </c>
      <c r="H423" s="54">
        <v>977</v>
      </c>
      <c r="I423" s="53" t="s">
        <v>46</v>
      </c>
      <c r="J423" s="429" t="str">
        <f>IF(ISBLANK(INDEX('Policy Characteristics'!D:D,MATCH($C423,'Policy Characteristics'!$C:$C,0))),"",INDEX('Policy Characteristics'!D:D,MATCH($C423,'Policy Characteristics'!$C:$C,0)))</f>
        <v>Industry Energy Efficiency Standards</v>
      </c>
      <c r="K423" s="427" t="str">
        <f>IF(ISBLANK(INDEX('Policy Characteristics'!E:E,MATCH($C423,'Policy Characteristics'!$C:$C,0))),"",INDEX('Policy Characteristics'!E:E,MATCH($C423,'Policy Characteristics'!$C:$C,0)))</f>
        <v>indst efficiency standards</v>
      </c>
      <c r="L423" s="450">
        <f>IF(ISBLANK(INDEX('Policy Characteristics'!F:F,MATCH($C423,'Policy Characteristics'!$C:$C,0))),"",INDEX('Policy Characteristics'!F:F,MATCH($C423,'Policy Characteristics'!$C:$C,0)))</f>
        <v>0</v>
      </c>
      <c r="M423" s="450">
        <f>IF(ISBLANK(INDEX('Policy Characteristics'!G:G,MATCH($C423,'Policy Characteristics'!$C:$C,0))),"",INDEX('Policy Characteristics'!G:G,MATCH($C423,'Policy Characteristics'!$C:$C,0)))</f>
        <v>0.25</v>
      </c>
      <c r="N423" s="450">
        <f>IF(ISBLANK(INDEX('Policy Characteristics'!H:H,MATCH($C423,'Policy Characteristics'!$C:$C,0))),"",INDEX('Policy Characteristics'!H:H,MATCH($C423,'Policy Characteristics'!$C:$C,0)))</f>
        <v>0.01</v>
      </c>
      <c r="O423" s="427" t="str">
        <f>IF(ISBLANK(INDEX('Policy Characteristics'!I:I,MATCH($C423,'Policy Characteristics'!$C:$C,0))),"",INDEX('Policy Characteristics'!I:I,MATCH($C423,'Policy Characteristics'!$C:$C,0)))</f>
        <v>% reduction in energy use</v>
      </c>
      <c r="P423" s="427" t="str">
        <f>IF(ISBLANK(INDEX('Policy Characteristics'!J:J,MATCH($C423,'Policy Characteristics'!$C:$C,0))),"",INDEX('Policy Characteristics'!J:J,MATCH($C423,'Policy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23" s="427" t="str">
        <f>IF(ISBLANK(INDEX('Policy Characteristics'!K:K,MATCH($C423,'Policy Characteristics'!$C:$C,0))),"",INDEX('Policy Characteristics'!K:K,MATCH($C423,'Policy Characteristics'!$C:$C,0)))</f>
        <v>industry-ag-main.html#eff-stds</v>
      </c>
      <c r="R423" s="427" t="str">
        <f>IF(ISBLANK(INDEX('Policy Characteristics'!L:L,MATCH($C423,'Policy Characteristics'!$C:$C,0))),"",INDEX('Policy Characteristics'!L:L,MATCH($C423,'Policy Characteristics'!$C:$C,0)))</f>
        <v>industry-energy-efficiency-standards.html</v>
      </c>
    </row>
    <row r="424" spans="1:18" s="5" customFormat="1" x14ac:dyDescent="0.35">
      <c r="A424" s="427" t="str">
        <f>IF(ISBLANK(INDEX('Policy Characteristics'!A:A,MATCH($C424,'Policy Characteristics'!$C:$C,0))),"",INDEX('Policy Characteristics'!A:A,MATCH($C424,'Policy Characteristics'!$C:$C,0)))</f>
        <v>Industry</v>
      </c>
      <c r="B424" s="427" t="str">
        <f>IF(ISBLANK(INDEX('Policy Characteristics'!B:B,MATCH($C424,'Policy Characteristics'!$C:$C,0))),"",INDEX('Policy Characteristics'!B:B,MATCH($C424,'Policy Characteristics'!$C:$C,0)))</f>
        <v>Industry Energy Efficiency Standards</v>
      </c>
      <c r="C424" s="431" t="str">
        <f t="shared" si="32"/>
        <v>Percentage Improvement in Eqpt Efficiency Standards above BAU</v>
      </c>
      <c r="D424" s="9" t="s">
        <v>3248</v>
      </c>
      <c r="E424" s="53" t="s">
        <v>2480</v>
      </c>
      <c r="F424" s="211" t="s">
        <v>3218</v>
      </c>
      <c r="G424" s="53" t="s">
        <v>2486</v>
      </c>
      <c r="H424" s="54">
        <v>978</v>
      </c>
      <c r="I424" s="53" t="s">
        <v>45</v>
      </c>
      <c r="J424" s="429" t="str">
        <f>IF(ISBLANK(INDEX('Policy Characteristics'!D:D,MATCH($C424,'Policy Characteristics'!$C:$C,0))),"",INDEX('Policy Characteristics'!D:D,MATCH($C424,'Policy Characteristics'!$C:$C,0)))</f>
        <v>Industry Energy Efficiency Standards</v>
      </c>
      <c r="K424" s="427" t="str">
        <f>IF(ISBLANK(INDEX('Policy Characteristics'!E:E,MATCH($C424,'Policy Characteristics'!$C:$C,0))),"",INDEX('Policy Characteristics'!E:E,MATCH($C424,'Policy Characteristics'!$C:$C,0)))</f>
        <v>indst efficiency standards</v>
      </c>
      <c r="L424" s="450">
        <f>IF(ISBLANK(INDEX('Policy Characteristics'!F:F,MATCH($C424,'Policy Characteristics'!$C:$C,0))),"",INDEX('Policy Characteristics'!F:F,MATCH($C424,'Policy Characteristics'!$C:$C,0)))</f>
        <v>0</v>
      </c>
      <c r="M424" s="450">
        <f>IF(ISBLANK(INDEX('Policy Characteristics'!G:G,MATCH($C424,'Policy Characteristics'!$C:$C,0))),"",INDEX('Policy Characteristics'!G:G,MATCH($C424,'Policy Characteristics'!$C:$C,0)))</f>
        <v>0.25</v>
      </c>
      <c r="N424" s="450">
        <f>IF(ISBLANK(INDEX('Policy Characteristics'!H:H,MATCH($C424,'Policy Characteristics'!$C:$C,0))),"",INDEX('Policy Characteristics'!H:H,MATCH($C424,'Policy Characteristics'!$C:$C,0)))</f>
        <v>0.01</v>
      </c>
      <c r="O424" s="427" t="str">
        <f>IF(ISBLANK(INDEX('Policy Characteristics'!I:I,MATCH($C424,'Policy Characteristics'!$C:$C,0))),"",INDEX('Policy Characteristics'!I:I,MATCH($C424,'Policy Characteristics'!$C:$C,0)))</f>
        <v>% reduction in energy use</v>
      </c>
      <c r="P424" s="427" t="str">
        <f>IF(ISBLANK(INDEX('Policy Characteristics'!J:J,MATCH($C424,'Policy Characteristics'!$C:$C,0))),"",INDEX('Policy Characteristics'!J:J,MATCH($C424,'Policy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24" s="427" t="str">
        <f>IF(ISBLANK(INDEX('Policy Characteristics'!K:K,MATCH($C424,'Policy Characteristics'!$C:$C,0))),"",INDEX('Policy Characteristics'!K:K,MATCH($C424,'Policy Characteristics'!$C:$C,0)))</f>
        <v>industry-ag-main.html#eff-stds</v>
      </c>
      <c r="R424" s="427" t="str">
        <f>IF(ISBLANK(INDEX('Policy Characteristics'!L:L,MATCH($C424,'Policy Characteristics'!$C:$C,0))),"",INDEX('Policy Characteristics'!L:L,MATCH($C424,'Policy Characteristics'!$C:$C,0)))</f>
        <v>industry-energy-efficiency-standards.html</v>
      </c>
    </row>
    <row r="425" spans="1:18" s="5" customFormat="1" x14ac:dyDescent="0.35">
      <c r="A425" s="427" t="str">
        <f>IF(ISBLANK(INDEX('Policy Characteristics'!A:A,MATCH($C425,'Policy Characteristics'!$C:$C,0))),"",INDEX('Policy Characteristics'!A:A,MATCH($C425,'Policy Characteristics'!$C:$C,0)))</f>
        <v>Industry</v>
      </c>
      <c r="B425" s="427" t="str">
        <f>IF(ISBLANK(INDEX('Policy Characteristics'!B:B,MATCH($C425,'Policy Characteristics'!$C:$C,0))),"",INDEX('Policy Characteristics'!B:B,MATCH($C425,'Policy Characteristics'!$C:$C,0)))</f>
        <v>Industry Energy Efficiency Standards</v>
      </c>
      <c r="C425" s="431" t="str">
        <f t="shared" si="32"/>
        <v>Percentage Improvement in Eqpt Efficiency Standards above BAU</v>
      </c>
      <c r="D425" s="9" t="s">
        <v>3248</v>
      </c>
      <c r="E425" s="53" t="s">
        <v>2481</v>
      </c>
      <c r="F425" s="211" t="s">
        <v>3218</v>
      </c>
      <c r="G425" s="53" t="s">
        <v>2489</v>
      </c>
      <c r="H425" s="54">
        <v>979</v>
      </c>
      <c r="I425" s="53" t="s">
        <v>46</v>
      </c>
      <c r="J425" s="429" t="str">
        <f>IF(ISBLANK(INDEX('Policy Characteristics'!D:D,MATCH($C425,'Policy Characteristics'!$C:$C,0))),"",INDEX('Policy Characteristics'!D:D,MATCH($C425,'Policy Characteristics'!$C:$C,0)))</f>
        <v>Industry Energy Efficiency Standards</v>
      </c>
      <c r="K425" s="427" t="str">
        <f>IF(ISBLANK(INDEX('Policy Characteristics'!E:E,MATCH($C425,'Policy Characteristics'!$C:$C,0))),"",INDEX('Policy Characteristics'!E:E,MATCH($C425,'Policy Characteristics'!$C:$C,0)))</f>
        <v>indst efficiency standards</v>
      </c>
      <c r="L425" s="450">
        <f>IF(ISBLANK(INDEX('Policy Characteristics'!F:F,MATCH($C425,'Policy Characteristics'!$C:$C,0))),"",INDEX('Policy Characteristics'!F:F,MATCH($C425,'Policy Characteristics'!$C:$C,0)))</f>
        <v>0</v>
      </c>
      <c r="M425" s="450">
        <f>IF(ISBLANK(INDEX('Policy Characteristics'!G:G,MATCH($C425,'Policy Characteristics'!$C:$C,0))),"",INDEX('Policy Characteristics'!G:G,MATCH($C425,'Policy Characteristics'!$C:$C,0)))</f>
        <v>0.25</v>
      </c>
      <c r="N425" s="450">
        <f>IF(ISBLANK(INDEX('Policy Characteristics'!H:H,MATCH($C425,'Policy Characteristics'!$C:$C,0))),"",INDEX('Policy Characteristics'!H:H,MATCH($C425,'Policy Characteristics'!$C:$C,0)))</f>
        <v>0.01</v>
      </c>
      <c r="O425" s="427" t="str">
        <f>IF(ISBLANK(INDEX('Policy Characteristics'!I:I,MATCH($C425,'Policy Characteristics'!$C:$C,0))),"",INDEX('Policy Characteristics'!I:I,MATCH($C425,'Policy Characteristics'!$C:$C,0)))</f>
        <v>% reduction in energy use</v>
      </c>
      <c r="P425" s="427" t="str">
        <f>IF(ISBLANK(INDEX('Policy Characteristics'!J:J,MATCH($C425,'Policy Characteristics'!$C:$C,0))),"",INDEX('Policy Characteristics'!J:J,MATCH($C425,'Policy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25" s="427" t="str">
        <f>IF(ISBLANK(INDEX('Policy Characteristics'!K:K,MATCH($C425,'Policy Characteristics'!$C:$C,0))),"",INDEX('Policy Characteristics'!K:K,MATCH($C425,'Policy Characteristics'!$C:$C,0)))</f>
        <v>industry-ag-main.html#eff-stds</v>
      </c>
      <c r="R425" s="427" t="str">
        <f>IF(ISBLANK(INDEX('Policy Characteristics'!L:L,MATCH($C425,'Policy Characteristics'!$C:$C,0))),"",INDEX('Policy Characteristics'!L:L,MATCH($C425,'Policy Characteristics'!$C:$C,0)))</f>
        <v>industry-energy-efficiency-standards.html</v>
      </c>
    </row>
    <row r="426" spans="1:18" s="5" customFormat="1" x14ac:dyDescent="0.35">
      <c r="A426" s="427" t="str">
        <f>IF(ISBLANK(INDEX('Policy Characteristics'!A:A,MATCH($C426,'Policy Characteristics'!$C:$C,0))),"",INDEX('Policy Characteristics'!A:A,MATCH($C426,'Policy Characteristics'!$C:$C,0)))</f>
        <v>Industry</v>
      </c>
      <c r="B426" s="427" t="str">
        <f>IF(ISBLANK(INDEX('Policy Characteristics'!B:B,MATCH($C426,'Policy Characteristics'!$C:$C,0))),"",INDEX('Policy Characteristics'!B:B,MATCH($C426,'Policy Characteristics'!$C:$C,0)))</f>
        <v>Industry Energy Efficiency Standards</v>
      </c>
      <c r="C426" s="431" t="str">
        <f t="shared" si="32"/>
        <v>Percentage Improvement in Eqpt Efficiency Standards above BAU</v>
      </c>
      <c r="D426" s="9" t="s">
        <v>3248</v>
      </c>
      <c r="E426" s="53" t="s">
        <v>2482</v>
      </c>
      <c r="F426" s="211" t="s">
        <v>3218</v>
      </c>
      <c r="G426" s="53" t="s">
        <v>2490</v>
      </c>
      <c r="H426" s="54">
        <v>980</v>
      </c>
      <c r="I426" s="53" t="s">
        <v>45</v>
      </c>
      <c r="J426" s="429" t="str">
        <f>IF(ISBLANK(INDEX('Policy Characteristics'!D:D,MATCH($C426,'Policy Characteristics'!$C:$C,0))),"",INDEX('Policy Characteristics'!D:D,MATCH($C426,'Policy Characteristics'!$C:$C,0)))</f>
        <v>Industry Energy Efficiency Standards</v>
      </c>
      <c r="K426" s="427" t="str">
        <f>IF(ISBLANK(INDEX('Policy Characteristics'!E:E,MATCH($C426,'Policy Characteristics'!$C:$C,0))),"",INDEX('Policy Characteristics'!E:E,MATCH($C426,'Policy Characteristics'!$C:$C,0)))</f>
        <v>indst efficiency standards</v>
      </c>
      <c r="L426" s="450">
        <f>IF(ISBLANK(INDEX('Policy Characteristics'!F:F,MATCH($C426,'Policy Characteristics'!$C:$C,0))),"",INDEX('Policy Characteristics'!F:F,MATCH($C426,'Policy Characteristics'!$C:$C,0)))</f>
        <v>0</v>
      </c>
      <c r="M426" s="450">
        <f>IF(ISBLANK(INDEX('Policy Characteristics'!G:G,MATCH($C426,'Policy Characteristics'!$C:$C,0))),"",INDEX('Policy Characteristics'!G:G,MATCH($C426,'Policy Characteristics'!$C:$C,0)))</f>
        <v>0.25</v>
      </c>
      <c r="N426" s="450">
        <f>IF(ISBLANK(INDEX('Policy Characteristics'!H:H,MATCH($C426,'Policy Characteristics'!$C:$C,0))),"",INDEX('Policy Characteristics'!H:H,MATCH($C426,'Policy Characteristics'!$C:$C,0)))</f>
        <v>0.01</v>
      </c>
      <c r="O426" s="427" t="str">
        <f>IF(ISBLANK(INDEX('Policy Characteristics'!I:I,MATCH($C426,'Policy Characteristics'!$C:$C,0))),"",INDEX('Policy Characteristics'!I:I,MATCH($C426,'Policy Characteristics'!$C:$C,0)))</f>
        <v>% reduction in energy use</v>
      </c>
      <c r="P426" s="427" t="str">
        <f>IF(ISBLANK(INDEX('Policy Characteristics'!J:J,MATCH($C426,'Policy Characteristics'!$C:$C,0))),"",INDEX('Policy Characteristics'!J:J,MATCH($C426,'Policy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26" s="427" t="str">
        <f>IF(ISBLANK(INDEX('Policy Characteristics'!K:K,MATCH($C426,'Policy Characteristics'!$C:$C,0))),"",INDEX('Policy Characteristics'!K:K,MATCH($C426,'Policy Characteristics'!$C:$C,0)))</f>
        <v>industry-ag-main.html#eff-stds</v>
      </c>
      <c r="R426" s="427" t="str">
        <f>IF(ISBLANK(INDEX('Policy Characteristics'!L:L,MATCH($C426,'Policy Characteristics'!$C:$C,0))),"",INDEX('Policy Characteristics'!L:L,MATCH($C426,'Policy Characteristics'!$C:$C,0)))</f>
        <v>industry-energy-efficiency-standards.html</v>
      </c>
    </row>
    <row r="427" spans="1:18" s="5" customFormat="1" x14ac:dyDescent="0.35">
      <c r="A427" s="427" t="str">
        <f>IF(ISBLANK(INDEX('Policy Characteristics'!A:A,MATCH($C427,'Policy Characteristics'!$C:$C,0))),"",INDEX('Policy Characteristics'!A:A,MATCH($C427,'Policy Characteristics'!$C:$C,0)))</f>
        <v>Industry</v>
      </c>
      <c r="B427" s="427" t="str">
        <f>IF(ISBLANK(INDEX('Policy Characteristics'!B:B,MATCH($C427,'Policy Characteristics'!$C:$C,0))),"",INDEX('Policy Characteristics'!B:B,MATCH($C427,'Policy Characteristics'!$C:$C,0)))</f>
        <v>Industry Energy Efficiency Standards</v>
      </c>
      <c r="C427" s="431" t="str">
        <f t="shared" si="32"/>
        <v>Percentage Improvement in Eqpt Efficiency Standards above BAU</v>
      </c>
      <c r="D427" s="9" t="s">
        <v>3248</v>
      </c>
      <c r="E427" s="53" t="s">
        <v>2483</v>
      </c>
      <c r="F427" s="211" t="s">
        <v>3218</v>
      </c>
      <c r="G427" s="53" t="s">
        <v>2487</v>
      </c>
      <c r="H427" s="54">
        <v>981</v>
      </c>
      <c r="I427" s="53" t="s">
        <v>46</v>
      </c>
      <c r="J427" s="429" t="str">
        <f>IF(ISBLANK(INDEX('Policy Characteristics'!D:D,MATCH($C427,'Policy Characteristics'!$C:$C,0))),"",INDEX('Policy Characteristics'!D:D,MATCH($C427,'Policy Characteristics'!$C:$C,0)))</f>
        <v>Industry Energy Efficiency Standards</v>
      </c>
      <c r="K427" s="427" t="str">
        <f>IF(ISBLANK(INDEX('Policy Characteristics'!E:E,MATCH($C427,'Policy Characteristics'!$C:$C,0))),"",INDEX('Policy Characteristics'!E:E,MATCH($C427,'Policy Characteristics'!$C:$C,0)))</f>
        <v>indst efficiency standards</v>
      </c>
      <c r="L427" s="450">
        <f>IF(ISBLANK(INDEX('Policy Characteristics'!F:F,MATCH($C427,'Policy Characteristics'!$C:$C,0))),"",INDEX('Policy Characteristics'!F:F,MATCH($C427,'Policy Characteristics'!$C:$C,0)))</f>
        <v>0</v>
      </c>
      <c r="M427" s="450">
        <f>IF(ISBLANK(INDEX('Policy Characteristics'!G:G,MATCH($C427,'Policy Characteristics'!$C:$C,0))),"",INDEX('Policy Characteristics'!G:G,MATCH($C427,'Policy Characteristics'!$C:$C,0)))</f>
        <v>0.25</v>
      </c>
      <c r="N427" s="450">
        <f>IF(ISBLANK(INDEX('Policy Characteristics'!H:H,MATCH($C427,'Policy Characteristics'!$C:$C,0))),"",INDEX('Policy Characteristics'!H:H,MATCH($C427,'Policy Characteristics'!$C:$C,0)))</f>
        <v>0.01</v>
      </c>
      <c r="O427" s="427" t="str">
        <f>IF(ISBLANK(INDEX('Policy Characteristics'!I:I,MATCH($C427,'Policy Characteristics'!$C:$C,0))),"",INDEX('Policy Characteristics'!I:I,MATCH($C427,'Policy Characteristics'!$C:$C,0)))</f>
        <v>% reduction in energy use</v>
      </c>
      <c r="P427" s="427" t="str">
        <f>IF(ISBLANK(INDEX('Policy Characteristics'!J:J,MATCH($C427,'Policy Characteristics'!$C:$C,0))),"",INDEX('Policy Characteristics'!J:J,MATCH($C427,'Policy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27" s="427" t="str">
        <f>IF(ISBLANK(INDEX('Policy Characteristics'!K:K,MATCH($C427,'Policy Characteristics'!$C:$C,0))),"",INDEX('Policy Characteristics'!K:K,MATCH($C427,'Policy Characteristics'!$C:$C,0)))</f>
        <v>industry-ag-main.html#eff-stds</v>
      </c>
      <c r="R427" s="427" t="str">
        <f>IF(ISBLANK(INDEX('Policy Characteristics'!L:L,MATCH($C427,'Policy Characteristics'!$C:$C,0))),"",INDEX('Policy Characteristics'!L:L,MATCH($C427,'Policy Characteristics'!$C:$C,0)))</f>
        <v>industry-energy-efficiency-standards.html</v>
      </c>
    </row>
    <row r="428" spans="1:18" s="5" customFormat="1" x14ac:dyDescent="0.35">
      <c r="A428" s="427" t="str">
        <f>IF(ISBLANK(INDEX('Policy Characteristics'!A:A,MATCH($C428,'Policy Characteristics'!$C:$C,0))),"",INDEX('Policy Characteristics'!A:A,MATCH($C428,'Policy Characteristics'!$C:$C,0)))</f>
        <v>Industry</v>
      </c>
      <c r="B428" s="427" t="str">
        <f>IF(ISBLANK(INDEX('Policy Characteristics'!B:B,MATCH($C428,'Policy Characteristics'!$C:$C,0))),"",INDEX('Policy Characteristics'!B:B,MATCH($C428,'Policy Characteristics'!$C:$C,0)))</f>
        <v>Industry Energy Efficiency Standards</v>
      </c>
      <c r="C428" s="431" t="str">
        <f t="shared" si="32"/>
        <v>Percentage Improvement in Eqpt Efficiency Standards above BAU</v>
      </c>
      <c r="D428" s="9" t="s">
        <v>3248</v>
      </c>
      <c r="E428" s="53" t="s">
        <v>2484</v>
      </c>
      <c r="F428" s="211" t="s">
        <v>3218</v>
      </c>
      <c r="G428" s="53" t="s">
        <v>2488</v>
      </c>
      <c r="H428" s="54">
        <v>982</v>
      </c>
      <c r="I428" s="53" t="s">
        <v>45</v>
      </c>
      <c r="J428" s="429" t="str">
        <f>IF(ISBLANK(INDEX('Policy Characteristics'!D:D,MATCH($C428,'Policy Characteristics'!$C:$C,0))),"",INDEX('Policy Characteristics'!D:D,MATCH($C428,'Policy Characteristics'!$C:$C,0)))</f>
        <v>Industry Energy Efficiency Standards</v>
      </c>
      <c r="K428" s="427" t="str">
        <f>IF(ISBLANK(INDEX('Policy Characteristics'!E:E,MATCH($C428,'Policy Characteristics'!$C:$C,0))),"",INDEX('Policy Characteristics'!E:E,MATCH($C428,'Policy Characteristics'!$C:$C,0)))</f>
        <v>indst efficiency standards</v>
      </c>
      <c r="L428" s="450">
        <f>IF(ISBLANK(INDEX('Policy Characteristics'!F:F,MATCH($C428,'Policy Characteristics'!$C:$C,0))),"",INDEX('Policy Characteristics'!F:F,MATCH($C428,'Policy Characteristics'!$C:$C,0)))</f>
        <v>0</v>
      </c>
      <c r="M428" s="450">
        <f>IF(ISBLANK(INDEX('Policy Characteristics'!G:G,MATCH($C428,'Policy Characteristics'!$C:$C,0))),"",INDEX('Policy Characteristics'!G:G,MATCH($C428,'Policy Characteristics'!$C:$C,0)))</f>
        <v>0.25</v>
      </c>
      <c r="N428" s="450">
        <f>IF(ISBLANK(INDEX('Policy Characteristics'!H:H,MATCH($C428,'Policy Characteristics'!$C:$C,0))),"",INDEX('Policy Characteristics'!H:H,MATCH($C428,'Policy Characteristics'!$C:$C,0)))</f>
        <v>0.01</v>
      </c>
      <c r="O428" s="427" t="str">
        <f>IF(ISBLANK(INDEX('Policy Characteristics'!I:I,MATCH($C428,'Policy Characteristics'!$C:$C,0))),"",INDEX('Policy Characteristics'!I:I,MATCH($C428,'Policy Characteristics'!$C:$C,0)))</f>
        <v>% reduction in energy use</v>
      </c>
      <c r="P428" s="427" t="str">
        <f>IF(ISBLANK(INDEX('Policy Characteristics'!J:J,MATCH($C428,'Policy Characteristics'!$C:$C,0))),"",INDEX('Policy Characteristics'!J:J,MATCH($C428,'Policy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28" s="427" t="str">
        <f>IF(ISBLANK(INDEX('Policy Characteristics'!K:K,MATCH($C428,'Policy Characteristics'!$C:$C,0))),"",INDEX('Policy Characteristics'!K:K,MATCH($C428,'Policy Characteristics'!$C:$C,0)))</f>
        <v>industry-ag-main.html#eff-stds</v>
      </c>
      <c r="R428" s="427" t="str">
        <f>IF(ISBLANK(INDEX('Policy Characteristics'!L:L,MATCH($C428,'Policy Characteristics'!$C:$C,0))),"",INDEX('Policy Characteristics'!L:L,MATCH($C428,'Policy Characteristics'!$C:$C,0)))</f>
        <v>industry-energy-efficiency-standards.html</v>
      </c>
    </row>
    <row r="429" spans="1:18" s="5" customFormat="1" x14ac:dyDescent="0.35">
      <c r="A429" s="427" t="str">
        <f>IF(ISBLANK(INDEX('Policy Characteristics'!A:A,MATCH($C429,'Policy Characteristics'!$C:$C,0))),"",INDEX('Policy Characteristics'!A:A,MATCH($C429,'Policy Characteristics'!$C:$C,0)))</f>
        <v>Industry</v>
      </c>
      <c r="B429" s="427" t="str">
        <f>IF(ISBLANK(INDEX('Policy Characteristics'!B:B,MATCH($C429,'Policy Characteristics'!$C:$C,0))),"",INDEX('Policy Characteristics'!B:B,MATCH($C429,'Policy Characteristics'!$C:$C,0)))</f>
        <v>Industry Energy Efficiency Standards</v>
      </c>
      <c r="C429" s="431" t="str">
        <f t="shared" si="32"/>
        <v>Percentage Improvement in Eqpt Efficiency Standards above BAU</v>
      </c>
      <c r="D429" s="9" t="s">
        <v>3248</v>
      </c>
      <c r="E429" s="53" t="s">
        <v>2485</v>
      </c>
      <c r="F429" s="211" t="s">
        <v>3218</v>
      </c>
      <c r="G429" s="53" t="s">
        <v>2491</v>
      </c>
      <c r="H429" s="54">
        <v>983</v>
      </c>
      <c r="I429" s="53" t="s">
        <v>46</v>
      </c>
      <c r="J429" s="429" t="str">
        <f>IF(ISBLANK(INDEX('Policy Characteristics'!D:D,MATCH($C429,'Policy Characteristics'!$C:$C,0))),"",INDEX('Policy Characteristics'!D:D,MATCH($C429,'Policy Characteristics'!$C:$C,0)))</f>
        <v>Industry Energy Efficiency Standards</v>
      </c>
      <c r="K429" s="427" t="str">
        <f>IF(ISBLANK(INDEX('Policy Characteristics'!E:E,MATCH($C429,'Policy Characteristics'!$C:$C,0))),"",INDEX('Policy Characteristics'!E:E,MATCH($C429,'Policy Characteristics'!$C:$C,0)))</f>
        <v>indst efficiency standards</v>
      </c>
      <c r="L429" s="450">
        <f>IF(ISBLANK(INDEX('Policy Characteristics'!F:F,MATCH($C429,'Policy Characteristics'!$C:$C,0))),"",INDEX('Policy Characteristics'!F:F,MATCH($C429,'Policy Characteristics'!$C:$C,0)))</f>
        <v>0</v>
      </c>
      <c r="M429" s="450">
        <f>IF(ISBLANK(INDEX('Policy Characteristics'!G:G,MATCH($C429,'Policy Characteristics'!$C:$C,0))),"",INDEX('Policy Characteristics'!G:G,MATCH($C429,'Policy Characteristics'!$C:$C,0)))</f>
        <v>0.25</v>
      </c>
      <c r="N429" s="450">
        <f>IF(ISBLANK(INDEX('Policy Characteristics'!H:H,MATCH($C429,'Policy Characteristics'!$C:$C,0))),"",INDEX('Policy Characteristics'!H:H,MATCH($C429,'Policy Characteristics'!$C:$C,0)))</f>
        <v>0.01</v>
      </c>
      <c r="O429" s="427" t="str">
        <f>IF(ISBLANK(INDEX('Policy Characteristics'!I:I,MATCH($C429,'Policy Characteristics'!$C:$C,0))),"",INDEX('Policy Characteristics'!I:I,MATCH($C429,'Policy Characteristics'!$C:$C,0)))</f>
        <v>% reduction in energy use</v>
      </c>
      <c r="P429" s="427" t="str">
        <f>IF(ISBLANK(INDEX('Policy Characteristics'!J:J,MATCH($C429,'Policy Characteristics'!$C:$C,0))),"",INDEX('Policy Characteristics'!J:J,MATCH($C429,'Policy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29" s="427" t="str">
        <f>IF(ISBLANK(INDEX('Policy Characteristics'!K:K,MATCH($C429,'Policy Characteristics'!$C:$C,0))),"",INDEX('Policy Characteristics'!K:K,MATCH($C429,'Policy Characteristics'!$C:$C,0)))</f>
        <v>industry-ag-main.html#eff-stds</v>
      </c>
      <c r="R429" s="427" t="str">
        <f>IF(ISBLANK(INDEX('Policy Characteristics'!L:L,MATCH($C429,'Policy Characteristics'!$C:$C,0))),"",INDEX('Policy Characteristics'!L:L,MATCH($C429,'Policy Characteristics'!$C:$C,0)))</f>
        <v>industry-energy-efficiency-standards.html</v>
      </c>
    </row>
    <row r="430" spans="1:18" s="5" customFormat="1" x14ac:dyDescent="0.35">
      <c r="A430" s="427" t="str">
        <f>IF(ISBLANK(INDEX('Policy Characteristics'!A:A,MATCH($C430,'Policy Characteristics'!$C:$C,0))),"",INDEX('Policy Characteristics'!A:A,MATCH($C430,'Policy Characteristics'!$C:$C,0)))</f>
        <v>Industry</v>
      </c>
      <c r="B430" s="427" t="str">
        <f>IF(ISBLANK(INDEX('Policy Characteristics'!B:B,MATCH($C430,'Policy Characteristics'!$C:$C,0))),"",INDEX('Policy Characteristics'!B:B,MATCH($C430,'Policy Characteristics'!$C:$C,0)))</f>
        <v>Industry Energy Efficiency Standards</v>
      </c>
      <c r="C430" s="431" t="str">
        <f t="shared" si="32"/>
        <v>Percentage Improvement in Eqpt Efficiency Standards above BAU</v>
      </c>
      <c r="D430" s="9" t="s">
        <v>3248</v>
      </c>
      <c r="E430" s="53" t="s">
        <v>2837</v>
      </c>
      <c r="F430" s="211" t="s">
        <v>3218</v>
      </c>
      <c r="G430" s="53" t="s">
        <v>2840</v>
      </c>
      <c r="H430" s="54">
        <v>984</v>
      </c>
      <c r="I430" s="53" t="s">
        <v>46</v>
      </c>
      <c r="J430" s="429" t="str">
        <f>IF(ISBLANK(INDEX('Policy Characteristics'!D:D,MATCH($C430,'Policy Characteristics'!$C:$C,0))),"",INDEX('Policy Characteristics'!D:D,MATCH($C430,'Policy Characteristics'!$C:$C,0)))</f>
        <v>Industry Energy Efficiency Standards</v>
      </c>
      <c r="K430" s="427" t="str">
        <f>IF(ISBLANK(INDEX('Policy Characteristics'!E:E,MATCH($C430,'Policy Characteristics'!$C:$C,0))),"",INDEX('Policy Characteristics'!E:E,MATCH($C430,'Policy Characteristics'!$C:$C,0)))</f>
        <v>indst efficiency standards</v>
      </c>
      <c r="L430" s="450">
        <f>IF(ISBLANK(INDEX('Policy Characteristics'!F:F,MATCH($C430,'Policy Characteristics'!$C:$C,0))),"",INDEX('Policy Characteristics'!F:F,MATCH($C430,'Policy Characteristics'!$C:$C,0)))</f>
        <v>0</v>
      </c>
      <c r="M430" s="450">
        <f>IF(ISBLANK(INDEX('Policy Characteristics'!G:G,MATCH($C430,'Policy Characteristics'!$C:$C,0))),"",INDEX('Policy Characteristics'!G:G,MATCH($C430,'Policy Characteristics'!$C:$C,0)))</f>
        <v>0.25</v>
      </c>
      <c r="N430" s="450">
        <f>IF(ISBLANK(INDEX('Policy Characteristics'!H:H,MATCH($C430,'Policy Characteristics'!$C:$C,0))),"",INDEX('Policy Characteristics'!H:H,MATCH($C430,'Policy Characteristics'!$C:$C,0)))</f>
        <v>0.01</v>
      </c>
      <c r="O430" s="427" t="str">
        <f>IF(ISBLANK(INDEX('Policy Characteristics'!I:I,MATCH($C430,'Policy Characteristics'!$C:$C,0))),"",INDEX('Policy Characteristics'!I:I,MATCH($C430,'Policy Characteristics'!$C:$C,0)))</f>
        <v>% reduction in energy use</v>
      </c>
      <c r="P430" s="427" t="str">
        <f>IF(ISBLANK(INDEX('Policy Characteristics'!J:J,MATCH($C430,'Policy Characteristics'!$C:$C,0))),"",INDEX('Policy Characteristics'!J:J,MATCH($C430,'Policy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30" s="427" t="str">
        <f>IF(ISBLANK(INDEX('Policy Characteristics'!K:K,MATCH($C430,'Policy Characteristics'!$C:$C,0))),"",INDEX('Policy Characteristics'!K:K,MATCH($C430,'Policy Characteristics'!$C:$C,0)))</f>
        <v>industry-ag-main.html#eff-stds</v>
      </c>
      <c r="R430" s="427" t="str">
        <f>IF(ISBLANK(INDEX('Policy Characteristics'!L:L,MATCH($C430,'Policy Characteristics'!$C:$C,0))),"",INDEX('Policy Characteristics'!L:L,MATCH($C430,'Policy Characteristics'!$C:$C,0)))</f>
        <v>industry-energy-efficiency-standards.html</v>
      </c>
    </row>
    <row r="431" spans="1:18" s="5" customFormat="1" x14ac:dyDescent="0.35">
      <c r="A431" s="427" t="str">
        <f>IF(ISBLANK(INDEX('Policy Characteristics'!A:A,MATCH($C431,'Policy Characteristics'!$C:$C,0))),"",INDEX('Policy Characteristics'!A:A,MATCH($C431,'Policy Characteristics'!$C:$C,0)))</f>
        <v>Industry</v>
      </c>
      <c r="B431" s="427" t="str">
        <f>IF(ISBLANK(INDEX('Policy Characteristics'!B:B,MATCH($C431,'Policy Characteristics'!$C:$C,0))),"",INDEX('Policy Characteristics'!B:B,MATCH($C431,'Policy Characteristics'!$C:$C,0)))</f>
        <v>Industry Energy Efficiency Standards</v>
      </c>
      <c r="C431" s="431" t="str">
        <f t="shared" si="32"/>
        <v>Percentage Improvement in Eqpt Efficiency Standards above BAU</v>
      </c>
      <c r="D431" s="9" t="s">
        <v>3248</v>
      </c>
      <c r="E431" s="53" t="s">
        <v>2838</v>
      </c>
      <c r="F431" s="211" t="s">
        <v>3218</v>
      </c>
      <c r="G431" s="53" t="s">
        <v>2842</v>
      </c>
      <c r="H431" s="54">
        <v>985</v>
      </c>
      <c r="I431" s="53" t="s">
        <v>45</v>
      </c>
      <c r="J431" s="429" t="str">
        <f>IF(ISBLANK(INDEX('Policy Characteristics'!D:D,MATCH($C431,'Policy Characteristics'!$C:$C,0))),"",INDEX('Policy Characteristics'!D:D,MATCH($C431,'Policy Characteristics'!$C:$C,0)))</f>
        <v>Industry Energy Efficiency Standards</v>
      </c>
      <c r="K431" s="427" t="str">
        <f>IF(ISBLANK(INDEX('Policy Characteristics'!E:E,MATCH($C431,'Policy Characteristics'!$C:$C,0))),"",INDEX('Policy Characteristics'!E:E,MATCH($C431,'Policy Characteristics'!$C:$C,0)))</f>
        <v>indst efficiency standards</v>
      </c>
      <c r="L431" s="450">
        <f>IF(ISBLANK(INDEX('Policy Characteristics'!F:F,MATCH($C431,'Policy Characteristics'!$C:$C,0))),"",INDEX('Policy Characteristics'!F:F,MATCH($C431,'Policy Characteristics'!$C:$C,0)))</f>
        <v>0</v>
      </c>
      <c r="M431" s="450">
        <f>IF(ISBLANK(INDEX('Policy Characteristics'!G:G,MATCH($C431,'Policy Characteristics'!$C:$C,0))),"",INDEX('Policy Characteristics'!G:G,MATCH($C431,'Policy Characteristics'!$C:$C,0)))</f>
        <v>0.25</v>
      </c>
      <c r="N431" s="450">
        <f>IF(ISBLANK(INDEX('Policy Characteristics'!H:H,MATCH($C431,'Policy Characteristics'!$C:$C,0))),"",INDEX('Policy Characteristics'!H:H,MATCH($C431,'Policy Characteristics'!$C:$C,0)))</f>
        <v>0.01</v>
      </c>
      <c r="O431" s="427" t="str">
        <f>IF(ISBLANK(INDEX('Policy Characteristics'!I:I,MATCH($C431,'Policy Characteristics'!$C:$C,0))),"",INDEX('Policy Characteristics'!I:I,MATCH($C431,'Policy Characteristics'!$C:$C,0)))</f>
        <v>% reduction in energy use</v>
      </c>
      <c r="P431" s="427" t="str">
        <f>IF(ISBLANK(INDEX('Policy Characteristics'!J:J,MATCH($C431,'Policy Characteristics'!$C:$C,0))),"",INDEX('Policy Characteristics'!J:J,MATCH($C431,'Policy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31" s="427" t="str">
        <f>IF(ISBLANK(INDEX('Policy Characteristics'!K:K,MATCH($C431,'Policy Characteristics'!$C:$C,0))),"",INDEX('Policy Characteristics'!K:K,MATCH($C431,'Policy Characteristics'!$C:$C,0)))</f>
        <v>industry-ag-main.html#eff-stds</v>
      </c>
      <c r="R431" s="427" t="str">
        <f>IF(ISBLANK(INDEX('Policy Characteristics'!L:L,MATCH($C431,'Policy Characteristics'!$C:$C,0))),"",INDEX('Policy Characteristics'!L:L,MATCH($C431,'Policy Characteristics'!$C:$C,0)))</f>
        <v>industry-energy-efficiency-standards.html</v>
      </c>
    </row>
    <row r="432" spans="1:18" s="5" customFormat="1" x14ac:dyDescent="0.35">
      <c r="A432" s="427" t="str">
        <f>IF(ISBLANK(INDEX('Policy Characteristics'!A:A,MATCH($C432,'Policy Characteristics'!$C:$C,0))),"",INDEX('Policy Characteristics'!A:A,MATCH($C432,'Policy Characteristics'!$C:$C,0)))</f>
        <v>Industry</v>
      </c>
      <c r="B432" s="427" t="str">
        <f>IF(ISBLANK(INDEX('Policy Characteristics'!B:B,MATCH($C432,'Policy Characteristics'!$C:$C,0))),"",INDEX('Policy Characteristics'!B:B,MATCH($C432,'Policy Characteristics'!$C:$C,0)))</f>
        <v>Industry Energy Efficiency Standards</v>
      </c>
      <c r="C432" s="431" t="str">
        <f t="shared" si="32"/>
        <v>Percentage Improvement in Eqpt Efficiency Standards above BAU</v>
      </c>
      <c r="D432" s="9" t="s">
        <v>3248</v>
      </c>
      <c r="E432" s="53" t="s">
        <v>2839</v>
      </c>
      <c r="F432" s="211" t="s">
        <v>3218</v>
      </c>
      <c r="G432" s="53" t="s">
        <v>2843</v>
      </c>
      <c r="H432" s="54">
        <v>986</v>
      </c>
      <c r="I432" s="53" t="s">
        <v>46</v>
      </c>
      <c r="J432" s="429" t="str">
        <f>IF(ISBLANK(INDEX('Policy Characteristics'!D:D,MATCH($C432,'Policy Characteristics'!$C:$C,0))),"",INDEX('Policy Characteristics'!D:D,MATCH($C432,'Policy Characteristics'!$C:$C,0)))</f>
        <v>Industry Energy Efficiency Standards</v>
      </c>
      <c r="K432" s="427" t="str">
        <f>IF(ISBLANK(INDEX('Policy Characteristics'!E:E,MATCH($C432,'Policy Characteristics'!$C:$C,0))),"",INDEX('Policy Characteristics'!E:E,MATCH($C432,'Policy Characteristics'!$C:$C,0)))</f>
        <v>indst efficiency standards</v>
      </c>
      <c r="L432" s="450">
        <f>IF(ISBLANK(INDEX('Policy Characteristics'!F:F,MATCH($C432,'Policy Characteristics'!$C:$C,0))),"",INDEX('Policy Characteristics'!F:F,MATCH($C432,'Policy Characteristics'!$C:$C,0)))</f>
        <v>0</v>
      </c>
      <c r="M432" s="450">
        <f>IF(ISBLANK(INDEX('Policy Characteristics'!G:G,MATCH($C432,'Policy Characteristics'!$C:$C,0))),"",INDEX('Policy Characteristics'!G:G,MATCH($C432,'Policy Characteristics'!$C:$C,0)))</f>
        <v>0.25</v>
      </c>
      <c r="N432" s="450">
        <f>IF(ISBLANK(INDEX('Policy Characteristics'!H:H,MATCH($C432,'Policy Characteristics'!$C:$C,0))),"",INDEX('Policy Characteristics'!H:H,MATCH($C432,'Policy Characteristics'!$C:$C,0)))</f>
        <v>0.01</v>
      </c>
      <c r="O432" s="427" t="str">
        <f>IF(ISBLANK(INDEX('Policy Characteristics'!I:I,MATCH($C432,'Policy Characteristics'!$C:$C,0))),"",INDEX('Policy Characteristics'!I:I,MATCH($C432,'Policy Characteristics'!$C:$C,0)))</f>
        <v>% reduction in energy use</v>
      </c>
      <c r="P432" s="427" t="str">
        <f>IF(ISBLANK(INDEX('Policy Characteristics'!J:J,MATCH($C432,'Policy Characteristics'!$C:$C,0))),"",INDEX('Policy Characteristics'!J:J,MATCH($C432,'Policy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32" s="427" t="str">
        <f>IF(ISBLANK(INDEX('Policy Characteristics'!K:K,MATCH($C432,'Policy Characteristics'!$C:$C,0))),"",INDEX('Policy Characteristics'!K:K,MATCH($C432,'Policy Characteristics'!$C:$C,0)))</f>
        <v>industry-ag-main.html#eff-stds</v>
      </c>
      <c r="R432" s="427" t="str">
        <f>IF(ISBLANK(INDEX('Policy Characteristics'!L:L,MATCH($C432,'Policy Characteristics'!$C:$C,0))),"",INDEX('Policy Characteristics'!L:L,MATCH($C432,'Policy Characteristics'!$C:$C,0)))</f>
        <v>industry-energy-efficiency-standards.html</v>
      </c>
    </row>
    <row r="433" spans="1:18" s="5" customFormat="1" x14ac:dyDescent="0.35">
      <c r="A433" s="427" t="str">
        <f>IF(ISBLANK(INDEX('Policy Characteristics'!A:A,MATCH($C433,'Policy Characteristics'!$C:$C,0))),"",INDEX('Policy Characteristics'!A:A,MATCH($C433,'Policy Characteristics'!$C:$C,0)))</f>
        <v>Industry</v>
      </c>
      <c r="B433" s="427" t="str">
        <f>IF(ISBLANK(INDEX('Policy Characteristics'!B:B,MATCH($C433,'Policy Characteristics'!$C:$C,0))),"",INDEX('Policy Characteristics'!B:B,MATCH($C433,'Policy Characteristics'!$C:$C,0)))</f>
        <v>Industry Energy Efficiency Standards</v>
      </c>
      <c r="C433" s="431" t="str">
        <f t="shared" si="32"/>
        <v>Percentage Improvement in Eqpt Efficiency Standards above BAU</v>
      </c>
      <c r="D433" s="9" t="s">
        <v>3248</v>
      </c>
      <c r="E433" s="53" t="s">
        <v>2836</v>
      </c>
      <c r="F433" s="211" t="s">
        <v>3218</v>
      </c>
      <c r="G433" s="53" t="s">
        <v>2841</v>
      </c>
      <c r="H433" s="54">
        <v>987</v>
      </c>
      <c r="I433" s="53" t="s">
        <v>46</v>
      </c>
      <c r="J433" s="429" t="str">
        <f>IF(ISBLANK(INDEX('Policy Characteristics'!D:D,MATCH($C433,'Policy Characteristics'!$C:$C,0))),"",INDEX('Policy Characteristics'!D:D,MATCH($C433,'Policy Characteristics'!$C:$C,0)))</f>
        <v>Industry Energy Efficiency Standards</v>
      </c>
      <c r="K433" s="427" t="str">
        <f>IF(ISBLANK(INDEX('Policy Characteristics'!E:E,MATCH($C433,'Policy Characteristics'!$C:$C,0))),"",INDEX('Policy Characteristics'!E:E,MATCH($C433,'Policy Characteristics'!$C:$C,0)))</f>
        <v>indst efficiency standards</v>
      </c>
      <c r="L433" s="450">
        <f>IF(ISBLANK(INDEX('Policy Characteristics'!F:F,MATCH($C433,'Policy Characteristics'!$C:$C,0))),"",INDEX('Policy Characteristics'!F:F,MATCH($C433,'Policy Characteristics'!$C:$C,0)))</f>
        <v>0</v>
      </c>
      <c r="M433" s="450">
        <f>IF(ISBLANK(INDEX('Policy Characteristics'!G:G,MATCH($C433,'Policy Characteristics'!$C:$C,0))),"",INDEX('Policy Characteristics'!G:G,MATCH($C433,'Policy Characteristics'!$C:$C,0)))</f>
        <v>0.25</v>
      </c>
      <c r="N433" s="450">
        <f>IF(ISBLANK(INDEX('Policy Characteristics'!H:H,MATCH($C433,'Policy Characteristics'!$C:$C,0))),"",INDEX('Policy Characteristics'!H:H,MATCH($C433,'Policy Characteristics'!$C:$C,0)))</f>
        <v>0.01</v>
      </c>
      <c r="O433" s="427" t="str">
        <f>IF(ISBLANK(INDEX('Policy Characteristics'!I:I,MATCH($C433,'Policy Characteristics'!$C:$C,0))),"",INDEX('Policy Characteristics'!I:I,MATCH($C433,'Policy Characteristics'!$C:$C,0)))</f>
        <v>% reduction in energy use</v>
      </c>
      <c r="P433" s="427" t="str">
        <f>IF(ISBLANK(INDEX('Policy Characteristics'!J:J,MATCH($C433,'Policy Characteristics'!$C:$C,0))),"",INDEX('Policy Characteristics'!J:J,MATCH($C433,'Policy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33" s="427" t="str">
        <f>IF(ISBLANK(INDEX('Policy Characteristics'!K:K,MATCH($C433,'Policy Characteristics'!$C:$C,0))),"",INDEX('Policy Characteristics'!K:K,MATCH($C433,'Policy Characteristics'!$C:$C,0)))</f>
        <v>industry-ag-main.html#eff-stds</v>
      </c>
      <c r="R433" s="427" t="str">
        <f>IF(ISBLANK(INDEX('Policy Characteristics'!L:L,MATCH($C433,'Policy Characteristics'!$C:$C,0))),"",INDEX('Policy Characteristics'!L:L,MATCH($C433,'Policy Characteristics'!$C:$C,0)))</f>
        <v>industry-energy-efficiency-standards.html</v>
      </c>
    </row>
    <row r="434" spans="1:18" s="5" customFormat="1" x14ac:dyDescent="0.35">
      <c r="A434" s="427" t="str">
        <f>IF(ISBLANK(INDEX('Policy Characteristics'!A:A,MATCH($C434,'Policy Characteristics'!$C:$C,0))),"",INDEX('Policy Characteristics'!A:A,MATCH($C434,'Policy Characteristics'!$C:$C,0)))</f>
        <v>Industry</v>
      </c>
      <c r="B434" s="427" t="str">
        <f>IF(ISBLANK(INDEX('Policy Characteristics'!B:B,MATCH($C434,'Policy Characteristics'!$C:$C,0))),"",INDEX('Policy Characteristics'!B:B,MATCH($C434,'Policy Characteristics'!$C:$C,0)))</f>
        <v>Industry Energy Efficiency Standards</v>
      </c>
      <c r="C434" s="431" t="str">
        <f t="shared" si="32"/>
        <v>Percentage Improvement in Eqpt Efficiency Standards above BAU</v>
      </c>
      <c r="D434" s="9" t="s">
        <v>3249</v>
      </c>
      <c r="E434" s="53" t="s">
        <v>2480</v>
      </c>
      <c r="F434" s="211" t="s">
        <v>3219</v>
      </c>
      <c r="G434" s="53" t="s">
        <v>2486</v>
      </c>
      <c r="H434" s="54">
        <v>988</v>
      </c>
      <c r="I434" s="53" t="s">
        <v>45</v>
      </c>
      <c r="J434" s="429" t="str">
        <f>IF(ISBLANK(INDEX('Policy Characteristics'!D:D,MATCH($C434,'Policy Characteristics'!$C:$C,0))),"",INDEX('Policy Characteristics'!D:D,MATCH($C434,'Policy Characteristics'!$C:$C,0)))</f>
        <v>Industry Energy Efficiency Standards</v>
      </c>
      <c r="K434" s="427" t="str">
        <f>IF(ISBLANK(INDEX('Policy Characteristics'!E:E,MATCH($C434,'Policy Characteristics'!$C:$C,0))),"",INDEX('Policy Characteristics'!E:E,MATCH($C434,'Policy Characteristics'!$C:$C,0)))</f>
        <v>indst efficiency standards</v>
      </c>
      <c r="L434" s="450">
        <f>IF(ISBLANK(INDEX('Policy Characteristics'!F:F,MATCH($C434,'Policy Characteristics'!$C:$C,0))),"",INDEX('Policy Characteristics'!F:F,MATCH($C434,'Policy Characteristics'!$C:$C,0)))</f>
        <v>0</v>
      </c>
      <c r="M434" s="450">
        <f>IF(ISBLANK(INDEX('Policy Characteristics'!G:G,MATCH($C434,'Policy Characteristics'!$C:$C,0))),"",INDEX('Policy Characteristics'!G:G,MATCH($C434,'Policy Characteristics'!$C:$C,0)))</f>
        <v>0.25</v>
      </c>
      <c r="N434" s="450">
        <f>IF(ISBLANK(INDEX('Policy Characteristics'!H:H,MATCH($C434,'Policy Characteristics'!$C:$C,0))),"",INDEX('Policy Characteristics'!H:H,MATCH($C434,'Policy Characteristics'!$C:$C,0)))</f>
        <v>0.01</v>
      </c>
      <c r="O434" s="427" t="str">
        <f>IF(ISBLANK(INDEX('Policy Characteristics'!I:I,MATCH($C434,'Policy Characteristics'!$C:$C,0))),"",INDEX('Policy Characteristics'!I:I,MATCH($C434,'Policy Characteristics'!$C:$C,0)))</f>
        <v>% reduction in energy use</v>
      </c>
      <c r="P434" s="427" t="str">
        <f>IF(ISBLANK(INDEX('Policy Characteristics'!J:J,MATCH($C434,'Policy Characteristics'!$C:$C,0))),"",INDEX('Policy Characteristics'!J:J,MATCH($C434,'Policy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34" s="427" t="str">
        <f>IF(ISBLANK(INDEX('Policy Characteristics'!K:K,MATCH($C434,'Policy Characteristics'!$C:$C,0))),"",INDEX('Policy Characteristics'!K:K,MATCH($C434,'Policy Characteristics'!$C:$C,0)))</f>
        <v>industry-ag-main.html#eff-stds</v>
      </c>
      <c r="R434" s="427" t="str">
        <f>IF(ISBLANK(INDEX('Policy Characteristics'!L:L,MATCH($C434,'Policy Characteristics'!$C:$C,0))),"",INDEX('Policy Characteristics'!L:L,MATCH($C434,'Policy Characteristics'!$C:$C,0)))</f>
        <v>industry-energy-efficiency-standards.html</v>
      </c>
    </row>
    <row r="435" spans="1:18" s="5" customFormat="1" x14ac:dyDescent="0.35">
      <c r="A435" s="427" t="str">
        <f>IF(ISBLANK(INDEX('Policy Characteristics'!A:A,MATCH($C435,'Policy Characteristics'!$C:$C,0))),"",INDEX('Policy Characteristics'!A:A,MATCH($C435,'Policy Characteristics'!$C:$C,0)))</f>
        <v>Industry</v>
      </c>
      <c r="B435" s="427" t="str">
        <f>IF(ISBLANK(INDEX('Policy Characteristics'!B:B,MATCH($C435,'Policy Characteristics'!$C:$C,0))),"",INDEX('Policy Characteristics'!B:B,MATCH($C435,'Policy Characteristics'!$C:$C,0)))</f>
        <v>Industry Energy Efficiency Standards</v>
      </c>
      <c r="C435" s="431" t="str">
        <f t="shared" si="32"/>
        <v>Percentage Improvement in Eqpt Efficiency Standards above BAU</v>
      </c>
      <c r="D435" s="9" t="s">
        <v>3249</v>
      </c>
      <c r="E435" s="53" t="s">
        <v>2481</v>
      </c>
      <c r="F435" s="211" t="s">
        <v>3219</v>
      </c>
      <c r="G435" s="53" t="s">
        <v>2489</v>
      </c>
      <c r="H435" s="54">
        <v>989</v>
      </c>
      <c r="I435" s="53" t="s">
        <v>46</v>
      </c>
      <c r="J435" s="429" t="str">
        <f>IF(ISBLANK(INDEX('Policy Characteristics'!D:D,MATCH($C435,'Policy Characteristics'!$C:$C,0))),"",INDEX('Policy Characteristics'!D:D,MATCH($C435,'Policy Characteristics'!$C:$C,0)))</f>
        <v>Industry Energy Efficiency Standards</v>
      </c>
      <c r="K435" s="427" t="str">
        <f>IF(ISBLANK(INDEX('Policy Characteristics'!E:E,MATCH($C435,'Policy Characteristics'!$C:$C,0))),"",INDEX('Policy Characteristics'!E:E,MATCH($C435,'Policy Characteristics'!$C:$C,0)))</f>
        <v>indst efficiency standards</v>
      </c>
      <c r="L435" s="450">
        <f>IF(ISBLANK(INDEX('Policy Characteristics'!F:F,MATCH($C435,'Policy Characteristics'!$C:$C,0))),"",INDEX('Policy Characteristics'!F:F,MATCH($C435,'Policy Characteristics'!$C:$C,0)))</f>
        <v>0</v>
      </c>
      <c r="M435" s="450">
        <f>IF(ISBLANK(INDEX('Policy Characteristics'!G:G,MATCH($C435,'Policy Characteristics'!$C:$C,0))),"",INDEX('Policy Characteristics'!G:G,MATCH($C435,'Policy Characteristics'!$C:$C,0)))</f>
        <v>0.25</v>
      </c>
      <c r="N435" s="450">
        <f>IF(ISBLANK(INDEX('Policy Characteristics'!H:H,MATCH($C435,'Policy Characteristics'!$C:$C,0))),"",INDEX('Policy Characteristics'!H:H,MATCH($C435,'Policy Characteristics'!$C:$C,0)))</f>
        <v>0.01</v>
      </c>
      <c r="O435" s="427" t="str">
        <f>IF(ISBLANK(INDEX('Policy Characteristics'!I:I,MATCH($C435,'Policy Characteristics'!$C:$C,0))),"",INDEX('Policy Characteristics'!I:I,MATCH($C435,'Policy Characteristics'!$C:$C,0)))</f>
        <v>% reduction in energy use</v>
      </c>
      <c r="P435" s="427" t="str">
        <f>IF(ISBLANK(INDEX('Policy Characteristics'!J:J,MATCH($C435,'Policy Characteristics'!$C:$C,0))),"",INDEX('Policy Characteristics'!J:J,MATCH($C435,'Policy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35" s="427" t="str">
        <f>IF(ISBLANK(INDEX('Policy Characteristics'!K:K,MATCH($C435,'Policy Characteristics'!$C:$C,0))),"",INDEX('Policy Characteristics'!K:K,MATCH($C435,'Policy Characteristics'!$C:$C,0)))</f>
        <v>industry-ag-main.html#eff-stds</v>
      </c>
      <c r="R435" s="427" t="str">
        <f>IF(ISBLANK(INDEX('Policy Characteristics'!L:L,MATCH($C435,'Policy Characteristics'!$C:$C,0))),"",INDEX('Policy Characteristics'!L:L,MATCH($C435,'Policy Characteristics'!$C:$C,0)))</f>
        <v>industry-energy-efficiency-standards.html</v>
      </c>
    </row>
    <row r="436" spans="1:18" s="5" customFormat="1" x14ac:dyDescent="0.35">
      <c r="A436" s="427" t="str">
        <f>IF(ISBLANK(INDEX('Policy Characteristics'!A:A,MATCH($C436,'Policy Characteristics'!$C:$C,0))),"",INDEX('Policy Characteristics'!A:A,MATCH($C436,'Policy Characteristics'!$C:$C,0)))</f>
        <v>Industry</v>
      </c>
      <c r="B436" s="427" t="str">
        <f>IF(ISBLANK(INDEX('Policy Characteristics'!B:B,MATCH($C436,'Policy Characteristics'!$C:$C,0))),"",INDEX('Policy Characteristics'!B:B,MATCH($C436,'Policy Characteristics'!$C:$C,0)))</f>
        <v>Industry Energy Efficiency Standards</v>
      </c>
      <c r="C436" s="431" t="str">
        <f t="shared" si="32"/>
        <v>Percentage Improvement in Eqpt Efficiency Standards above BAU</v>
      </c>
      <c r="D436" s="9" t="s">
        <v>3249</v>
      </c>
      <c r="E436" s="53" t="s">
        <v>2482</v>
      </c>
      <c r="F436" s="211" t="s">
        <v>3219</v>
      </c>
      <c r="G436" s="53" t="s">
        <v>2490</v>
      </c>
      <c r="H436" s="54">
        <v>990</v>
      </c>
      <c r="I436" s="53" t="s">
        <v>45</v>
      </c>
      <c r="J436" s="429" t="str">
        <f>IF(ISBLANK(INDEX('Policy Characteristics'!D:D,MATCH($C436,'Policy Characteristics'!$C:$C,0))),"",INDEX('Policy Characteristics'!D:D,MATCH($C436,'Policy Characteristics'!$C:$C,0)))</f>
        <v>Industry Energy Efficiency Standards</v>
      </c>
      <c r="K436" s="427" t="str">
        <f>IF(ISBLANK(INDEX('Policy Characteristics'!E:E,MATCH($C436,'Policy Characteristics'!$C:$C,0))),"",INDEX('Policy Characteristics'!E:E,MATCH($C436,'Policy Characteristics'!$C:$C,0)))</f>
        <v>indst efficiency standards</v>
      </c>
      <c r="L436" s="450">
        <f>IF(ISBLANK(INDEX('Policy Characteristics'!F:F,MATCH($C436,'Policy Characteristics'!$C:$C,0))),"",INDEX('Policy Characteristics'!F:F,MATCH($C436,'Policy Characteristics'!$C:$C,0)))</f>
        <v>0</v>
      </c>
      <c r="M436" s="450">
        <f>IF(ISBLANK(INDEX('Policy Characteristics'!G:G,MATCH($C436,'Policy Characteristics'!$C:$C,0))),"",INDEX('Policy Characteristics'!G:G,MATCH($C436,'Policy Characteristics'!$C:$C,0)))</f>
        <v>0.25</v>
      </c>
      <c r="N436" s="450">
        <f>IF(ISBLANK(INDEX('Policy Characteristics'!H:H,MATCH($C436,'Policy Characteristics'!$C:$C,0))),"",INDEX('Policy Characteristics'!H:H,MATCH($C436,'Policy Characteristics'!$C:$C,0)))</f>
        <v>0.01</v>
      </c>
      <c r="O436" s="427" t="str">
        <f>IF(ISBLANK(INDEX('Policy Characteristics'!I:I,MATCH($C436,'Policy Characteristics'!$C:$C,0))),"",INDEX('Policy Characteristics'!I:I,MATCH($C436,'Policy Characteristics'!$C:$C,0)))</f>
        <v>% reduction in energy use</v>
      </c>
      <c r="P436" s="427" t="str">
        <f>IF(ISBLANK(INDEX('Policy Characteristics'!J:J,MATCH($C436,'Policy Characteristics'!$C:$C,0))),"",INDEX('Policy Characteristics'!J:J,MATCH($C436,'Policy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36" s="427" t="str">
        <f>IF(ISBLANK(INDEX('Policy Characteristics'!K:K,MATCH($C436,'Policy Characteristics'!$C:$C,0))),"",INDEX('Policy Characteristics'!K:K,MATCH($C436,'Policy Characteristics'!$C:$C,0)))</f>
        <v>industry-ag-main.html#eff-stds</v>
      </c>
      <c r="R436" s="427" t="str">
        <f>IF(ISBLANK(INDEX('Policy Characteristics'!L:L,MATCH($C436,'Policy Characteristics'!$C:$C,0))),"",INDEX('Policy Characteristics'!L:L,MATCH($C436,'Policy Characteristics'!$C:$C,0)))</f>
        <v>industry-energy-efficiency-standards.html</v>
      </c>
    </row>
    <row r="437" spans="1:18" s="5" customFormat="1" x14ac:dyDescent="0.35">
      <c r="A437" s="427" t="str">
        <f>IF(ISBLANK(INDEX('Policy Characteristics'!A:A,MATCH($C437,'Policy Characteristics'!$C:$C,0))),"",INDEX('Policy Characteristics'!A:A,MATCH($C437,'Policy Characteristics'!$C:$C,0)))</f>
        <v>Industry</v>
      </c>
      <c r="B437" s="427" t="str">
        <f>IF(ISBLANK(INDEX('Policy Characteristics'!B:B,MATCH($C437,'Policy Characteristics'!$C:$C,0))),"",INDEX('Policy Characteristics'!B:B,MATCH($C437,'Policy Characteristics'!$C:$C,0)))</f>
        <v>Industry Energy Efficiency Standards</v>
      </c>
      <c r="C437" s="431" t="str">
        <f t="shared" si="32"/>
        <v>Percentage Improvement in Eqpt Efficiency Standards above BAU</v>
      </c>
      <c r="D437" s="9" t="s">
        <v>3249</v>
      </c>
      <c r="E437" s="53" t="s">
        <v>2483</v>
      </c>
      <c r="F437" s="211" t="s">
        <v>3219</v>
      </c>
      <c r="G437" s="53" t="s">
        <v>2487</v>
      </c>
      <c r="H437" s="54">
        <v>991</v>
      </c>
      <c r="I437" s="53" t="s">
        <v>46</v>
      </c>
      <c r="J437" s="429" t="str">
        <f>IF(ISBLANK(INDEX('Policy Characteristics'!D:D,MATCH($C437,'Policy Characteristics'!$C:$C,0))),"",INDEX('Policy Characteristics'!D:D,MATCH($C437,'Policy Characteristics'!$C:$C,0)))</f>
        <v>Industry Energy Efficiency Standards</v>
      </c>
      <c r="K437" s="427" t="str">
        <f>IF(ISBLANK(INDEX('Policy Characteristics'!E:E,MATCH($C437,'Policy Characteristics'!$C:$C,0))),"",INDEX('Policy Characteristics'!E:E,MATCH($C437,'Policy Characteristics'!$C:$C,0)))</f>
        <v>indst efficiency standards</v>
      </c>
      <c r="L437" s="450">
        <f>IF(ISBLANK(INDEX('Policy Characteristics'!F:F,MATCH($C437,'Policy Characteristics'!$C:$C,0))),"",INDEX('Policy Characteristics'!F:F,MATCH($C437,'Policy Characteristics'!$C:$C,0)))</f>
        <v>0</v>
      </c>
      <c r="M437" s="450">
        <f>IF(ISBLANK(INDEX('Policy Characteristics'!G:G,MATCH($C437,'Policy Characteristics'!$C:$C,0))),"",INDEX('Policy Characteristics'!G:G,MATCH($C437,'Policy Characteristics'!$C:$C,0)))</f>
        <v>0.25</v>
      </c>
      <c r="N437" s="450">
        <f>IF(ISBLANK(INDEX('Policy Characteristics'!H:H,MATCH($C437,'Policy Characteristics'!$C:$C,0))),"",INDEX('Policy Characteristics'!H:H,MATCH($C437,'Policy Characteristics'!$C:$C,0)))</f>
        <v>0.01</v>
      </c>
      <c r="O437" s="427" t="str">
        <f>IF(ISBLANK(INDEX('Policy Characteristics'!I:I,MATCH($C437,'Policy Characteristics'!$C:$C,0))),"",INDEX('Policy Characteristics'!I:I,MATCH($C437,'Policy Characteristics'!$C:$C,0)))</f>
        <v>% reduction in energy use</v>
      </c>
      <c r="P437" s="427" t="str">
        <f>IF(ISBLANK(INDEX('Policy Characteristics'!J:J,MATCH($C437,'Policy Characteristics'!$C:$C,0))),"",INDEX('Policy Characteristics'!J:J,MATCH($C437,'Policy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37" s="427" t="str">
        <f>IF(ISBLANK(INDEX('Policy Characteristics'!K:K,MATCH($C437,'Policy Characteristics'!$C:$C,0))),"",INDEX('Policy Characteristics'!K:K,MATCH($C437,'Policy Characteristics'!$C:$C,0)))</f>
        <v>industry-ag-main.html#eff-stds</v>
      </c>
      <c r="R437" s="427" t="str">
        <f>IF(ISBLANK(INDEX('Policy Characteristics'!L:L,MATCH($C437,'Policy Characteristics'!$C:$C,0))),"",INDEX('Policy Characteristics'!L:L,MATCH($C437,'Policy Characteristics'!$C:$C,0)))</f>
        <v>industry-energy-efficiency-standards.html</v>
      </c>
    </row>
    <row r="438" spans="1:18" s="5" customFormat="1" x14ac:dyDescent="0.35">
      <c r="A438" s="427" t="str">
        <f>IF(ISBLANK(INDEX('Policy Characteristics'!A:A,MATCH($C438,'Policy Characteristics'!$C:$C,0))),"",INDEX('Policy Characteristics'!A:A,MATCH($C438,'Policy Characteristics'!$C:$C,0)))</f>
        <v>Industry</v>
      </c>
      <c r="B438" s="427" t="str">
        <f>IF(ISBLANK(INDEX('Policy Characteristics'!B:B,MATCH($C438,'Policy Characteristics'!$C:$C,0))),"",INDEX('Policy Characteristics'!B:B,MATCH($C438,'Policy Characteristics'!$C:$C,0)))</f>
        <v>Industry Energy Efficiency Standards</v>
      </c>
      <c r="C438" s="431" t="str">
        <f t="shared" si="32"/>
        <v>Percentage Improvement in Eqpt Efficiency Standards above BAU</v>
      </c>
      <c r="D438" s="9" t="s">
        <v>3249</v>
      </c>
      <c r="E438" s="53" t="s">
        <v>2484</v>
      </c>
      <c r="F438" s="211" t="s">
        <v>3219</v>
      </c>
      <c r="G438" s="53" t="s">
        <v>2488</v>
      </c>
      <c r="H438" s="54">
        <v>992</v>
      </c>
      <c r="I438" s="53" t="s">
        <v>45</v>
      </c>
      <c r="J438" s="429" t="str">
        <f>IF(ISBLANK(INDEX('Policy Characteristics'!D:D,MATCH($C438,'Policy Characteristics'!$C:$C,0))),"",INDEX('Policy Characteristics'!D:D,MATCH($C438,'Policy Characteristics'!$C:$C,0)))</f>
        <v>Industry Energy Efficiency Standards</v>
      </c>
      <c r="K438" s="427" t="str">
        <f>IF(ISBLANK(INDEX('Policy Characteristics'!E:E,MATCH($C438,'Policy Characteristics'!$C:$C,0))),"",INDEX('Policy Characteristics'!E:E,MATCH($C438,'Policy Characteristics'!$C:$C,0)))</f>
        <v>indst efficiency standards</v>
      </c>
      <c r="L438" s="450">
        <f>IF(ISBLANK(INDEX('Policy Characteristics'!F:F,MATCH($C438,'Policy Characteristics'!$C:$C,0))),"",INDEX('Policy Characteristics'!F:F,MATCH($C438,'Policy Characteristics'!$C:$C,0)))</f>
        <v>0</v>
      </c>
      <c r="M438" s="450">
        <f>IF(ISBLANK(INDEX('Policy Characteristics'!G:G,MATCH($C438,'Policy Characteristics'!$C:$C,0))),"",INDEX('Policy Characteristics'!G:G,MATCH($C438,'Policy Characteristics'!$C:$C,0)))</f>
        <v>0.25</v>
      </c>
      <c r="N438" s="450">
        <f>IF(ISBLANK(INDEX('Policy Characteristics'!H:H,MATCH($C438,'Policy Characteristics'!$C:$C,0))),"",INDEX('Policy Characteristics'!H:H,MATCH($C438,'Policy Characteristics'!$C:$C,0)))</f>
        <v>0.01</v>
      </c>
      <c r="O438" s="427" t="str">
        <f>IF(ISBLANK(INDEX('Policy Characteristics'!I:I,MATCH($C438,'Policy Characteristics'!$C:$C,0))),"",INDEX('Policy Characteristics'!I:I,MATCH($C438,'Policy Characteristics'!$C:$C,0)))</f>
        <v>% reduction in energy use</v>
      </c>
      <c r="P438" s="427" t="str">
        <f>IF(ISBLANK(INDEX('Policy Characteristics'!J:J,MATCH($C438,'Policy Characteristics'!$C:$C,0))),"",INDEX('Policy Characteristics'!J:J,MATCH($C438,'Policy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38" s="427" t="str">
        <f>IF(ISBLANK(INDEX('Policy Characteristics'!K:K,MATCH($C438,'Policy Characteristics'!$C:$C,0))),"",INDEX('Policy Characteristics'!K:K,MATCH($C438,'Policy Characteristics'!$C:$C,0)))</f>
        <v>industry-ag-main.html#eff-stds</v>
      </c>
      <c r="R438" s="427" t="str">
        <f>IF(ISBLANK(INDEX('Policy Characteristics'!L:L,MATCH($C438,'Policy Characteristics'!$C:$C,0))),"",INDEX('Policy Characteristics'!L:L,MATCH($C438,'Policy Characteristics'!$C:$C,0)))</f>
        <v>industry-energy-efficiency-standards.html</v>
      </c>
    </row>
    <row r="439" spans="1:18" s="5" customFormat="1" x14ac:dyDescent="0.35">
      <c r="A439" s="427" t="str">
        <f>IF(ISBLANK(INDEX('Policy Characteristics'!A:A,MATCH($C439,'Policy Characteristics'!$C:$C,0))),"",INDEX('Policy Characteristics'!A:A,MATCH($C439,'Policy Characteristics'!$C:$C,0)))</f>
        <v>Industry</v>
      </c>
      <c r="B439" s="427" t="str">
        <f>IF(ISBLANK(INDEX('Policy Characteristics'!B:B,MATCH($C439,'Policy Characteristics'!$C:$C,0))),"",INDEX('Policy Characteristics'!B:B,MATCH($C439,'Policy Characteristics'!$C:$C,0)))</f>
        <v>Industry Energy Efficiency Standards</v>
      </c>
      <c r="C439" s="431" t="str">
        <f t="shared" si="32"/>
        <v>Percentage Improvement in Eqpt Efficiency Standards above BAU</v>
      </c>
      <c r="D439" s="9" t="s">
        <v>3249</v>
      </c>
      <c r="E439" s="53" t="s">
        <v>2485</v>
      </c>
      <c r="F439" s="211" t="s">
        <v>3219</v>
      </c>
      <c r="G439" s="53" t="s">
        <v>2491</v>
      </c>
      <c r="H439" s="54">
        <v>993</v>
      </c>
      <c r="I439" s="53" t="s">
        <v>46</v>
      </c>
      <c r="J439" s="429" t="str">
        <f>IF(ISBLANK(INDEX('Policy Characteristics'!D:D,MATCH($C439,'Policy Characteristics'!$C:$C,0))),"",INDEX('Policy Characteristics'!D:D,MATCH($C439,'Policy Characteristics'!$C:$C,0)))</f>
        <v>Industry Energy Efficiency Standards</v>
      </c>
      <c r="K439" s="427" t="str">
        <f>IF(ISBLANK(INDEX('Policy Characteristics'!E:E,MATCH($C439,'Policy Characteristics'!$C:$C,0))),"",INDEX('Policy Characteristics'!E:E,MATCH($C439,'Policy Characteristics'!$C:$C,0)))</f>
        <v>indst efficiency standards</v>
      </c>
      <c r="L439" s="450">
        <f>IF(ISBLANK(INDEX('Policy Characteristics'!F:F,MATCH($C439,'Policy Characteristics'!$C:$C,0))),"",INDEX('Policy Characteristics'!F:F,MATCH($C439,'Policy Characteristics'!$C:$C,0)))</f>
        <v>0</v>
      </c>
      <c r="M439" s="450">
        <f>IF(ISBLANK(INDEX('Policy Characteristics'!G:G,MATCH($C439,'Policy Characteristics'!$C:$C,0))),"",INDEX('Policy Characteristics'!G:G,MATCH($C439,'Policy Characteristics'!$C:$C,0)))</f>
        <v>0.25</v>
      </c>
      <c r="N439" s="450">
        <f>IF(ISBLANK(INDEX('Policy Characteristics'!H:H,MATCH($C439,'Policy Characteristics'!$C:$C,0))),"",INDEX('Policy Characteristics'!H:H,MATCH($C439,'Policy Characteristics'!$C:$C,0)))</f>
        <v>0.01</v>
      </c>
      <c r="O439" s="427" t="str">
        <f>IF(ISBLANK(INDEX('Policy Characteristics'!I:I,MATCH($C439,'Policy Characteristics'!$C:$C,0))),"",INDEX('Policy Characteristics'!I:I,MATCH($C439,'Policy Characteristics'!$C:$C,0)))</f>
        <v>% reduction in energy use</v>
      </c>
      <c r="P439" s="427" t="str">
        <f>IF(ISBLANK(INDEX('Policy Characteristics'!J:J,MATCH($C439,'Policy Characteristics'!$C:$C,0))),"",INDEX('Policy Characteristics'!J:J,MATCH($C439,'Policy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39" s="427" t="str">
        <f>IF(ISBLANK(INDEX('Policy Characteristics'!K:K,MATCH($C439,'Policy Characteristics'!$C:$C,0))),"",INDEX('Policy Characteristics'!K:K,MATCH($C439,'Policy Characteristics'!$C:$C,0)))</f>
        <v>industry-ag-main.html#eff-stds</v>
      </c>
      <c r="R439" s="427" t="str">
        <f>IF(ISBLANK(INDEX('Policy Characteristics'!L:L,MATCH($C439,'Policy Characteristics'!$C:$C,0))),"",INDEX('Policy Characteristics'!L:L,MATCH($C439,'Policy Characteristics'!$C:$C,0)))</f>
        <v>industry-energy-efficiency-standards.html</v>
      </c>
    </row>
    <row r="440" spans="1:18" s="5" customFormat="1" x14ac:dyDescent="0.35">
      <c r="A440" s="427" t="str">
        <f>IF(ISBLANK(INDEX('Policy Characteristics'!A:A,MATCH($C440,'Policy Characteristics'!$C:$C,0))),"",INDEX('Policy Characteristics'!A:A,MATCH($C440,'Policy Characteristics'!$C:$C,0)))</f>
        <v>Industry</v>
      </c>
      <c r="B440" s="427" t="str">
        <f>IF(ISBLANK(INDEX('Policy Characteristics'!B:B,MATCH($C440,'Policy Characteristics'!$C:$C,0))),"",INDEX('Policy Characteristics'!B:B,MATCH($C440,'Policy Characteristics'!$C:$C,0)))</f>
        <v>Industry Energy Efficiency Standards</v>
      </c>
      <c r="C440" s="431" t="str">
        <f t="shared" si="32"/>
        <v>Percentage Improvement in Eqpt Efficiency Standards above BAU</v>
      </c>
      <c r="D440" s="9" t="s">
        <v>3249</v>
      </c>
      <c r="E440" s="53" t="s">
        <v>2837</v>
      </c>
      <c r="F440" s="211" t="s">
        <v>3219</v>
      </c>
      <c r="G440" s="53" t="s">
        <v>2840</v>
      </c>
      <c r="H440" s="54">
        <v>994</v>
      </c>
      <c r="I440" s="53" t="s">
        <v>46</v>
      </c>
      <c r="J440" s="429" t="str">
        <f>IF(ISBLANK(INDEX('Policy Characteristics'!D:D,MATCH($C440,'Policy Characteristics'!$C:$C,0))),"",INDEX('Policy Characteristics'!D:D,MATCH($C440,'Policy Characteristics'!$C:$C,0)))</f>
        <v>Industry Energy Efficiency Standards</v>
      </c>
      <c r="K440" s="427" t="str">
        <f>IF(ISBLANK(INDEX('Policy Characteristics'!E:E,MATCH($C440,'Policy Characteristics'!$C:$C,0))),"",INDEX('Policy Characteristics'!E:E,MATCH($C440,'Policy Characteristics'!$C:$C,0)))</f>
        <v>indst efficiency standards</v>
      </c>
      <c r="L440" s="450">
        <f>IF(ISBLANK(INDEX('Policy Characteristics'!F:F,MATCH($C440,'Policy Characteristics'!$C:$C,0))),"",INDEX('Policy Characteristics'!F:F,MATCH($C440,'Policy Characteristics'!$C:$C,0)))</f>
        <v>0</v>
      </c>
      <c r="M440" s="450">
        <f>IF(ISBLANK(INDEX('Policy Characteristics'!G:G,MATCH($C440,'Policy Characteristics'!$C:$C,0))),"",INDEX('Policy Characteristics'!G:G,MATCH($C440,'Policy Characteristics'!$C:$C,0)))</f>
        <v>0.25</v>
      </c>
      <c r="N440" s="450">
        <f>IF(ISBLANK(INDEX('Policy Characteristics'!H:H,MATCH($C440,'Policy Characteristics'!$C:$C,0))),"",INDEX('Policy Characteristics'!H:H,MATCH($C440,'Policy Characteristics'!$C:$C,0)))</f>
        <v>0.01</v>
      </c>
      <c r="O440" s="427" t="str">
        <f>IF(ISBLANK(INDEX('Policy Characteristics'!I:I,MATCH($C440,'Policy Characteristics'!$C:$C,0))),"",INDEX('Policy Characteristics'!I:I,MATCH($C440,'Policy Characteristics'!$C:$C,0)))</f>
        <v>% reduction in energy use</v>
      </c>
      <c r="P440" s="427" t="str">
        <f>IF(ISBLANK(INDEX('Policy Characteristics'!J:J,MATCH($C440,'Policy Characteristics'!$C:$C,0))),"",INDEX('Policy Characteristics'!J:J,MATCH($C440,'Policy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40" s="427" t="str">
        <f>IF(ISBLANK(INDEX('Policy Characteristics'!K:K,MATCH($C440,'Policy Characteristics'!$C:$C,0))),"",INDEX('Policy Characteristics'!K:K,MATCH($C440,'Policy Characteristics'!$C:$C,0)))</f>
        <v>industry-ag-main.html#eff-stds</v>
      </c>
      <c r="R440" s="427" t="str">
        <f>IF(ISBLANK(INDEX('Policy Characteristics'!L:L,MATCH($C440,'Policy Characteristics'!$C:$C,0))),"",INDEX('Policy Characteristics'!L:L,MATCH($C440,'Policy Characteristics'!$C:$C,0)))</f>
        <v>industry-energy-efficiency-standards.html</v>
      </c>
    </row>
    <row r="441" spans="1:18" s="5" customFormat="1" x14ac:dyDescent="0.35">
      <c r="A441" s="427" t="str">
        <f>IF(ISBLANK(INDEX('Policy Characteristics'!A:A,MATCH($C441,'Policy Characteristics'!$C:$C,0))),"",INDEX('Policy Characteristics'!A:A,MATCH($C441,'Policy Characteristics'!$C:$C,0)))</f>
        <v>Industry</v>
      </c>
      <c r="B441" s="427" t="str">
        <f>IF(ISBLANK(INDEX('Policy Characteristics'!B:B,MATCH($C441,'Policy Characteristics'!$C:$C,0))),"",INDEX('Policy Characteristics'!B:B,MATCH($C441,'Policy Characteristics'!$C:$C,0)))</f>
        <v>Industry Energy Efficiency Standards</v>
      </c>
      <c r="C441" s="431" t="str">
        <f t="shared" si="32"/>
        <v>Percentage Improvement in Eqpt Efficiency Standards above BAU</v>
      </c>
      <c r="D441" s="9" t="s">
        <v>3249</v>
      </c>
      <c r="E441" s="53" t="s">
        <v>2838</v>
      </c>
      <c r="F441" s="211" t="s">
        <v>3219</v>
      </c>
      <c r="G441" s="53" t="s">
        <v>2842</v>
      </c>
      <c r="H441" s="54">
        <v>995</v>
      </c>
      <c r="I441" s="53" t="s">
        <v>45</v>
      </c>
      <c r="J441" s="429" t="str">
        <f>IF(ISBLANK(INDEX('Policy Characteristics'!D:D,MATCH($C441,'Policy Characteristics'!$C:$C,0))),"",INDEX('Policy Characteristics'!D:D,MATCH($C441,'Policy Characteristics'!$C:$C,0)))</f>
        <v>Industry Energy Efficiency Standards</v>
      </c>
      <c r="K441" s="427" t="str">
        <f>IF(ISBLANK(INDEX('Policy Characteristics'!E:E,MATCH($C441,'Policy Characteristics'!$C:$C,0))),"",INDEX('Policy Characteristics'!E:E,MATCH($C441,'Policy Characteristics'!$C:$C,0)))</f>
        <v>indst efficiency standards</v>
      </c>
      <c r="L441" s="450">
        <f>IF(ISBLANK(INDEX('Policy Characteristics'!F:F,MATCH($C441,'Policy Characteristics'!$C:$C,0))),"",INDEX('Policy Characteristics'!F:F,MATCH($C441,'Policy Characteristics'!$C:$C,0)))</f>
        <v>0</v>
      </c>
      <c r="M441" s="450">
        <f>IF(ISBLANK(INDEX('Policy Characteristics'!G:G,MATCH($C441,'Policy Characteristics'!$C:$C,0))),"",INDEX('Policy Characteristics'!G:G,MATCH($C441,'Policy Characteristics'!$C:$C,0)))</f>
        <v>0.25</v>
      </c>
      <c r="N441" s="450">
        <f>IF(ISBLANK(INDEX('Policy Characteristics'!H:H,MATCH($C441,'Policy Characteristics'!$C:$C,0))),"",INDEX('Policy Characteristics'!H:H,MATCH($C441,'Policy Characteristics'!$C:$C,0)))</f>
        <v>0.01</v>
      </c>
      <c r="O441" s="427" t="str">
        <f>IF(ISBLANK(INDEX('Policy Characteristics'!I:I,MATCH($C441,'Policy Characteristics'!$C:$C,0))),"",INDEX('Policy Characteristics'!I:I,MATCH($C441,'Policy Characteristics'!$C:$C,0)))</f>
        <v>% reduction in energy use</v>
      </c>
      <c r="P441" s="427" t="str">
        <f>IF(ISBLANK(INDEX('Policy Characteristics'!J:J,MATCH($C441,'Policy Characteristics'!$C:$C,0))),"",INDEX('Policy Characteristics'!J:J,MATCH($C441,'Policy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41" s="427" t="str">
        <f>IF(ISBLANK(INDEX('Policy Characteristics'!K:K,MATCH($C441,'Policy Characteristics'!$C:$C,0))),"",INDEX('Policy Characteristics'!K:K,MATCH($C441,'Policy Characteristics'!$C:$C,0)))</f>
        <v>industry-ag-main.html#eff-stds</v>
      </c>
      <c r="R441" s="427" t="str">
        <f>IF(ISBLANK(INDEX('Policy Characteristics'!L:L,MATCH($C441,'Policy Characteristics'!$C:$C,0))),"",INDEX('Policy Characteristics'!L:L,MATCH($C441,'Policy Characteristics'!$C:$C,0)))</f>
        <v>industry-energy-efficiency-standards.html</v>
      </c>
    </row>
    <row r="442" spans="1:18" s="5" customFormat="1" x14ac:dyDescent="0.35">
      <c r="A442" s="427" t="str">
        <f>IF(ISBLANK(INDEX('Policy Characteristics'!A:A,MATCH($C442,'Policy Characteristics'!$C:$C,0))),"",INDEX('Policy Characteristics'!A:A,MATCH($C442,'Policy Characteristics'!$C:$C,0)))</f>
        <v>Industry</v>
      </c>
      <c r="B442" s="427" t="str">
        <f>IF(ISBLANK(INDEX('Policy Characteristics'!B:B,MATCH($C442,'Policy Characteristics'!$C:$C,0))),"",INDEX('Policy Characteristics'!B:B,MATCH($C442,'Policy Characteristics'!$C:$C,0)))</f>
        <v>Industry Energy Efficiency Standards</v>
      </c>
      <c r="C442" s="431" t="str">
        <f t="shared" si="32"/>
        <v>Percentage Improvement in Eqpt Efficiency Standards above BAU</v>
      </c>
      <c r="D442" s="9" t="s">
        <v>3249</v>
      </c>
      <c r="E442" s="53" t="s">
        <v>2839</v>
      </c>
      <c r="F442" s="211" t="s">
        <v>3219</v>
      </c>
      <c r="G442" s="53" t="s">
        <v>2843</v>
      </c>
      <c r="H442" s="54">
        <v>996</v>
      </c>
      <c r="I442" s="53" t="s">
        <v>46</v>
      </c>
      <c r="J442" s="429" t="str">
        <f>IF(ISBLANK(INDEX('Policy Characteristics'!D:D,MATCH($C442,'Policy Characteristics'!$C:$C,0))),"",INDEX('Policy Characteristics'!D:D,MATCH($C442,'Policy Characteristics'!$C:$C,0)))</f>
        <v>Industry Energy Efficiency Standards</v>
      </c>
      <c r="K442" s="427" t="str">
        <f>IF(ISBLANK(INDEX('Policy Characteristics'!E:E,MATCH($C442,'Policy Characteristics'!$C:$C,0))),"",INDEX('Policy Characteristics'!E:E,MATCH($C442,'Policy Characteristics'!$C:$C,0)))</f>
        <v>indst efficiency standards</v>
      </c>
      <c r="L442" s="450">
        <f>IF(ISBLANK(INDEX('Policy Characteristics'!F:F,MATCH($C442,'Policy Characteristics'!$C:$C,0))),"",INDEX('Policy Characteristics'!F:F,MATCH($C442,'Policy Characteristics'!$C:$C,0)))</f>
        <v>0</v>
      </c>
      <c r="M442" s="450">
        <f>IF(ISBLANK(INDEX('Policy Characteristics'!G:G,MATCH($C442,'Policy Characteristics'!$C:$C,0))),"",INDEX('Policy Characteristics'!G:G,MATCH($C442,'Policy Characteristics'!$C:$C,0)))</f>
        <v>0.25</v>
      </c>
      <c r="N442" s="450">
        <f>IF(ISBLANK(INDEX('Policy Characteristics'!H:H,MATCH($C442,'Policy Characteristics'!$C:$C,0))),"",INDEX('Policy Characteristics'!H:H,MATCH($C442,'Policy Characteristics'!$C:$C,0)))</f>
        <v>0.01</v>
      </c>
      <c r="O442" s="427" t="str">
        <f>IF(ISBLANK(INDEX('Policy Characteristics'!I:I,MATCH($C442,'Policy Characteristics'!$C:$C,0))),"",INDEX('Policy Characteristics'!I:I,MATCH($C442,'Policy Characteristics'!$C:$C,0)))</f>
        <v>% reduction in energy use</v>
      </c>
      <c r="P442" s="427" t="str">
        <f>IF(ISBLANK(INDEX('Policy Characteristics'!J:J,MATCH($C442,'Policy Characteristics'!$C:$C,0))),"",INDEX('Policy Characteristics'!J:J,MATCH($C442,'Policy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42" s="427" t="str">
        <f>IF(ISBLANK(INDEX('Policy Characteristics'!K:K,MATCH($C442,'Policy Characteristics'!$C:$C,0))),"",INDEX('Policy Characteristics'!K:K,MATCH($C442,'Policy Characteristics'!$C:$C,0)))</f>
        <v>industry-ag-main.html#eff-stds</v>
      </c>
      <c r="R442" s="427" t="str">
        <f>IF(ISBLANK(INDEX('Policy Characteristics'!L:L,MATCH($C442,'Policy Characteristics'!$C:$C,0))),"",INDEX('Policy Characteristics'!L:L,MATCH($C442,'Policy Characteristics'!$C:$C,0)))</f>
        <v>industry-energy-efficiency-standards.html</v>
      </c>
    </row>
    <row r="443" spans="1:18" s="5" customFormat="1" x14ac:dyDescent="0.35">
      <c r="A443" s="427" t="str">
        <f>IF(ISBLANK(INDEX('Policy Characteristics'!A:A,MATCH($C443,'Policy Characteristics'!$C:$C,0))),"",INDEX('Policy Characteristics'!A:A,MATCH($C443,'Policy Characteristics'!$C:$C,0)))</f>
        <v>Industry</v>
      </c>
      <c r="B443" s="427" t="str">
        <f>IF(ISBLANK(INDEX('Policy Characteristics'!B:B,MATCH($C443,'Policy Characteristics'!$C:$C,0))),"",INDEX('Policy Characteristics'!B:B,MATCH($C443,'Policy Characteristics'!$C:$C,0)))</f>
        <v>Industry Energy Efficiency Standards</v>
      </c>
      <c r="C443" s="431" t="str">
        <f t="shared" si="32"/>
        <v>Percentage Improvement in Eqpt Efficiency Standards above BAU</v>
      </c>
      <c r="D443" s="9" t="s">
        <v>3249</v>
      </c>
      <c r="E443" s="53" t="s">
        <v>2836</v>
      </c>
      <c r="F443" s="211" t="s">
        <v>3219</v>
      </c>
      <c r="G443" s="53" t="s">
        <v>2841</v>
      </c>
      <c r="H443" s="54">
        <v>997</v>
      </c>
      <c r="I443" s="53" t="s">
        <v>46</v>
      </c>
      <c r="J443" s="429" t="str">
        <f>IF(ISBLANK(INDEX('Policy Characteristics'!D:D,MATCH($C443,'Policy Characteristics'!$C:$C,0))),"",INDEX('Policy Characteristics'!D:D,MATCH($C443,'Policy Characteristics'!$C:$C,0)))</f>
        <v>Industry Energy Efficiency Standards</v>
      </c>
      <c r="K443" s="427" t="str">
        <f>IF(ISBLANK(INDEX('Policy Characteristics'!E:E,MATCH($C443,'Policy Characteristics'!$C:$C,0))),"",INDEX('Policy Characteristics'!E:E,MATCH($C443,'Policy Characteristics'!$C:$C,0)))</f>
        <v>indst efficiency standards</v>
      </c>
      <c r="L443" s="450">
        <f>IF(ISBLANK(INDEX('Policy Characteristics'!F:F,MATCH($C443,'Policy Characteristics'!$C:$C,0))),"",INDEX('Policy Characteristics'!F:F,MATCH($C443,'Policy Characteristics'!$C:$C,0)))</f>
        <v>0</v>
      </c>
      <c r="M443" s="450">
        <f>IF(ISBLANK(INDEX('Policy Characteristics'!G:G,MATCH($C443,'Policy Characteristics'!$C:$C,0))),"",INDEX('Policy Characteristics'!G:G,MATCH($C443,'Policy Characteristics'!$C:$C,0)))</f>
        <v>0.25</v>
      </c>
      <c r="N443" s="450">
        <f>IF(ISBLANK(INDEX('Policy Characteristics'!H:H,MATCH($C443,'Policy Characteristics'!$C:$C,0))),"",INDEX('Policy Characteristics'!H:H,MATCH($C443,'Policy Characteristics'!$C:$C,0)))</f>
        <v>0.01</v>
      </c>
      <c r="O443" s="427" t="str">
        <f>IF(ISBLANK(INDEX('Policy Characteristics'!I:I,MATCH($C443,'Policy Characteristics'!$C:$C,0))),"",INDEX('Policy Characteristics'!I:I,MATCH($C443,'Policy Characteristics'!$C:$C,0)))</f>
        <v>% reduction in energy use</v>
      </c>
      <c r="P443" s="427" t="str">
        <f>IF(ISBLANK(INDEX('Policy Characteristics'!J:J,MATCH($C443,'Policy Characteristics'!$C:$C,0))),"",INDEX('Policy Characteristics'!J:J,MATCH($C443,'Policy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43" s="427" t="str">
        <f>IF(ISBLANK(INDEX('Policy Characteristics'!K:K,MATCH($C443,'Policy Characteristics'!$C:$C,0))),"",INDEX('Policy Characteristics'!K:K,MATCH($C443,'Policy Characteristics'!$C:$C,0)))</f>
        <v>industry-ag-main.html#eff-stds</v>
      </c>
      <c r="R443" s="427" t="str">
        <f>IF(ISBLANK(INDEX('Policy Characteristics'!L:L,MATCH($C443,'Policy Characteristics'!$C:$C,0))),"",INDEX('Policy Characteristics'!L:L,MATCH($C443,'Policy Characteristics'!$C:$C,0)))</f>
        <v>industry-energy-efficiency-standards.html</v>
      </c>
    </row>
    <row r="444" spans="1:18" s="5" customFormat="1" x14ac:dyDescent="0.35">
      <c r="A444" s="427" t="str">
        <f>IF(ISBLANK(INDEX('Policy Characteristics'!A:A,MATCH($C444,'Policy Characteristics'!$C:$C,0))),"",INDEX('Policy Characteristics'!A:A,MATCH($C444,'Policy Characteristics'!$C:$C,0)))</f>
        <v>Industry</v>
      </c>
      <c r="B444" s="427" t="str">
        <f>IF(ISBLANK(INDEX('Policy Characteristics'!B:B,MATCH($C444,'Policy Characteristics'!$C:$C,0))),"",INDEX('Policy Characteristics'!B:B,MATCH($C444,'Policy Characteristics'!$C:$C,0)))</f>
        <v>Industry Energy Efficiency Standards</v>
      </c>
      <c r="C444" s="431" t="str">
        <f t="shared" si="32"/>
        <v>Percentage Improvement in Eqpt Efficiency Standards above BAU</v>
      </c>
      <c r="D444" s="9" t="s">
        <v>3250</v>
      </c>
      <c r="E444" s="53" t="s">
        <v>2480</v>
      </c>
      <c r="F444" s="211" t="s">
        <v>3220</v>
      </c>
      <c r="G444" s="53" t="s">
        <v>2486</v>
      </c>
      <c r="H444" s="54">
        <v>998</v>
      </c>
      <c r="I444" s="53" t="s">
        <v>45</v>
      </c>
      <c r="J444" s="429" t="str">
        <f>IF(ISBLANK(INDEX('Policy Characteristics'!D:D,MATCH($C444,'Policy Characteristics'!$C:$C,0))),"",INDEX('Policy Characteristics'!D:D,MATCH($C444,'Policy Characteristics'!$C:$C,0)))</f>
        <v>Industry Energy Efficiency Standards</v>
      </c>
      <c r="K444" s="427" t="str">
        <f>IF(ISBLANK(INDEX('Policy Characteristics'!E:E,MATCH($C444,'Policy Characteristics'!$C:$C,0))),"",INDEX('Policy Characteristics'!E:E,MATCH($C444,'Policy Characteristics'!$C:$C,0)))</f>
        <v>indst efficiency standards</v>
      </c>
      <c r="L444" s="450">
        <f>IF(ISBLANK(INDEX('Policy Characteristics'!F:F,MATCH($C444,'Policy Characteristics'!$C:$C,0))),"",INDEX('Policy Characteristics'!F:F,MATCH($C444,'Policy Characteristics'!$C:$C,0)))</f>
        <v>0</v>
      </c>
      <c r="M444" s="450">
        <f>IF(ISBLANK(INDEX('Policy Characteristics'!G:G,MATCH($C444,'Policy Characteristics'!$C:$C,0))),"",INDEX('Policy Characteristics'!G:G,MATCH($C444,'Policy Characteristics'!$C:$C,0)))</f>
        <v>0.25</v>
      </c>
      <c r="N444" s="450">
        <f>IF(ISBLANK(INDEX('Policy Characteristics'!H:H,MATCH($C444,'Policy Characteristics'!$C:$C,0))),"",INDEX('Policy Characteristics'!H:H,MATCH($C444,'Policy Characteristics'!$C:$C,0)))</f>
        <v>0.01</v>
      </c>
      <c r="O444" s="427" t="str">
        <f>IF(ISBLANK(INDEX('Policy Characteristics'!I:I,MATCH($C444,'Policy Characteristics'!$C:$C,0))),"",INDEX('Policy Characteristics'!I:I,MATCH($C444,'Policy Characteristics'!$C:$C,0)))</f>
        <v>% reduction in energy use</v>
      </c>
      <c r="P444" s="427" t="str">
        <f>IF(ISBLANK(INDEX('Policy Characteristics'!J:J,MATCH($C444,'Policy Characteristics'!$C:$C,0))),"",INDEX('Policy Characteristics'!J:J,MATCH($C444,'Policy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44" s="427" t="str">
        <f>IF(ISBLANK(INDEX('Policy Characteristics'!K:K,MATCH($C444,'Policy Characteristics'!$C:$C,0))),"",INDEX('Policy Characteristics'!K:K,MATCH($C444,'Policy Characteristics'!$C:$C,0)))</f>
        <v>industry-ag-main.html#eff-stds</v>
      </c>
      <c r="R444" s="427" t="str">
        <f>IF(ISBLANK(INDEX('Policy Characteristics'!L:L,MATCH($C444,'Policy Characteristics'!$C:$C,0))),"",INDEX('Policy Characteristics'!L:L,MATCH($C444,'Policy Characteristics'!$C:$C,0)))</f>
        <v>industry-energy-efficiency-standards.html</v>
      </c>
    </row>
    <row r="445" spans="1:18" s="5" customFormat="1" x14ac:dyDescent="0.35">
      <c r="A445" s="427" t="str">
        <f>IF(ISBLANK(INDEX('Policy Characteristics'!A:A,MATCH($C445,'Policy Characteristics'!$C:$C,0))),"",INDEX('Policy Characteristics'!A:A,MATCH($C445,'Policy Characteristics'!$C:$C,0)))</f>
        <v>Industry</v>
      </c>
      <c r="B445" s="427" t="str">
        <f>IF(ISBLANK(INDEX('Policy Characteristics'!B:B,MATCH($C445,'Policy Characteristics'!$C:$C,0))),"",INDEX('Policy Characteristics'!B:B,MATCH($C445,'Policy Characteristics'!$C:$C,0)))</f>
        <v>Industry Energy Efficiency Standards</v>
      </c>
      <c r="C445" s="431" t="str">
        <f t="shared" si="32"/>
        <v>Percentage Improvement in Eqpt Efficiency Standards above BAU</v>
      </c>
      <c r="D445" s="9" t="s">
        <v>3250</v>
      </c>
      <c r="E445" s="53" t="s">
        <v>2481</v>
      </c>
      <c r="F445" s="211" t="s">
        <v>3220</v>
      </c>
      <c r="G445" s="53" t="s">
        <v>2489</v>
      </c>
      <c r="H445" s="54">
        <v>999</v>
      </c>
      <c r="I445" s="53" t="s">
        <v>45</v>
      </c>
      <c r="J445" s="429" t="str">
        <f>IF(ISBLANK(INDEX('Policy Characteristics'!D:D,MATCH($C445,'Policy Characteristics'!$C:$C,0))),"",INDEX('Policy Characteristics'!D:D,MATCH($C445,'Policy Characteristics'!$C:$C,0)))</f>
        <v>Industry Energy Efficiency Standards</v>
      </c>
      <c r="K445" s="427" t="str">
        <f>IF(ISBLANK(INDEX('Policy Characteristics'!E:E,MATCH($C445,'Policy Characteristics'!$C:$C,0))),"",INDEX('Policy Characteristics'!E:E,MATCH($C445,'Policy Characteristics'!$C:$C,0)))</f>
        <v>indst efficiency standards</v>
      </c>
      <c r="L445" s="450">
        <f>IF(ISBLANK(INDEX('Policy Characteristics'!F:F,MATCH($C445,'Policy Characteristics'!$C:$C,0))),"",INDEX('Policy Characteristics'!F:F,MATCH($C445,'Policy Characteristics'!$C:$C,0)))</f>
        <v>0</v>
      </c>
      <c r="M445" s="450">
        <f>IF(ISBLANK(INDEX('Policy Characteristics'!G:G,MATCH($C445,'Policy Characteristics'!$C:$C,0))),"",INDEX('Policy Characteristics'!G:G,MATCH($C445,'Policy Characteristics'!$C:$C,0)))</f>
        <v>0.25</v>
      </c>
      <c r="N445" s="450">
        <f>IF(ISBLANK(INDEX('Policy Characteristics'!H:H,MATCH($C445,'Policy Characteristics'!$C:$C,0))),"",INDEX('Policy Characteristics'!H:H,MATCH($C445,'Policy Characteristics'!$C:$C,0)))</f>
        <v>0.01</v>
      </c>
      <c r="O445" s="427" t="str">
        <f>IF(ISBLANK(INDEX('Policy Characteristics'!I:I,MATCH($C445,'Policy Characteristics'!$C:$C,0))),"",INDEX('Policy Characteristics'!I:I,MATCH($C445,'Policy Characteristics'!$C:$C,0)))</f>
        <v>% reduction in energy use</v>
      </c>
      <c r="P445" s="427" t="str">
        <f>IF(ISBLANK(INDEX('Policy Characteristics'!J:J,MATCH($C445,'Policy Characteristics'!$C:$C,0))),"",INDEX('Policy Characteristics'!J:J,MATCH($C445,'Policy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45" s="427" t="str">
        <f>IF(ISBLANK(INDEX('Policy Characteristics'!K:K,MATCH($C445,'Policy Characteristics'!$C:$C,0))),"",INDEX('Policy Characteristics'!K:K,MATCH($C445,'Policy Characteristics'!$C:$C,0)))</f>
        <v>industry-ag-main.html#eff-stds</v>
      </c>
      <c r="R445" s="427" t="str">
        <f>IF(ISBLANK(INDEX('Policy Characteristics'!L:L,MATCH($C445,'Policy Characteristics'!$C:$C,0))),"",INDEX('Policy Characteristics'!L:L,MATCH($C445,'Policy Characteristics'!$C:$C,0)))</f>
        <v>industry-energy-efficiency-standards.html</v>
      </c>
    </row>
    <row r="446" spans="1:18" s="5" customFormat="1" x14ac:dyDescent="0.35">
      <c r="A446" s="427" t="str">
        <f>IF(ISBLANK(INDEX('Policy Characteristics'!A:A,MATCH($C446,'Policy Characteristics'!$C:$C,0))),"",INDEX('Policy Characteristics'!A:A,MATCH($C446,'Policy Characteristics'!$C:$C,0)))</f>
        <v>Industry</v>
      </c>
      <c r="B446" s="427" t="str">
        <f>IF(ISBLANK(INDEX('Policy Characteristics'!B:B,MATCH($C446,'Policy Characteristics'!$C:$C,0))),"",INDEX('Policy Characteristics'!B:B,MATCH($C446,'Policy Characteristics'!$C:$C,0)))</f>
        <v>Industry Energy Efficiency Standards</v>
      </c>
      <c r="C446" s="431" t="str">
        <f t="shared" si="32"/>
        <v>Percentage Improvement in Eqpt Efficiency Standards above BAU</v>
      </c>
      <c r="D446" s="9" t="s">
        <v>3250</v>
      </c>
      <c r="E446" s="53" t="s">
        <v>2482</v>
      </c>
      <c r="F446" s="211" t="s">
        <v>3220</v>
      </c>
      <c r="G446" s="53" t="s">
        <v>2490</v>
      </c>
      <c r="H446" s="54">
        <v>1000</v>
      </c>
      <c r="I446" s="53" t="s">
        <v>45</v>
      </c>
      <c r="J446" s="429" t="str">
        <f>IF(ISBLANK(INDEX('Policy Characteristics'!D:D,MATCH($C446,'Policy Characteristics'!$C:$C,0))),"",INDEX('Policy Characteristics'!D:D,MATCH($C446,'Policy Characteristics'!$C:$C,0)))</f>
        <v>Industry Energy Efficiency Standards</v>
      </c>
      <c r="K446" s="427" t="str">
        <f>IF(ISBLANK(INDEX('Policy Characteristics'!E:E,MATCH($C446,'Policy Characteristics'!$C:$C,0))),"",INDEX('Policy Characteristics'!E:E,MATCH($C446,'Policy Characteristics'!$C:$C,0)))</f>
        <v>indst efficiency standards</v>
      </c>
      <c r="L446" s="450">
        <f>IF(ISBLANK(INDEX('Policy Characteristics'!F:F,MATCH($C446,'Policy Characteristics'!$C:$C,0))),"",INDEX('Policy Characteristics'!F:F,MATCH($C446,'Policy Characteristics'!$C:$C,0)))</f>
        <v>0</v>
      </c>
      <c r="M446" s="450">
        <f>IF(ISBLANK(INDEX('Policy Characteristics'!G:G,MATCH($C446,'Policy Characteristics'!$C:$C,0))),"",INDEX('Policy Characteristics'!G:G,MATCH($C446,'Policy Characteristics'!$C:$C,0)))</f>
        <v>0.25</v>
      </c>
      <c r="N446" s="450">
        <f>IF(ISBLANK(INDEX('Policy Characteristics'!H:H,MATCH($C446,'Policy Characteristics'!$C:$C,0))),"",INDEX('Policy Characteristics'!H:H,MATCH($C446,'Policy Characteristics'!$C:$C,0)))</f>
        <v>0.01</v>
      </c>
      <c r="O446" s="427" t="str">
        <f>IF(ISBLANK(INDEX('Policy Characteristics'!I:I,MATCH($C446,'Policy Characteristics'!$C:$C,0))),"",INDEX('Policy Characteristics'!I:I,MATCH($C446,'Policy Characteristics'!$C:$C,0)))</f>
        <v>% reduction in energy use</v>
      </c>
      <c r="P446" s="427" t="str">
        <f>IF(ISBLANK(INDEX('Policy Characteristics'!J:J,MATCH($C446,'Policy Characteristics'!$C:$C,0))),"",INDEX('Policy Characteristics'!J:J,MATCH($C446,'Policy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46" s="427" t="str">
        <f>IF(ISBLANK(INDEX('Policy Characteristics'!K:K,MATCH($C446,'Policy Characteristics'!$C:$C,0))),"",INDEX('Policy Characteristics'!K:K,MATCH($C446,'Policy Characteristics'!$C:$C,0)))</f>
        <v>industry-ag-main.html#eff-stds</v>
      </c>
      <c r="R446" s="427" t="str">
        <f>IF(ISBLANK(INDEX('Policy Characteristics'!L:L,MATCH($C446,'Policy Characteristics'!$C:$C,0))),"",INDEX('Policy Characteristics'!L:L,MATCH($C446,'Policy Characteristics'!$C:$C,0)))</f>
        <v>industry-energy-efficiency-standards.html</v>
      </c>
    </row>
    <row r="447" spans="1:18" s="5" customFormat="1" x14ac:dyDescent="0.35">
      <c r="A447" s="427" t="str">
        <f>IF(ISBLANK(INDEX('Policy Characteristics'!A:A,MATCH($C447,'Policy Characteristics'!$C:$C,0))),"",INDEX('Policy Characteristics'!A:A,MATCH($C447,'Policy Characteristics'!$C:$C,0)))</f>
        <v>Industry</v>
      </c>
      <c r="B447" s="427" t="str">
        <f>IF(ISBLANK(INDEX('Policy Characteristics'!B:B,MATCH($C447,'Policy Characteristics'!$C:$C,0))),"",INDEX('Policy Characteristics'!B:B,MATCH($C447,'Policy Characteristics'!$C:$C,0)))</f>
        <v>Industry Energy Efficiency Standards</v>
      </c>
      <c r="C447" s="431" t="str">
        <f t="shared" si="32"/>
        <v>Percentage Improvement in Eqpt Efficiency Standards above BAU</v>
      </c>
      <c r="D447" s="9" t="s">
        <v>3250</v>
      </c>
      <c r="E447" s="53" t="s">
        <v>2483</v>
      </c>
      <c r="F447" s="211" t="s">
        <v>3220</v>
      </c>
      <c r="G447" s="53" t="s">
        <v>2487</v>
      </c>
      <c r="H447" s="54">
        <v>1001</v>
      </c>
      <c r="I447" s="53" t="s">
        <v>46</v>
      </c>
      <c r="J447" s="429" t="str">
        <f>IF(ISBLANK(INDEX('Policy Characteristics'!D:D,MATCH($C447,'Policy Characteristics'!$C:$C,0))),"",INDEX('Policy Characteristics'!D:D,MATCH($C447,'Policy Characteristics'!$C:$C,0)))</f>
        <v>Industry Energy Efficiency Standards</v>
      </c>
      <c r="K447" s="427" t="str">
        <f>IF(ISBLANK(INDEX('Policy Characteristics'!E:E,MATCH($C447,'Policy Characteristics'!$C:$C,0))),"",INDEX('Policy Characteristics'!E:E,MATCH($C447,'Policy Characteristics'!$C:$C,0)))</f>
        <v>indst efficiency standards</v>
      </c>
      <c r="L447" s="450">
        <f>IF(ISBLANK(INDEX('Policy Characteristics'!F:F,MATCH($C447,'Policy Characteristics'!$C:$C,0))),"",INDEX('Policy Characteristics'!F:F,MATCH($C447,'Policy Characteristics'!$C:$C,0)))</f>
        <v>0</v>
      </c>
      <c r="M447" s="450">
        <f>IF(ISBLANK(INDEX('Policy Characteristics'!G:G,MATCH($C447,'Policy Characteristics'!$C:$C,0))),"",INDEX('Policy Characteristics'!G:G,MATCH($C447,'Policy Characteristics'!$C:$C,0)))</f>
        <v>0.25</v>
      </c>
      <c r="N447" s="450">
        <f>IF(ISBLANK(INDEX('Policy Characteristics'!H:H,MATCH($C447,'Policy Characteristics'!$C:$C,0))),"",INDEX('Policy Characteristics'!H:H,MATCH($C447,'Policy Characteristics'!$C:$C,0)))</f>
        <v>0.01</v>
      </c>
      <c r="O447" s="427" t="str">
        <f>IF(ISBLANK(INDEX('Policy Characteristics'!I:I,MATCH($C447,'Policy Characteristics'!$C:$C,0))),"",INDEX('Policy Characteristics'!I:I,MATCH($C447,'Policy Characteristics'!$C:$C,0)))</f>
        <v>% reduction in energy use</v>
      </c>
      <c r="P447" s="427" t="str">
        <f>IF(ISBLANK(INDEX('Policy Characteristics'!J:J,MATCH($C447,'Policy Characteristics'!$C:$C,0))),"",INDEX('Policy Characteristics'!J:J,MATCH($C447,'Policy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47" s="427" t="str">
        <f>IF(ISBLANK(INDEX('Policy Characteristics'!K:K,MATCH($C447,'Policy Characteristics'!$C:$C,0))),"",INDEX('Policy Characteristics'!K:K,MATCH($C447,'Policy Characteristics'!$C:$C,0)))</f>
        <v>industry-ag-main.html#eff-stds</v>
      </c>
      <c r="R447" s="427" t="str">
        <f>IF(ISBLANK(INDEX('Policy Characteristics'!L:L,MATCH($C447,'Policy Characteristics'!$C:$C,0))),"",INDEX('Policy Characteristics'!L:L,MATCH($C447,'Policy Characteristics'!$C:$C,0)))</f>
        <v>industry-energy-efficiency-standards.html</v>
      </c>
    </row>
    <row r="448" spans="1:18" s="5" customFormat="1" x14ac:dyDescent="0.35">
      <c r="A448" s="427" t="str">
        <f>IF(ISBLANK(INDEX('Policy Characteristics'!A:A,MATCH($C448,'Policy Characteristics'!$C:$C,0))),"",INDEX('Policy Characteristics'!A:A,MATCH($C448,'Policy Characteristics'!$C:$C,0)))</f>
        <v>Industry</v>
      </c>
      <c r="B448" s="427" t="str">
        <f>IF(ISBLANK(INDEX('Policy Characteristics'!B:B,MATCH($C448,'Policy Characteristics'!$C:$C,0))),"",INDEX('Policy Characteristics'!B:B,MATCH($C448,'Policy Characteristics'!$C:$C,0)))</f>
        <v>Industry Energy Efficiency Standards</v>
      </c>
      <c r="C448" s="431" t="str">
        <f t="shared" si="32"/>
        <v>Percentage Improvement in Eqpt Efficiency Standards above BAU</v>
      </c>
      <c r="D448" s="9" t="s">
        <v>3250</v>
      </c>
      <c r="E448" s="53" t="s">
        <v>2484</v>
      </c>
      <c r="F448" s="211" t="s">
        <v>3220</v>
      </c>
      <c r="G448" s="53" t="s">
        <v>2488</v>
      </c>
      <c r="H448" s="54">
        <v>1002</v>
      </c>
      <c r="I448" s="53" t="s">
        <v>45</v>
      </c>
      <c r="J448" s="429" t="str">
        <f>IF(ISBLANK(INDEX('Policy Characteristics'!D:D,MATCH($C448,'Policy Characteristics'!$C:$C,0))),"",INDEX('Policy Characteristics'!D:D,MATCH($C448,'Policy Characteristics'!$C:$C,0)))</f>
        <v>Industry Energy Efficiency Standards</v>
      </c>
      <c r="K448" s="427" t="str">
        <f>IF(ISBLANK(INDEX('Policy Characteristics'!E:E,MATCH($C448,'Policy Characteristics'!$C:$C,0))),"",INDEX('Policy Characteristics'!E:E,MATCH($C448,'Policy Characteristics'!$C:$C,0)))</f>
        <v>indst efficiency standards</v>
      </c>
      <c r="L448" s="450">
        <f>IF(ISBLANK(INDEX('Policy Characteristics'!F:F,MATCH($C448,'Policy Characteristics'!$C:$C,0))),"",INDEX('Policy Characteristics'!F:F,MATCH($C448,'Policy Characteristics'!$C:$C,0)))</f>
        <v>0</v>
      </c>
      <c r="M448" s="450">
        <f>IF(ISBLANK(INDEX('Policy Characteristics'!G:G,MATCH($C448,'Policy Characteristics'!$C:$C,0))),"",INDEX('Policy Characteristics'!G:G,MATCH($C448,'Policy Characteristics'!$C:$C,0)))</f>
        <v>0.25</v>
      </c>
      <c r="N448" s="450">
        <f>IF(ISBLANK(INDEX('Policy Characteristics'!H:H,MATCH($C448,'Policy Characteristics'!$C:$C,0))),"",INDEX('Policy Characteristics'!H:H,MATCH($C448,'Policy Characteristics'!$C:$C,0)))</f>
        <v>0.01</v>
      </c>
      <c r="O448" s="427" t="str">
        <f>IF(ISBLANK(INDEX('Policy Characteristics'!I:I,MATCH($C448,'Policy Characteristics'!$C:$C,0))),"",INDEX('Policy Characteristics'!I:I,MATCH($C448,'Policy Characteristics'!$C:$C,0)))</f>
        <v>% reduction in energy use</v>
      </c>
      <c r="P448" s="427" t="str">
        <f>IF(ISBLANK(INDEX('Policy Characteristics'!J:J,MATCH($C448,'Policy Characteristics'!$C:$C,0))),"",INDEX('Policy Characteristics'!J:J,MATCH($C448,'Policy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48" s="427" t="str">
        <f>IF(ISBLANK(INDEX('Policy Characteristics'!K:K,MATCH($C448,'Policy Characteristics'!$C:$C,0))),"",INDEX('Policy Characteristics'!K:K,MATCH($C448,'Policy Characteristics'!$C:$C,0)))</f>
        <v>industry-ag-main.html#eff-stds</v>
      </c>
      <c r="R448" s="427" t="str">
        <f>IF(ISBLANK(INDEX('Policy Characteristics'!L:L,MATCH($C448,'Policy Characteristics'!$C:$C,0))),"",INDEX('Policy Characteristics'!L:L,MATCH($C448,'Policy Characteristics'!$C:$C,0)))</f>
        <v>industry-energy-efficiency-standards.html</v>
      </c>
    </row>
    <row r="449" spans="1:18" s="5" customFormat="1" x14ac:dyDescent="0.35">
      <c r="A449" s="427" t="str">
        <f>IF(ISBLANK(INDEX('Policy Characteristics'!A:A,MATCH($C449,'Policy Characteristics'!$C:$C,0))),"",INDEX('Policy Characteristics'!A:A,MATCH($C449,'Policy Characteristics'!$C:$C,0)))</f>
        <v>Industry</v>
      </c>
      <c r="B449" s="427" t="str">
        <f>IF(ISBLANK(INDEX('Policy Characteristics'!B:B,MATCH($C449,'Policy Characteristics'!$C:$C,0))),"",INDEX('Policy Characteristics'!B:B,MATCH($C449,'Policy Characteristics'!$C:$C,0)))</f>
        <v>Industry Energy Efficiency Standards</v>
      </c>
      <c r="C449" s="431" t="str">
        <f t="shared" si="32"/>
        <v>Percentage Improvement in Eqpt Efficiency Standards above BAU</v>
      </c>
      <c r="D449" s="9" t="s">
        <v>3250</v>
      </c>
      <c r="E449" s="53" t="s">
        <v>2485</v>
      </c>
      <c r="F449" s="211" t="s">
        <v>3220</v>
      </c>
      <c r="G449" s="53" t="s">
        <v>2491</v>
      </c>
      <c r="H449" s="54">
        <v>1003</v>
      </c>
      <c r="I449" s="53" t="s">
        <v>46</v>
      </c>
      <c r="J449" s="429" t="str">
        <f>IF(ISBLANK(INDEX('Policy Characteristics'!D:D,MATCH($C449,'Policy Characteristics'!$C:$C,0))),"",INDEX('Policy Characteristics'!D:D,MATCH($C449,'Policy Characteristics'!$C:$C,0)))</f>
        <v>Industry Energy Efficiency Standards</v>
      </c>
      <c r="K449" s="427" t="str">
        <f>IF(ISBLANK(INDEX('Policy Characteristics'!E:E,MATCH($C449,'Policy Characteristics'!$C:$C,0))),"",INDEX('Policy Characteristics'!E:E,MATCH($C449,'Policy Characteristics'!$C:$C,0)))</f>
        <v>indst efficiency standards</v>
      </c>
      <c r="L449" s="450">
        <f>IF(ISBLANK(INDEX('Policy Characteristics'!F:F,MATCH($C449,'Policy Characteristics'!$C:$C,0))),"",INDEX('Policy Characteristics'!F:F,MATCH($C449,'Policy Characteristics'!$C:$C,0)))</f>
        <v>0</v>
      </c>
      <c r="M449" s="450">
        <f>IF(ISBLANK(INDEX('Policy Characteristics'!G:G,MATCH($C449,'Policy Characteristics'!$C:$C,0))),"",INDEX('Policy Characteristics'!G:G,MATCH($C449,'Policy Characteristics'!$C:$C,0)))</f>
        <v>0.25</v>
      </c>
      <c r="N449" s="450">
        <f>IF(ISBLANK(INDEX('Policy Characteristics'!H:H,MATCH($C449,'Policy Characteristics'!$C:$C,0))),"",INDEX('Policy Characteristics'!H:H,MATCH($C449,'Policy Characteristics'!$C:$C,0)))</f>
        <v>0.01</v>
      </c>
      <c r="O449" s="427" t="str">
        <f>IF(ISBLANK(INDEX('Policy Characteristics'!I:I,MATCH($C449,'Policy Characteristics'!$C:$C,0))),"",INDEX('Policy Characteristics'!I:I,MATCH($C449,'Policy Characteristics'!$C:$C,0)))</f>
        <v>% reduction in energy use</v>
      </c>
      <c r="P449" s="427" t="str">
        <f>IF(ISBLANK(INDEX('Policy Characteristics'!J:J,MATCH($C449,'Policy Characteristics'!$C:$C,0))),"",INDEX('Policy Characteristics'!J:J,MATCH($C449,'Policy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49" s="427" t="str">
        <f>IF(ISBLANK(INDEX('Policy Characteristics'!K:K,MATCH($C449,'Policy Characteristics'!$C:$C,0))),"",INDEX('Policy Characteristics'!K:K,MATCH($C449,'Policy Characteristics'!$C:$C,0)))</f>
        <v>industry-ag-main.html#eff-stds</v>
      </c>
      <c r="R449" s="427" t="str">
        <f>IF(ISBLANK(INDEX('Policy Characteristics'!L:L,MATCH($C449,'Policy Characteristics'!$C:$C,0))),"",INDEX('Policy Characteristics'!L:L,MATCH($C449,'Policy Characteristics'!$C:$C,0)))</f>
        <v>industry-energy-efficiency-standards.html</v>
      </c>
    </row>
    <row r="450" spans="1:18" s="5" customFormat="1" x14ac:dyDescent="0.35">
      <c r="A450" s="427" t="str">
        <f>IF(ISBLANK(INDEX('Policy Characteristics'!A:A,MATCH($C450,'Policy Characteristics'!$C:$C,0))),"",INDEX('Policy Characteristics'!A:A,MATCH($C450,'Policy Characteristics'!$C:$C,0)))</f>
        <v>Industry</v>
      </c>
      <c r="B450" s="427" t="str">
        <f>IF(ISBLANK(INDEX('Policy Characteristics'!B:B,MATCH($C450,'Policy Characteristics'!$C:$C,0))),"",INDEX('Policy Characteristics'!B:B,MATCH($C450,'Policy Characteristics'!$C:$C,0)))</f>
        <v>Industry Energy Efficiency Standards</v>
      </c>
      <c r="C450" s="431" t="str">
        <f t="shared" si="32"/>
        <v>Percentage Improvement in Eqpt Efficiency Standards above BAU</v>
      </c>
      <c r="D450" s="9" t="s">
        <v>3250</v>
      </c>
      <c r="E450" s="53" t="s">
        <v>2837</v>
      </c>
      <c r="F450" s="211" t="s">
        <v>3220</v>
      </c>
      <c r="G450" s="53" t="s">
        <v>2840</v>
      </c>
      <c r="H450" s="54">
        <v>1004</v>
      </c>
      <c r="I450" s="53" t="s">
        <v>46</v>
      </c>
      <c r="J450" s="429" t="str">
        <f>IF(ISBLANK(INDEX('Policy Characteristics'!D:D,MATCH($C450,'Policy Characteristics'!$C:$C,0))),"",INDEX('Policy Characteristics'!D:D,MATCH($C450,'Policy Characteristics'!$C:$C,0)))</f>
        <v>Industry Energy Efficiency Standards</v>
      </c>
      <c r="K450" s="427" t="str">
        <f>IF(ISBLANK(INDEX('Policy Characteristics'!E:E,MATCH($C450,'Policy Characteristics'!$C:$C,0))),"",INDEX('Policy Characteristics'!E:E,MATCH($C450,'Policy Characteristics'!$C:$C,0)))</f>
        <v>indst efficiency standards</v>
      </c>
      <c r="L450" s="450">
        <f>IF(ISBLANK(INDEX('Policy Characteristics'!F:F,MATCH($C450,'Policy Characteristics'!$C:$C,0))),"",INDEX('Policy Characteristics'!F:F,MATCH($C450,'Policy Characteristics'!$C:$C,0)))</f>
        <v>0</v>
      </c>
      <c r="M450" s="450">
        <f>IF(ISBLANK(INDEX('Policy Characteristics'!G:G,MATCH($C450,'Policy Characteristics'!$C:$C,0))),"",INDEX('Policy Characteristics'!G:G,MATCH($C450,'Policy Characteristics'!$C:$C,0)))</f>
        <v>0.25</v>
      </c>
      <c r="N450" s="450">
        <f>IF(ISBLANK(INDEX('Policy Characteristics'!H:H,MATCH($C450,'Policy Characteristics'!$C:$C,0))),"",INDEX('Policy Characteristics'!H:H,MATCH($C450,'Policy Characteristics'!$C:$C,0)))</f>
        <v>0.01</v>
      </c>
      <c r="O450" s="427" t="str">
        <f>IF(ISBLANK(INDEX('Policy Characteristics'!I:I,MATCH($C450,'Policy Characteristics'!$C:$C,0))),"",INDEX('Policy Characteristics'!I:I,MATCH($C450,'Policy Characteristics'!$C:$C,0)))</f>
        <v>% reduction in energy use</v>
      </c>
      <c r="P450" s="427" t="str">
        <f>IF(ISBLANK(INDEX('Policy Characteristics'!J:J,MATCH($C450,'Policy Characteristics'!$C:$C,0))),"",INDEX('Policy Characteristics'!J:J,MATCH($C450,'Policy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50" s="427" t="str">
        <f>IF(ISBLANK(INDEX('Policy Characteristics'!K:K,MATCH($C450,'Policy Characteristics'!$C:$C,0))),"",INDEX('Policy Characteristics'!K:K,MATCH($C450,'Policy Characteristics'!$C:$C,0)))</f>
        <v>industry-ag-main.html#eff-stds</v>
      </c>
      <c r="R450" s="427" t="str">
        <f>IF(ISBLANK(INDEX('Policy Characteristics'!L:L,MATCH($C450,'Policy Characteristics'!$C:$C,0))),"",INDEX('Policy Characteristics'!L:L,MATCH($C450,'Policy Characteristics'!$C:$C,0)))</f>
        <v>industry-energy-efficiency-standards.html</v>
      </c>
    </row>
    <row r="451" spans="1:18" s="5" customFormat="1" x14ac:dyDescent="0.35">
      <c r="A451" s="427" t="str">
        <f>IF(ISBLANK(INDEX('Policy Characteristics'!A:A,MATCH($C451,'Policy Characteristics'!$C:$C,0))),"",INDEX('Policy Characteristics'!A:A,MATCH($C451,'Policy Characteristics'!$C:$C,0)))</f>
        <v>Industry</v>
      </c>
      <c r="B451" s="427" t="str">
        <f>IF(ISBLANK(INDEX('Policy Characteristics'!B:B,MATCH($C451,'Policy Characteristics'!$C:$C,0))),"",INDEX('Policy Characteristics'!B:B,MATCH($C451,'Policy Characteristics'!$C:$C,0)))</f>
        <v>Industry Energy Efficiency Standards</v>
      </c>
      <c r="C451" s="431" t="str">
        <f t="shared" si="32"/>
        <v>Percentage Improvement in Eqpt Efficiency Standards above BAU</v>
      </c>
      <c r="D451" s="9" t="s">
        <v>3250</v>
      </c>
      <c r="E451" s="53" t="s">
        <v>2838</v>
      </c>
      <c r="F451" s="211" t="s">
        <v>3220</v>
      </c>
      <c r="G451" s="53" t="s">
        <v>2842</v>
      </c>
      <c r="H451" s="54">
        <v>1005</v>
      </c>
      <c r="I451" s="53" t="s">
        <v>45</v>
      </c>
      <c r="J451" s="429" t="str">
        <f>IF(ISBLANK(INDEX('Policy Characteristics'!D:D,MATCH($C451,'Policy Characteristics'!$C:$C,0))),"",INDEX('Policy Characteristics'!D:D,MATCH($C451,'Policy Characteristics'!$C:$C,0)))</f>
        <v>Industry Energy Efficiency Standards</v>
      </c>
      <c r="K451" s="427" t="str">
        <f>IF(ISBLANK(INDEX('Policy Characteristics'!E:E,MATCH($C451,'Policy Characteristics'!$C:$C,0))),"",INDEX('Policy Characteristics'!E:E,MATCH($C451,'Policy Characteristics'!$C:$C,0)))</f>
        <v>indst efficiency standards</v>
      </c>
      <c r="L451" s="450">
        <f>IF(ISBLANK(INDEX('Policy Characteristics'!F:F,MATCH($C451,'Policy Characteristics'!$C:$C,0))),"",INDEX('Policy Characteristics'!F:F,MATCH($C451,'Policy Characteristics'!$C:$C,0)))</f>
        <v>0</v>
      </c>
      <c r="M451" s="450">
        <f>IF(ISBLANK(INDEX('Policy Characteristics'!G:G,MATCH($C451,'Policy Characteristics'!$C:$C,0))),"",INDEX('Policy Characteristics'!G:G,MATCH($C451,'Policy Characteristics'!$C:$C,0)))</f>
        <v>0.25</v>
      </c>
      <c r="N451" s="450">
        <f>IF(ISBLANK(INDEX('Policy Characteristics'!H:H,MATCH($C451,'Policy Characteristics'!$C:$C,0))),"",INDEX('Policy Characteristics'!H:H,MATCH($C451,'Policy Characteristics'!$C:$C,0)))</f>
        <v>0.01</v>
      </c>
      <c r="O451" s="427" t="str">
        <f>IF(ISBLANK(INDEX('Policy Characteristics'!I:I,MATCH($C451,'Policy Characteristics'!$C:$C,0))),"",INDEX('Policy Characteristics'!I:I,MATCH($C451,'Policy Characteristics'!$C:$C,0)))</f>
        <v>% reduction in energy use</v>
      </c>
      <c r="P451" s="427" t="str">
        <f>IF(ISBLANK(INDEX('Policy Characteristics'!J:J,MATCH($C451,'Policy Characteristics'!$C:$C,0))),"",INDEX('Policy Characteristics'!J:J,MATCH($C451,'Policy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51" s="427" t="str">
        <f>IF(ISBLANK(INDEX('Policy Characteristics'!K:K,MATCH($C451,'Policy Characteristics'!$C:$C,0))),"",INDEX('Policy Characteristics'!K:K,MATCH($C451,'Policy Characteristics'!$C:$C,0)))</f>
        <v>industry-ag-main.html#eff-stds</v>
      </c>
      <c r="R451" s="427" t="str">
        <f>IF(ISBLANK(INDEX('Policy Characteristics'!L:L,MATCH($C451,'Policy Characteristics'!$C:$C,0))),"",INDEX('Policy Characteristics'!L:L,MATCH($C451,'Policy Characteristics'!$C:$C,0)))</f>
        <v>industry-energy-efficiency-standards.html</v>
      </c>
    </row>
    <row r="452" spans="1:18" s="5" customFormat="1" x14ac:dyDescent="0.35">
      <c r="A452" s="427" t="str">
        <f>IF(ISBLANK(INDEX('Policy Characteristics'!A:A,MATCH($C452,'Policy Characteristics'!$C:$C,0))),"",INDEX('Policy Characteristics'!A:A,MATCH($C452,'Policy Characteristics'!$C:$C,0)))</f>
        <v>Industry</v>
      </c>
      <c r="B452" s="427" t="str">
        <f>IF(ISBLANK(INDEX('Policy Characteristics'!B:B,MATCH($C452,'Policy Characteristics'!$C:$C,0))),"",INDEX('Policy Characteristics'!B:B,MATCH($C452,'Policy Characteristics'!$C:$C,0)))</f>
        <v>Industry Energy Efficiency Standards</v>
      </c>
      <c r="C452" s="431" t="str">
        <f t="shared" si="32"/>
        <v>Percentage Improvement in Eqpt Efficiency Standards above BAU</v>
      </c>
      <c r="D452" s="9" t="s">
        <v>3250</v>
      </c>
      <c r="E452" s="53" t="s">
        <v>2839</v>
      </c>
      <c r="F452" s="211" t="s">
        <v>3220</v>
      </c>
      <c r="G452" s="53" t="s">
        <v>2843</v>
      </c>
      <c r="H452" s="54">
        <v>1006</v>
      </c>
      <c r="I452" s="53" t="s">
        <v>45</v>
      </c>
      <c r="J452" s="429" t="str">
        <f>IF(ISBLANK(INDEX('Policy Characteristics'!D:D,MATCH($C452,'Policy Characteristics'!$C:$C,0))),"",INDEX('Policy Characteristics'!D:D,MATCH($C452,'Policy Characteristics'!$C:$C,0)))</f>
        <v>Industry Energy Efficiency Standards</v>
      </c>
      <c r="K452" s="427" t="str">
        <f>IF(ISBLANK(INDEX('Policy Characteristics'!E:E,MATCH($C452,'Policy Characteristics'!$C:$C,0))),"",INDEX('Policy Characteristics'!E:E,MATCH($C452,'Policy Characteristics'!$C:$C,0)))</f>
        <v>indst efficiency standards</v>
      </c>
      <c r="L452" s="450">
        <f>IF(ISBLANK(INDEX('Policy Characteristics'!F:F,MATCH($C452,'Policy Characteristics'!$C:$C,0))),"",INDEX('Policy Characteristics'!F:F,MATCH($C452,'Policy Characteristics'!$C:$C,0)))</f>
        <v>0</v>
      </c>
      <c r="M452" s="450">
        <f>IF(ISBLANK(INDEX('Policy Characteristics'!G:G,MATCH($C452,'Policy Characteristics'!$C:$C,0))),"",INDEX('Policy Characteristics'!G:G,MATCH($C452,'Policy Characteristics'!$C:$C,0)))</f>
        <v>0.25</v>
      </c>
      <c r="N452" s="450">
        <f>IF(ISBLANK(INDEX('Policy Characteristics'!H:H,MATCH($C452,'Policy Characteristics'!$C:$C,0))),"",INDEX('Policy Characteristics'!H:H,MATCH($C452,'Policy Characteristics'!$C:$C,0)))</f>
        <v>0.01</v>
      </c>
      <c r="O452" s="427" t="str">
        <f>IF(ISBLANK(INDEX('Policy Characteristics'!I:I,MATCH($C452,'Policy Characteristics'!$C:$C,0))),"",INDEX('Policy Characteristics'!I:I,MATCH($C452,'Policy Characteristics'!$C:$C,0)))</f>
        <v>% reduction in energy use</v>
      </c>
      <c r="P452" s="427" t="str">
        <f>IF(ISBLANK(INDEX('Policy Characteristics'!J:J,MATCH($C452,'Policy Characteristics'!$C:$C,0))),"",INDEX('Policy Characteristics'!J:J,MATCH($C452,'Policy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52" s="427" t="str">
        <f>IF(ISBLANK(INDEX('Policy Characteristics'!K:K,MATCH($C452,'Policy Characteristics'!$C:$C,0))),"",INDEX('Policy Characteristics'!K:K,MATCH($C452,'Policy Characteristics'!$C:$C,0)))</f>
        <v>industry-ag-main.html#eff-stds</v>
      </c>
      <c r="R452" s="427" t="str">
        <f>IF(ISBLANK(INDEX('Policy Characteristics'!L:L,MATCH($C452,'Policy Characteristics'!$C:$C,0))),"",INDEX('Policy Characteristics'!L:L,MATCH($C452,'Policy Characteristics'!$C:$C,0)))</f>
        <v>industry-energy-efficiency-standards.html</v>
      </c>
    </row>
    <row r="453" spans="1:18" s="5" customFormat="1" x14ac:dyDescent="0.35">
      <c r="A453" s="427" t="str">
        <f>IF(ISBLANK(INDEX('Policy Characteristics'!A:A,MATCH($C453,'Policy Characteristics'!$C:$C,0))),"",INDEX('Policy Characteristics'!A:A,MATCH($C453,'Policy Characteristics'!$C:$C,0)))</f>
        <v>Industry</v>
      </c>
      <c r="B453" s="427" t="str">
        <f>IF(ISBLANK(INDEX('Policy Characteristics'!B:B,MATCH($C453,'Policy Characteristics'!$C:$C,0))),"",INDEX('Policy Characteristics'!B:B,MATCH($C453,'Policy Characteristics'!$C:$C,0)))</f>
        <v>Industry Energy Efficiency Standards</v>
      </c>
      <c r="C453" s="431" t="str">
        <f t="shared" si="32"/>
        <v>Percentage Improvement in Eqpt Efficiency Standards above BAU</v>
      </c>
      <c r="D453" s="9" t="s">
        <v>3250</v>
      </c>
      <c r="E453" s="53" t="s">
        <v>2836</v>
      </c>
      <c r="F453" s="211" t="s">
        <v>3220</v>
      </c>
      <c r="G453" s="53" t="s">
        <v>2841</v>
      </c>
      <c r="H453" s="54">
        <v>1007</v>
      </c>
      <c r="I453" s="53" t="s">
        <v>46</v>
      </c>
      <c r="J453" s="429" t="str">
        <f>IF(ISBLANK(INDEX('Policy Characteristics'!D:D,MATCH($C453,'Policy Characteristics'!$C:$C,0))),"",INDEX('Policy Characteristics'!D:D,MATCH($C453,'Policy Characteristics'!$C:$C,0)))</f>
        <v>Industry Energy Efficiency Standards</v>
      </c>
      <c r="K453" s="427" t="str">
        <f>IF(ISBLANK(INDEX('Policy Characteristics'!E:E,MATCH($C453,'Policy Characteristics'!$C:$C,0))),"",INDEX('Policy Characteristics'!E:E,MATCH($C453,'Policy Characteristics'!$C:$C,0)))</f>
        <v>indst efficiency standards</v>
      </c>
      <c r="L453" s="450">
        <f>IF(ISBLANK(INDEX('Policy Characteristics'!F:F,MATCH($C453,'Policy Characteristics'!$C:$C,0))),"",INDEX('Policy Characteristics'!F:F,MATCH($C453,'Policy Characteristics'!$C:$C,0)))</f>
        <v>0</v>
      </c>
      <c r="M453" s="450">
        <f>IF(ISBLANK(INDEX('Policy Characteristics'!G:G,MATCH($C453,'Policy Characteristics'!$C:$C,0))),"",INDEX('Policy Characteristics'!G:G,MATCH($C453,'Policy Characteristics'!$C:$C,0)))</f>
        <v>0.25</v>
      </c>
      <c r="N453" s="450">
        <f>IF(ISBLANK(INDEX('Policy Characteristics'!H:H,MATCH($C453,'Policy Characteristics'!$C:$C,0))),"",INDEX('Policy Characteristics'!H:H,MATCH($C453,'Policy Characteristics'!$C:$C,0)))</f>
        <v>0.01</v>
      </c>
      <c r="O453" s="427" t="str">
        <f>IF(ISBLANK(INDEX('Policy Characteristics'!I:I,MATCH($C453,'Policy Characteristics'!$C:$C,0))),"",INDEX('Policy Characteristics'!I:I,MATCH($C453,'Policy Characteristics'!$C:$C,0)))</f>
        <v>% reduction in energy use</v>
      </c>
      <c r="P453" s="427" t="str">
        <f>IF(ISBLANK(INDEX('Policy Characteristics'!J:J,MATCH($C453,'Policy Characteristics'!$C:$C,0))),"",INDEX('Policy Characteristics'!J:J,MATCH($C453,'Policy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53" s="427" t="str">
        <f>IF(ISBLANK(INDEX('Policy Characteristics'!K:K,MATCH($C453,'Policy Characteristics'!$C:$C,0))),"",INDEX('Policy Characteristics'!K:K,MATCH($C453,'Policy Characteristics'!$C:$C,0)))</f>
        <v>industry-ag-main.html#eff-stds</v>
      </c>
      <c r="R453" s="427" t="str">
        <f>IF(ISBLANK(INDEX('Policy Characteristics'!L:L,MATCH($C453,'Policy Characteristics'!$C:$C,0))),"",INDEX('Policy Characteristics'!L:L,MATCH($C453,'Policy Characteristics'!$C:$C,0)))</f>
        <v>industry-energy-efficiency-standards.html</v>
      </c>
    </row>
    <row r="454" spans="1:18" s="5" customFormat="1" x14ac:dyDescent="0.35">
      <c r="A454" s="427" t="str">
        <f>IF(ISBLANK(INDEX('Policy Characteristics'!A:A,MATCH($C454,'Policy Characteristics'!$C:$C,0))),"",INDEX('Policy Characteristics'!A:A,MATCH($C454,'Policy Characteristics'!$C:$C,0)))</f>
        <v>Industry</v>
      </c>
      <c r="B454" s="427" t="str">
        <f>IF(ISBLANK(INDEX('Policy Characteristics'!B:B,MATCH($C454,'Policy Characteristics'!$C:$C,0))),"",INDEX('Policy Characteristics'!B:B,MATCH($C454,'Policy Characteristics'!$C:$C,0)))</f>
        <v>Industry Energy Efficiency Standards</v>
      </c>
      <c r="C454" s="431" t="str">
        <f t="shared" si="32"/>
        <v>Percentage Improvement in Eqpt Efficiency Standards above BAU</v>
      </c>
      <c r="D454" s="9" t="s">
        <v>3251</v>
      </c>
      <c r="E454" s="53" t="s">
        <v>2480</v>
      </c>
      <c r="F454" s="211" t="s">
        <v>3221</v>
      </c>
      <c r="G454" s="53" t="s">
        <v>2486</v>
      </c>
      <c r="H454" s="54">
        <v>1008</v>
      </c>
      <c r="I454" s="53" t="s">
        <v>45</v>
      </c>
      <c r="J454" s="429" t="str">
        <f>IF(ISBLANK(INDEX('Policy Characteristics'!D:D,MATCH($C454,'Policy Characteristics'!$C:$C,0))),"",INDEX('Policy Characteristics'!D:D,MATCH($C454,'Policy Characteristics'!$C:$C,0)))</f>
        <v>Industry Energy Efficiency Standards</v>
      </c>
      <c r="K454" s="427" t="str">
        <f>IF(ISBLANK(INDEX('Policy Characteristics'!E:E,MATCH($C454,'Policy Characteristics'!$C:$C,0))),"",INDEX('Policy Characteristics'!E:E,MATCH($C454,'Policy Characteristics'!$C:$C,0)))</f>
        <v>indst efficiency standards</v>
      </c>
      <c r="L454" s="450">
        <f>IF(ISBLANK(INDEX('Policy Characteristics'!F:F,MATCH($C454,'Policy Characteristics'!$C:$C,0))),"",INDEX('Policy Characteristics'!F:F,MATCH($C454,'Policy Characteristics'!$C:$C,0)))</f>
        <v>0</v>
      </c>
      <c r="M454" s="450">
        <f>IF(ISBLANK(INDEX('Policy Characteristics'!G:G,MATCH($C454,'Policy Characteristics'!$C:$C,0))),"",INDEX('Policy Characteristics'!G:G,MATCH($C454,'Policy Characteristics'!$C:$C,0)))</f>
        <v>0.25</v>
      </c>
      <c r="N454" s="450">
        <f>IF(ISBLANK(INDEX('Policy Characteristics'!H:H,MATCH($C454,'Policy Characteristics'!$C:$C,0))),"",INDEX('Policy Characteristics'!H:H,MATCH($C454,'Policy Characteristics'!$C:$C,0)))</f>
        <v>0.01</v>
      </c>
      <c r="O454" s="427" t="str">
        <f>IF(ISBLANK(INDEX('Policy Characteristics'!I:I,MATCH($C454,'Policy Characteristics'!$C:$C,0))),"",INDEX('Policy Characteristics'!I:I,MATCH($C454,'Policy Characteristics'!$C:$C,0)))</f>
        <v>% reduction in energy use</v>
      </c>
      <c r="P454" s="427" t="str">
        <f>IF(ISBLANK(INDEX('Policy Characteristics'!J:J,MATCH($C454,'Policy Characteristics'!$C:$C,0))),"",INDEX('Policy Characteristics'!J:J,MATCH($C454,'Policy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54" s="427" t="str">
        <f>IF(ISBLANK(INDEX('Policy Characteristics'!K:K,MATCH($C454,'Policy Characteristics'!$C:$C,0))),"",INDEX('Policy Characteristics'!K:K,MATCH($C454,'Policy Characteristics'!$C:$C,0)))</f>
        <v>industry-ag-main.html#eff-stds</v>
      </c>
      <c r="R454" s="427" t="str">
        <f>IF(ISBLANK(INDEX('Policy Characteristics'!L:L,MATCH($C454,'Policy Characteristics'!$C:$C,0))),"",INDEX('Policy Characteristics'!L:L,MATCH($C454,'Policy Characteristics'!$C:$C,0)))</f>
        <v>industry-energy-efficiency-standards.html</v>
      </c>
    </row>
    <row r="455" spans="1:18" s="5" customFormat="1" x14ac:dyDescent="0.35">
      <c r="A455" s="427" t="str">
        <f>IF(ISBLANK(INDEX('Policy Characteristics'!A:A,MATCH($C455,'Policy Characteristics'!$C:$C,0))),"",INDEX('Policy Characteristics'!A:A,MATCH($C455,'Policy Characteristics'!$C:$C,0)))</f>
        <v>Industry</v>
      </c>
      <c r="B455" s="427" t="str">
        <f>IF(ISBLANK(INDEX('Policy Characteristics'!B:B,MATCH($C455,'Policy Characteristics'!$C:$C,0))),"",INDEX('Policy Characteristics'!B:B,MATCH($C455,'Policy Characteristics'!$C:$C,0)))</f>
        <v>Industry Energy Efficiency Standards</v>
      </c>
      <c r="C455" s="431" t="str">
        <f t="shared" si="32"/>
        <v>Percentage Improvement in Eqpt Efficiency Standards above BAU</v>
      </c>
      <c r="D455" s="9" t="s">
        <v>3251</v>
      </c>
      <c r="E455" s="53" t="s">
        <v>2481</v>
      </c>
      <c r="F455" s="211" t="s">
        <v>3221</v>
      </c>
      <c r="G455" s="53" t="s">
        <v>2489</v>
      </c>
      <c r="H455" s="54">
        <v>1009</v>
      </c>
      <c r="I455" s="53" t="s">
        <v>45</v>
      </c>
      <c r="J455" s="429" t="str">
        <f>IF(ISBLANK(INDEX('Policy Characteristics'!D:D,MATCH($C455,'Policy Characteristics'!$C:$C,0))),"",INDEX('Policy Characteristics'!D:D,MATCH($C455,'Policy Characteristics'!$C:$C,0)))</f>
        <v>Industry Energy Efficiency Standards</v>
      </c>
      <c r="K455" s="427" t="str">
        <f>IF(ISBLANK(INDEX('Policy Characteristics'!E:E,MATCH($C455,'Policy Characteristics'!$C:$C,0))),"",INDEX('Policy Characteristics'!E:E,MATCH($C455,'Policy Characteristics'!$C:$C,0)))</f>
        <v>indst efficiency standards</v>
      </c>
      <c r="L455" s="450">
        <f>IF(ISBLANK(INDEX('Policy Characteristics'!F:F,MATCH($C455,'Policy Characteristics'!$C:$C,0))),"",INDEX('Policy Characteristics'!F:F,MATCH($C455,'Policy Characteristics'!$C:$C,0)))</f>
        <v>0</v>
      </c>
      <c r="M455" s="450">
        <f>IF(ISBLANK(INDEX('Policy Characteristics'!G:G,MATCH($C455,'Policy Characteristics'!$C:$C,0))),"",INDEX('Policy Characteristics'!G:G,MATCH($C455,'Policy Characteristics'!$C:$C,0)))</f>
        <v>0.25</v>
      </c>
      <c r="N455" s="450">
        <f>IF(ISBLANK(INDEX('Policy Characteristics'!H:H,MATCH($C455,'Policy Characteristics'!$C:$C,0))),"",INDEX('Policy Characteristics'!H:H,MATCH($C455,'Policy Characteristics'!$C:$C,0)))</f>
        <v>0.01</v>
      </c>
      <c r="O455" s="427" t="str">
        <f>IF(ISBLANK(INDEX('Policy Characteristics'!I:I,MATCH($C455,'Policy Characteristics'!$C:$C,0))),"",INDEX('Policy Characteristics'!I:I,MATCH($C455,'Policy Characteristics'!$C:$C,0)))</f>
        <v>% reduction in energy use</v>
      </c>
      <c r="P455" s="427" t="str">
        <f>IF(ISBLANK(INDEX('Policy Characteristics'!J:J,MATCH($C455,'Policy Characteristics'!$C:$C,0))),"",INDEX('Policy Characteristics'!J:J,MATCH($C455,'Policy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55" s="427" t="str">
        <f>IF(ISBLANK(INDEX('Policy Characteristics'!K:K,MATCH($C455,'Policy Characteristics'!$C:$C,0))),"",INDEX('Policy Characteristics'!K:K,MATCH($C455,'Policy Characteristics'!$C:$C,0)))</f>
        <v>industry-ag-main.html#eff-stds</v>
      </c>
      <c r="R455" s="427" t="str">
        <f>IF(ISBLANK(INDEX('Policy Characteristics'!L:L,MATCH($C455,'Policy Characteristics'!$C:$C,0))),"",INDEX('Policy Characteristics'!L:L,MATCH($C455,'Policy Characteristics'!$C:$C,0)))</f>
        <v>industry-energy-efficiency-standards.html</v>
      </c>
    </row>
    <row r="456" spans="1:18" s="5" customFormat="1" x14ac:dyDescent="0.35">
      <c r="A456" s="427" t="str">
        <f>IF(ISBLANK(INDEX('Policy Characteristics'!A:A,MATCH($C456,'Policy Characteristics'!$C:$C,0))),"",INDEX('Policy Characteristics'!A:A,MATCH($C456,'Policy Characteristics'!$C:$C,0)))</f>
        <v>Industry</v>
      </c>
      <c r="B456" s="427" t="str">
        <f>IF(ISBLANK(INDEX('Policy Characteristics'!B:B,MATCH($C456,'Policy Characteristics'!$C:$C,0))),"",INDEX('Policy Characteristics'!B:B,MATCH($C456,'Policy Characteristics'!$C:$C,0)))</f>
        <v>Industry Energy Efficiency Standards</v>
      </c>
      <c r="C456" s="431" t="str">
        <f t="shared" si="32"/>
        <v>Percentage Improvement in Eqpt Efficiency Standards above BAU</v>
      </c>
      <c r="D456" s="9" t="s">
        <v>3251</v>
      </c>
      <c r="E456" s="53" t="s">
        <v>2482</v>
      </c>
      <c r="F456" s="211" t="s">
        <v>3221</v>
      </c>
      <c r="G456" s="53" t="s">
        <v>2490</v>
      </c>
      <c r="H456" s="54">
        <v>1010</v>
      </c>
      <c r="I456" s="53" t="s">
        <v>45</v>
      </c>
      <c r="J456" s="429" t="str">
        <f>IF(ISBLANK(INDEX('Policy Characteristics'!D:D,MATCH($C456,'Policy Characteristics'!$C:$C,0))),"",INDEX('Policy Characteristics'!D:D,MATCH($C456,'Policy Characteristics'!$C:$C,0)))</f>
        <v>Industry Energy Efficiency Standards</v>
      </c>
      <c r="K456" s="427" t="str">
        <f>IF(ISBLANK(INDEX('Policy Characteristics'!E:E,MATCH($C456,'Policy Characteristics'!$C:$C,0))),"",INDEX('Policy Characteristics'!E:E,MATCH($C456,'Policy Characteristics'!$C:$C,0)))</f>
        <v>indst efficiency standards</v>
      </c>
      <c r="L456" s="450">
        <f>IF(ISBLANK(INDEX('Policy Characteristics'!F:F,MATCH($C456,'Policy Characteristics'!$C:$C,0))),"",INDEX('Policy Characteristics'!F:F,MATCH($C456,'Policy Characteristics'!$C:$C,0)))</f>
        <v>0</v>
      </c>
      <c r="M456" s="450">
        <f>IF(ISBLANK(INDEX('Policy Characteristics'!G:G,MATCH($C456,'Policy Characteristics'!$C:$C,0))),"",INDEX('Policy Characteristics'!G:G,MATCH($C456,'Policy Characteristics'!$C:$C,0)))</f>
        <v>0.25</v>
      </c>
      <c r="N456" s="450">
        <f>IF(ISBLANK(INDEX('Policy Characteristics'!H:H,MATCH($C456,'Policy Characteristics'!$C:$C,0))),"",INDEX('Policy Characteristics'!H:H,MATCH($C456,'Policy Characteristics'!$C:$C,0)))</f>
        <v>0.01</v>
      </c>
      <c r="O456" s="427" t="str">
        <f>IF(ISBLANK(INDEX('Policy Characteristics'!I:I,MATCH($C456,'Policy Characteristics'!$C:$C,0))),"",INDEX('Policy Characteristics'!I:I,MATCH($C456,'Policy Characteristics'!$C:$C,0)))</f>
        <v>% reduction in energy use</v>
      </c>
      <c r="P456" s="427" t="str">
        <f>IF(ISBLANK(INDEX('Policy Characteristics'!J:J,MATCH($C456,'Policy Characteristics'!$C:$C,0))),"",INDEX('Policy Characteristics'!J:J,MATCH($C456,'Policy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56" s="427" t="str">
        <f>IF(ISBLANK(INDEX('Policy Characteristics'!K:K,MATCH($C456,'Policy Characteristics'!$C:$C,0))),"",INDEX('Policy Characteristics'!K:K,MATCH($C456,'Policy Characteristics'!$C:$C,0)))</f>
        <v>industry-ag-main.html#eff-stds</v>
      </c>
      <c r="R456" s="427" t="str">
        <f>IF(ISBLANK(INDEX('Policy Characteristics'!L:L,MATCH($C456,'Policy Characteristics'!$C:$C,0))),"",INDEX('Policy Characteristics'!L:L,MATCH($C456,'Policy Characteristics'!$C:$C,0)))</f>
        <v>industry-energy-efficiency-standards.html</v>
      </c>
    </row>
    <row r="457" spans="1:18" s="5" customFormat="1" x14ac:dyDescent="0.35">
      <c r="A457" s="427" t="str">
        <f>IF(ISBLANK(INDEX('Policy Characteristics'!A:A,MATCH($C457,'Policy Characteristics'!$C:$C,0))),"",INDEX('Policy Characteristics'!A:A,MATCH($C457,'Policy Characteristics'!$C:$C,0)))</f>
        <v>Industry</v>
      </c>
      <c r="B457" s="427" t="str">
        <f>IF(ISBLANK(INDEX('Policy Characteristics'!B:B,MATCH($C457,'Policy Characteristics'!$C:$C,0))),"",INDEX('Policy Characteristics'!B:B,MATCH($C457,'Policy Characteristics'!$C:$C,0)))</f>
        <v>Industry Energy Efficiency Standards</v>
      </c>
      <c r="C457" s="431" t="str">
        <f t="shared" si="32"/>
        <v>Percentage Improvement in Eqpt Efficiency Standards above BAU</v>
      </c>
      <c r="D457" s="9" t="s">
        <v>3251</v>
      </c>
      <c r="E457" s="53" t="s">
        <v>2483</v>
      </c>
      <c r="F457" s="211" t="s">
        <v>3221</v>
      </c>
      <c r="G457" s="53" t="s">
        <v>2487</v>
      </c>
      <c r="H457" s="54">
        <v>1011</v>
      </c>
      <c r="I457" s="53" t="s">
        <v>46</v>
      </c>
      <c r="J457" s="429" t="str">
        <f>IF(ISBLANK(INDEX('Policy Characteristics'!D:D,MATCH($C457,'Policy Characteristics'!$C:$C,0))),"",INDEX('Policy Characteristics'!D:D,MATCH($C457,'Policy Characteristics'!$C:$C,0)))</f>
        <v>Industry Energy Efficiency Standards</v>
      </c>
      <c r="K457" s="427" t="str">
        <f>IF(ISBLANK(INDEX('Policy Characteristics'!E:E,MATCH($C457,'Policy Characteristics'!$C:$C,0))),"",INDEX('Policy Characteristics'!E:E,MATCH($C457,'Policy Characteristics'!$C:$C,0)))</f>
        <v>indst efficiency standards</v>
      </c>
      <c r="L457" s="450">
        <f>IF(ISBLANK(INDEX('Policy Characteristics'!F:F,MATCH($C457,'Policy Characteristics'!$C:$C,0))),"",INDEX('Policy Characteristics'!F:F,MATCH($C457,'Policy Characteristics'!$C:$C,0)))</f>
        <v>0</v>
      </c>
      <c r="M457" s="450">
        <f>IF(ISBLANK(INDEX('Policy Characteristics'!G:G,MATCH($C457,'Policy Characteristics'!$C:$C,0))),"",INDEX('Policy Characteristics'!G:G,MATCH($C457,'Policy Characteristics'!$C:$C,0)))</f>
        <v>0.25</v>
      </c>
      <c r="N457" s="450">
        <f>IF(ISBLANK(INDEX('Policy Characteristics'!H:H,MATCH($C457,'Policy Characteristics'!$C:$C,0))),"",INDEX('Policy Characteristics'!H:H,MATCH($C457,'Policy Characteristics'!$C:$C,0)))</f>
        <v>0.01</v>
      </c>
      <c r="O457" s="427" t="str">
        <f>IF(ISBLANK(INDEX('Policy Characteristics'!I:I,MATCH($C457,'Policy Characteristics'!$C:$C,0))),"",INDEX('Policy Characteristics'!I:I,MATCH($C457,'Policy Characteristics'!$C:$C,0)))</f>
        <v>% reduction in energy use</v>
      </c>
      <c r="P457" s="427" t="str">
        <f>IF(ISBLANK(INDEX('Policy Characteristics'!J:J,MATCH($C457,'Policy Characteristics'!$C:$C,0))),"",INDEX('Policy Characteristics'!J:J,MATCH($C457,'Policy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57" s="427" t="str">
        <f>IF(ISBLANK(INDEX('Policy Characteristics'!K:K,MATCH($C457,'Policy Characteristics'!$C:$C,0))),"",INDEX('Policy Characteristics'!K:K,MATCH($C457,'Policy Characteristics'!$C:$C,0)))</f>
        <v>industry-ag-main.html#eff-stds</v>
      </c>
      <c r="R457" s="427" t="str">
        <f>IF(ISBLANK(INDEX('Policy Characteristics'!L:L,MATCH($C457,'Policy Characteristics'!$C:$C,0))),"",INDEX('Policy Characteristics'!L:L,MATCH($C457,'Policy Characteristics'!$C:$C,0)))</f>
        <v>industry-energy-efficiency-standards.html</v>
      </c>
    </row>
    <row r="458" spans="1:18" s="5" customFormat="1" x14ac:dyDescent="0.35">
      <c r="A458" s="427" t="str">
        <f>IF(ISBLANK(INDEX('Policy Characteristics'!A:A,MATCH($C458,'Policy Characteristics'!$C:$C,0))),"",INDEX('Policy Characteristics'!A:A,MATCH($C458,'Policy Characteristics'!$C:$C,0)))</f>
        <v>Industry</v>
      </c>
      <c r="B458" s="427" t="str">
        <f>IF(ISBLANK(INDEX('Policy Characteristics'!B:B,MATCH($C458,'Policy Characteristics'!$C:$C,0))),"",INDEX('Policy Characteristics'!B:B,MATCH($C458,'Policy Characteristics'!$C:$C,0)))</f>
        <v>Industry Energy Efficiency Standards</v>
      </c>
      <c r="C458" s="431" t="str">
        <f t="shared" si="32"/>
        <v>Percentage Improvement in Eqpt Efficiency Standards above BAU</v>
      </c>
      <c r="D458" s="9" t="s">
        <v>3251</v>
      </c>
      <c r="E458" s="53" t="s">
        <v>2484</v>
      </c>
      <c r="F458" s="211" t="s">
        <v>3221</v>
      </c>
      <c r="G458" s="53" t="s">
        <v>2488</v>
      </c>
      <c r="H458" s="54">
        <v>1012</v>
      </c>
      <c r="I458" s="53" t="s">
        <v>45</v>
      </c>
      <c r="J458" s="429" t="str">
        <f>IF(ISBLANK(INDEX('Policy Characteristics'!D:D,MATCH($C458,'Policy Characteristics'!$C:$C,0))),"",INDEX('Policy Characteristics'!D:D,MATCH($C458,'Policy Characteristics'!$C:$C,0)))</f>
        <v>Industry Energy Efficiency Standards</v>
      </c>
      <c r="K458" s="427" t="str">
        <f>IF(ISBLANK(INDEX('Policy Characteristics'!E:E,MATCH($C458,'Policy Characteristics'!$C:$C,0))),"",INDEX('Policy Characteristics'!E:E,MATCH($C458,'Policy Characteristics'!$C:$C,0)))</f>
        <v>indst efficiency standards</v>
      </c>
      <c r="L458" s="450">
        <f>IF(ISBLANK(INDEX('Policy Characteristics'!F:F,MATCH($C458,'Policy Characteristics'!$C:$C,0))),"",INDEX('Policy Characteristics'!F:F,MATCH($C458,'Policy Characteristics'!$C:$C,0)))</f>
        <v>0</v>
      </c>
      <c r="M458" s="450">
        <f>IF(ISBLANK(INDEX('Policy Characteristics'!G:G,MATCH($C458,'Policy Characteristics'!$C:$C,0))),"",INDEX('Policy Characteristics'!G:G,MATCH($C458,'Policy Characteristics'!$C:$C,0)))</f>
        <v>0.25</v>
      </c>
      <c r="N458" s="450">
        <f>IF(ISBLANK(INDEX('Policy Characteristics'!H:H,MATCH($C458,'Policy Characteristics'!$C:$C,0))),"",INDEX('Policy Characteristics'!H:H,MATCH($C458,'Policy Characteristics'!$C:$C,0)))</f>
        <v>0.01</v>
      </c>
      <c r="O458" s="427" t="str">
        <f>IF(ISBLANK(INDEX('Policy Characteristics'!I:I,MATCH($C458,'Policy Characteristics'!$C:$C,0))),"",INDEX('Policy Characteristics'!I:I,MATCH($C458,'Policy Characteristics'!$C:$C,0)))</f>
        <v>% reduction in energy use</v>
      </c>
      <c r="P458" s="427" t="str">
        <f>IF(ISBLANK(INDEX('Policy Characteristics'!J:J,MATCH($C458,'Policy Characteristics'!$C:$C,0))),"",INDEX('Policy Characteristics'!J:J,MATCH($C458,'Policy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58" s="427" t="str">
        <f>IF(ISBLANK(INDEX('Policy Characteristics'!K:K,MATCH($C458,'Policy Characteristics'!$C:$C,0))),"",INDEX('Policy Characteristics'!K:K,MATCH($C458,'Policy Characteristics'!$C:$C,0)))</f>
        <v>industry-ag-main.html#eff-stds</v>
      </c>
      <c r="R458" s="427" t="str">
        <f>IF(ISBLANK(INDEX('Policy Characteristics'!L:L,MATCH($C458,'Policy Characteristics'!$C:$C,0))),"",INDEX('Policy Characteristics'!L:L,MATCH($C458,'Policy Characteristics'!$C:$C,0)))</f>
        <v>industry-energy-efficiency-standards.html</v>
      </c>
    </row>
    <row r="459" spans="1:18" s="5" customFormat="1" x14ac:dyDescent="0.35">
      <c r="A459" s="427" t="str">
        <f>IF(ISBLANK(INDEX('Policy Characteristics'!A:A,MATCH($C459,'Policy Characteristics'!$C:$C,0))),"",INDEX('Policy Characteristics'!A:A,MATCH($C459,'Policy Characteristics'!$C:$C,0)))</f>
        <v>Industry</v>
      </c>
      <c r="B459" s="427" t="str">
        <f>IF(ISBLANK(INDEX('Policy Characteristics'!B:B,MATCH($C459,'Policy Characteristics'!$C:$C,0))),"",INDEX('Policy Characteristics'!B:B,MATCH($C459,'Policy Characteristics'!$C:$C,0)))</f>
        <v>Industry Energy Efficiency Standards</v>
      </c>
      <c r="C459" s="431" t="str">
        <f t="shared" si="32"/>
        <v>Percentage Improvement in Eqpt Efficiency Standards above BAU</v>
      </c>
      <c r="D459" s="9" t="s">
        <v>3251</v>
      </c>
      <c r="E459" s="53" t="s">
        <v>2485</v>
      </c>
      <c r="F459" s="211" t="s">
        <v>3221</v>
      </c>
      <c r="G459" s="53" t="s">
        <v>2491</v>
      </c>
      <c r="H459" s="54">
        <v>1013</v>
      </c>
      <c r="I459" s="53" t="s">
        <v>46</v>
      </c>
      <c r="J459" s="429" t="str">
        <f>IF(ISBLANK(INDEX('Policy Characteristics'!D:D,MATCH($C459,'Policy Characteristics'!$C:$C,0))),"",INDEX('Policy Characteristics'!D:D,MATCH($C459,'Policy Characteristics'!$C:$C,0)))</f>
        <v>Industry Energy Efficiency Standards</v>
      </c>
      <c r="K459" s="427" t="str">
        <f>IF(ISBLANK(INDEX('Policy Characteristics'!E:E,MATCH($C459,'Policy Characteristics'!$C:$C,0))),"",INDEX('Policy Characteristics'!E:E,MATCH($C459,'Policy Characteristics'!$C:$C,0)))</f>
        <v>indst efficiency standards</v>
      </c>
      <c r="L459" s="450">
        <f>IF(ISBLANK(INDEX('Policy Characteristics'!F:F,MATCH($C459,'Policy Characteristics'!$C:$C,0))),"",INDEX('Policy Characteristics'!F:F,MATCH($C459,'Policy Characteristics'!$C:$C,0)))</f>
        <v>0</v>
      </c>
      <c r="M459" s="450">
        <f>IF(ISBLANK(INDEX('Policy Characteristics'!G:G,MATCH($C459,'Policy Characteristics'!$C:$C,0))),"",INDEX('Policy Characteristics'!G:G,MATCH($C459,'Policy Characteristics'!$C:$C,0)))</f>
        <v>0.25</v>
      </c>
      <c r="N459" s="450">
        <f>IF(ISBLANK(INDEX('Policy Characteristics'!H:H,MATCH($C459,'Policy Characteristics'!$C:$C,0))),"",INDEX('Policy Characteristics'!H:H,MATCH($C459,'Policy Characteristics'!$C:$C,0)))</f>
        <v>0.01</v>
      </c>
      <c r="O459" s="427" t="str">
        <f>IF(ISBLANK(INDEX('Policy Characteristics'!I:I,MATCH($C459,'Policy Characteristics'!$C:$C,0))),"",INDEX('Policy Characteristics'!I:I,MATCH($C459,'Policy Characteristics'!$C:$C,0)))</f>
        <v>% reduction in energy use</v>
      </c>
      <c r="P459" s="427" t="str">
        <f>IF(ISBLANK(INDEX('Policy Characteristics'!J:J,MATCH($C459,'Policy Characteristics'!$C:$C,0))),"",INDEX('Policy Characteristics'!J:J,MATCH($C459,'Policy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59" s="427" t="str">
        <f>IF(ISBLANK(INDEX('Policy Characteristics'!K:K,MATCH($C459,'Policy Characteristics'!$C:$C,0))),"",INDEX('Policy Characteristics'!K:K,MATCH($C459,'Policy Characteristics'!$C:$C,0)))</f>
        <v>industry-ag-main.html#eff-stds</v>
      </c>
      <c r="R459" s="427" t="str">
        <f>IF(ISBLANK(INDEX('Policy Characteristics'!L:L,MATCH($C459,'Policy Characteristics'!$C:$C,0))),"",INDEX('Policy Characteristics'!L:L,MATCH($C459,'Policy Characteristics'!$C:$C,0)))</f>
        <v>industry-energy-efficiency-standards.html</v>
      </c>
    </row>
    <row r="460" spans="1:18" s="5" customFormat="1" x14ac:dyDescent="0.35">
      <c r="A460" s="427" t="str">
        <f>IF(ISBLANK(INDEX('Policy Characteristics'!A:A,MATCH($C460,'Policy Characteristics'!$C:$C,0))),"",INDEX('Policy Characteristics'!A:A,MATCH($C460,'Policy Characteristics'!$C:$C,0)))</f>
        <v>Industry</v>
      </c>
      <c r="B460" s="427" t="str">
        <f>IF(ISBLANK(INDEX('Policy Characteristics'!B:B,MATCH($C460,'Policy Characteristics'!$C:$C,0))),"",INDEX('Policy Characteristics'!B:B,MATCH($C460,'Policy Characteristics'!$C:$C,0)))</f>
        <v>Industry Energy Efficiency Standards</v>
      </c>
      <c r="C460" s="431" t="str">
        <f t="shared" si="32"/>
        <v>Percentage Improvement in Eqpt Efficiency Standards above BAU</v>
      </c>
      <c r="D460" s="9" t="s">
        <v>3251</v>
      </c>
      <c r="E460" s="53" t="s">
        <v>2837</v>
      </c>
      <c r="F460" s="211" t="s">
        <v>3221</v>
      </c>
      <c r="G460" s="53" t="s">
        <v>2840</v>
      </c>
      <c r="H460" s="54">
        <v>1014</v>
      </c>
      <c r="I460" s="53" t="s">
        <v>46</v>
      </c>
      <c r="J460" s="429" t="str">
        <f>IF(ISBLANK(INDEX('Policy Characteristics'!D:D,MATCH($C460,'Policy Characteristics'!$C:$C,0))),"",INDEX('Policy Characteristics'!D:D,MATCH($C460,'Policy Characteristics'!$C:$C,0)))</f>
        <v>Industry Energy Efficiency Standards</v>
      </c>
      <c r="K460" s="427" t="str">
        <f>IF(ISBLANK(INDEX('Policy Characteristics'!E:E,MATCH($C460,'Policy Characteristics'!$C:$C,0))),"",INDEX('Policy Characteristics'!E:E,MATCH($C460,'Policy Characteristics'!$C:$C,0)))</f>
        <v>indst efficiency standards</v>
      </c>
      <c r="L460" s="450">
        <f>IF(ISBLANK(INDEX('Policy Characteristics'!F:F,MATCH($C460,'Policy Characteristics'!$C:$C,0))),"",INDEX('Policy Characteristics'!F:F,MATCH($C460,'Policy Characteristics'!$C:$C,0)))</f>
        <v>0</v>
      </c>
      <c r="M460" s="450">
        <f>IF(ISBLANK(INDEX('Policy Characteristics'!G:G,MATCH($C460,'Policy Characteristics'!$C:$C,0))),"",INDEX('Policy Characteristics'!G:G,MATCH($C460,'Policy Characteristics'!$C:$C,0)))</f>
        <v>0.25</v>
      </c>
      <c r="N460" s="450">
        <f>IF(ISBLANK(INDEX('Policy Characteristics'!H:H,MATCH($C460,'Policy Characteristics'!$C:$C,0))),"",INDEX('Policy Characteristics'!H:H,MATCH($C460,'Policy Characteristics'!$C:$C,0)))</f>
        <v>0.01</v>
      </c>
      <c r="O460" s="427" t="str">
        <f>IF(ISBLANK(INDEX('Policy Characteristics'!I:I,MATCH($C460,'Policy Characteristics'!$C:$C,0))),"",INDEX('Policy Characteristics'!I:I,MATCH($C460,'Policy Characteristics'!$C:$C,0)))</f>
        <v>% reduction in energy use</v>
      </c>
      <c r="P460" s="427" t="str">
        <f>IF(ISBLANK(INDEX('Policy Characteristics'!J:J,MATCH($C460,'Policy Characteristics'!$C:$C,0))),"",INDEX('Policy Characteristics'!J:J,MATCH($C460,'Policy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60" s="427" t="str">
        <f>IF(ISBLANK(INDEX('Policy Characteristics'!K:K,MATCH($C460,'Policy Characteristics'!$C:$C,0))),"",INDEX('Policy Characteristics'!K:K,MATCH($C460,'Policy Characteristics'!$C:$C,0)))</f>
        <v>industry-ag-main.html#eff-stds</v>
      </c>
      <c r="R460" s="427" t="str">
        <f>IF(ISBLANK(INDEX('Policy Characteristics'!L:L,MATCH($C460,'Policy Characteristics'!$C:$C,0))),"",INDEX('Policy Characteristics'!L:L,MATCH($C460,'Policy Characteristics'!$C:$C,0)))</f>
        <v>industry-energy-efficiency-standards.html</v>
      </c>
    </row>
    <row r="461" spans="1:18" s="5" customFormat="1" x14ac:dyDescent="0.35">
      <c r="A461" s="427" t="str">
        <f>IF(ISBLANK(INDEX('Policy Characteristics'!A:A,MATCH($C461,'Policy Characteristics'!$C:$C,0))),"",INDEX('Policy Characteristics'!A:A,MATCH($C461,'Policy Characteristics'!$C:$C,0)))</f>
        <v>Industry</v>
      </c>
      <c r="B461" s="427" t="str">
        <f>IF(ISBLANK(INDEX('Policy Characteristics'!B:B,MATCH($C461,'Policy Characteristics'!$C:$C,0))),"",INDEX('Policy Characteristics'!B:B,MATCH($C461,'Policy Characteristics'!$C:$C,0)))</f>
        <v>Industry Energy Efficiency Standards</v>
      </c>
      <c r="C461" s="431" t="str">
        <f t="shared" si="32"/>
        <v>Percentage Improvement in Eqpt Efficiency Standards above BAU</v>
      </c>
      <c r="D461" s="9" t="s">
        <v>3251</v>
      </c>
      <c r="E461" s="53" t="s">
        <v>2838</v>
      </c>
      <c r="F461" s="211" t="s">
        <v>3221</v>
      </c>
      <c r="G461" s="53" t="s">
        <v>2842</v>
      </c>
      <c r="H461" s="54">
        <v>1015</v>
      </c>
      <c r="I461" s="53" t="s">
        <v>45</v>
      </c>
      <c r="J461" s="429" t="str">
        <f>IF(ISBLANK(INDEX('Policy Characteristics'!D:D,MATCH($C461,'Policy Characteristics'!$C:$C,0))),"",INDEX('Policy Characteristics'!D:D,MATCH($C461,'Policy Characteristics'!$C:$C,0)))</f>
        <v>Industry Energy Efficiency Standards</v>
      </c>
      <c r="K461" s="427" t="str">
        <f>IF(ISBLANK(INDEX('Policy Characteristics'!E:E,MATCH($C461,'Policy Characteristics'!$C:$C,0))),"",INDEX('Policy Characteristics'!E:E,MATCH($C461,'Policy Characteristics'!$C:$C,0)))</f>
        <v>indst efficiency standards</v>
      </c>
      <c r="L461" s="450">
        <f>IF(ISBLANK(INDEX('Policy Characteristics'!F:F,MATCH($C461,'Policy Characteristics'!$C:$C,0))),"",INDEX('Policy Characteristics'!F:F,MATCH($C461,'Policy Characteristics'!$C:$C,0)))</f>
        <v>0</v>
      </c>
      <c r="M461" s="450">
        <f>IF(ISBLANK(INDEX('Policy Characteristics'!G:G,MATCH($C461,'Policy Characteristics'!$C:$C,0))),"",INDEX('Policy Characteristics'!G:G,MATCH($C461,'Policy Characteristics'!$C:$C,0)))</f>
        <v>0.25</v>
      </c>
      <c r="N461" s="450">
        <f>IF(ISBLANK(INDEX('Policy Characteristics'!H:H,MATCH($C461,'Policy Characteristics'!$C:$C,0))),"",INDEX('Policy Characteristics'!H:H,MATCH($C461,'Policy Characteristics'!$C:$C,0)))</f>
        <v>0.01</v>
      </c>
      <c r="O461" s="427" t="str">
        <f>IF(ISBLANK(INDEX('Policy Characteristics'!I:I,MATCH($C461,'Policy Characteristics'!$C:$C,0))),"",INDEX('Policy Characteristics'!I:I,MATCH($C461,'Policy Characteristics'!$C:$C,0)))</f>
        <v>% reduction in energy use</v>
      </c>
      <c r="P461" s="427" t="str">
        <f>IF(ISBLANK(INDEX('Policy Characteristics'!J:J,MATCH($C461,'Policy Characteristics'!$C:$C,0))),"",INDEX('Policy Characteristics'!J:J,MATCH($C461,'Policy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61" s="427" t="str">
        <f>IF(ISBLANK(INDEX('Policy Characteristics'!K:K,MATCH($C461,'Policy Characteristics'!$C:$C,0))),"",INDEX('Policy Characteristics'!K:K,MATCH($C461,'Policy Characteristics'!$C:$C,0)))</f>
        <v>industry-ag-main.html#eff-stds</v>
      </c>
      <c r="R461" s="427" t="str">
        <f>IF(ISBLANK(INDEX('Policy Characteristics'!L:L,MATCH($C461,'Policy Characteristics'!$C:$C,0))),"",INDEX('Policy Characteristics'!L:L,MATCH($C461,'Policy Characteristics'!$C:$C,0)))</f>
        <v>industry-energy-efficiency-standards.html</v>
      </c>
    </row>
    <row r="462" spans="1:18" s="5" customFormat="1" x14ac:dyDescent="0.35">
      <c r="A462" s="427" t="str">
        <f>IF(ISBLANK(INDEX('Policy Characteristics'!A:A,MATCH($C462,'Policy Characteristics'!$C:$C,0))),"",INDEX('Policy Characteristics'!A:A,MATCH($C462,'Policy Characteristics'!$C:$C,0)))</f>
        <v>Industry</v>
      </c>
      <c r="B462" s="427" t="str">
        <f>IF(ISBLANK(INDEX('Policy Characteristics'!B:B,MATCH($C462,'Policy Characteristics'!$C:$C,0))),"",INDEX('Policy Characteristics'!B:B,MATCH($C462,'Policy Characteristics'!$C:$C,0)))</f>
        <v>Industry Energy Efficiency Standards</v>
      </c>
      <c r="C462" s="431" t="str">
        <f t="shared" si="32"/>
        <v>Percentage Improvement in Eqpt Efficiency Standards above BAU</v>
      </c>
      <c r="D462" s="9" t="s">
        <v>3251</v>
      </c>
      <c r="E462" s="53" t="s">
        <v>2839</v>
      </c>
      <c r="F462" s="211" t="s">
        <v>3221</v>
      </c>
      <c r="G462" s="53" t="s">
        <v>2843</v>
      </c>
      <c r="H462" s="54">
        <v>1016</v>
      </c>
      <c r="I462" s="53" t="s">
        <v>45</v>
      </c>
      <c r="J462" s="429" t="str">
        <f>IF(ISBLANK(INDEX('Policy Characteristics'!D:D,MATCH($C462,'Policy Characteristics'!$C:$C,0))),"",INDEX('Policy Characteristics'!D:D,MATCH($C462,'Policy Characteristics'!$C:$C,0)))</f>
        <v>Industry Energy Efficiency Standards</v>
      </c>
      <c r="K462" s="427" t="str">
        <f>IF(ISBLANK(INDEX('Policy Characteristics'!E:E,MATCH($C462,'Policy Characteristics'!$C:$C,0))),"",INDEX('Policy Characteristics'!E:E,MATCH($C462,'Policy Characteristics'!$C:$C,0)))</f>
        <v>indst efficiency standards</v>
      </c>
      <c r="L462" s="450">
        <f>IF(ISBLANK(INDEX('Policy Characteristics'!F:F,MATCH($C462,'Policy Characteristics'!$C:$C,0))),"",INDEX('Policy Characteristics'!F:F,MATCH($C462,'Policy Characteristics'!$C:$C,0)))</f>
        <v>0</v>
      </c>
      <c r="M462" s="450">
        <f>IF(ISBLANK(INDEX('Policy Characteristics'!G:G,MATCH($C462,'Policy Characteristics'!$C:$C,0))),"",INDEX('Policy Characteristics'!G:G,MATCH($C462,'Policy Characteristics'!$C:$C,0)))</f>
        <v>0.25</v>
      </c>
      <c r="N462" s="450">
        <f>IF(ISBLANK(INDEX('Policy Characteristics'!H:H,MATCH($C462,'Policy Characteristics'!$C:$C,0))),"",INDEX('Policy Characteristics'!H:H,MATCH($C462,'Policy Characteristics'!$C:$C,0)))</f>
        <v>0.01</v>
      </c>
      <c r="O462" s="427" t="str">
        <f>IF(ISBLANK(INDEX('Policy Characteristics'!I:I,MATCH($C462,'Policy Characteristics'!$C:$C,0))),"",INDEX('Policy Characteristics'!I:I,MATCH($C462,'Policy Characteristics'!$C:$C,0)))</f>
        <v>% reduction in energy use</v>
      </c>
      <c r="P462" s="427" t="str">
        <f>IF(ISBLANK(INDEX('Policy Characteristics'!J:J,MATCH($C462,'Policy Characteristics'!$C:$C,0))),"",INDEX('Policy Characteristics'!J:J,MATCH($C462,'Policy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62" s="427" t="str">
        <f>IF(ISBLANK(INDEX('Policy Characteristics'!K:K,MATCH($C462,'Policy Characteristics'!$C:$C,0))),"",INDEX('Policy Characteristics'!K:K,MATCH($C462,'Policy Characteristics'!$C:$C,0)))</f>
        <v>industry-ag-main.html#eff-stds</v>
      </c>
      <c r="R462" s="427" t="str">
        <f>IF(ISBLANK(INDEX('Policy Characteristics'!L:L,MATCH($C462,'Policy Characteristics'!$C:$C,0))),"",INDEX('Policy Characteristics'!L:L,MATCH($C462,'Policy Characteristics'!$C:$C,0)))</f>
        <v>industry-energy-efficiency-standards.html</v>
      </c>
    </row>
    <row r="463" spans="1:18" s="5" customFormat="1" x14ac:dyDescent="0.35">
      <c r="A463" s="427" t="str">
        <f>IF(ISBLANK(INDEX('Policy Characteristics'!A:A,MATCH($C463,'Policy Characteristics'!$C:$C,0))),"",INDEX('Policy Characteristics'!A:A,MATCH($C463,'Policy Characteristics'!$C:$C,0)))</f>
        <v>Industry</v>
      </c>
      <c r="B463" s="427" t="str">
        <f>IF(ISBLANK(INDEX('Policy Characteristics'!B:B,MATCH($C463,'Policy Characteristics'!$C:$C,0))),"",INDEX('Policy Characteristics'!B:B,MATCH($C463,'Policy Characteristics'!$C:$C,0)))</f>
        <v>Industry Energy Efficiency Standards</v>
      </c>
      <c r="C463" s="431" t="str">
        <f t="shared" si="32"/>
        <v>Percentage Improvement in Eqpt Efficiency Standards above BAU</v>
      </c>
      <c r="D463" s="9" t="s">
        <v>3251</v>
      </c>
      <c r="E463" s="53" t="s">
        <v>2836</v>
      </c>
      <c r="F463" s="211" t="s">
        <v>3221</v>
      </c>
      <c r="G463" s="53" t="s">
        <v>2841</v>
      </c>
      <c r="H463" s="54">
        <v>1017</v>
      </c>
      <c r="I463" s="53" t="s">
        <v>46</v>
      </c>
      <c r="J463" s="429" t="str">
        <f>IF(ISBLANK(INDEX('Policy Characteristics'!D:D,MATCH($C463,'Policy Characteristics'!$C:$C,0))),"",INDEX('Policy Characteristics'!D:D,MATCH($C463,'Policy Characteristics'!$C:$C,0)))</f>
        <v>Industry Energy Efficiency Standards</v>
      </c>
      <c r="K463" s="427" t="str">
        <f>IF(ISBLANK(INDEX('Policy Characteristics'!E:E,MATCH($C463,'Policy Characteristics'!$C:$C,0))),"",INDEX('Policy Characteristics'!E:E,MATCH($C463,'Policy Characteristics'!$C:$C,0)))</f>
        <v>indst efficiency standards</v>
      </c>
      <c r="L463" s="450">
        <f>IF(ISBLANK(INDEX('Policy Characteristics'!F:F,MATCH($C463,'Policy Characteristics'!$C:$C,0))),"",INDEX('Policy Characteristics'!F:F,MATCH($C463,'Policy Characteristics'!$C:$C,0)))</f>
        <v>0</v>
      </c>
      <c r="M463" s="450">
        <f>IF(ISBLANK(INDEX('Policy Characteristics'!G:G,MATCH($C463,'Policy Characteristics'!$C:$C,0))),"",INDEX('Policy Characteristics'!G:G,MATCH($C463,'Policy Characteristics'!$C:$C,0)))</f>
        <v>0.25</v>
      </c>
      <c r="N463" s="450">
        <f>IF(ISBLANK(INDEX('Policy Characteristics'!H:H,MATCH($C463,'Policy Characteristics'!$C:$C,0))),"",INDEX('Policy Characteristics'!H:H,MATCH($C463,'Policy Characteristics'!$C:$C,0)))</f>
        <v>0.01</v>
      </c>
      <c r="O463" s="427" t="str">
        <f>IF(ISBLANK(INDEX('Policy Characteristics'!I:I,MATCH($C463,'Policy Characteristics'!$C:$C,0))),"",INDEX('Policy Characteristics'!I:I,MATCH($C463,'Policy Characteristics'!$C:$C,0)))</f>
        <v>% reduction in energy use</v>
      </c>
      <c r="P463" s="427" t="str">
        <f>IF(ISBLANK(INDEX('Policy Characteristics'!J:J,MATCH($C463,'Policy Characteristics'!$C:$C,0))),"",INDEX('Policy Characteristics'!J:J,MATCH($C463,'Policy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63" s="427" t="str">
        <f>IF(ISBLANK(INDEX('Policy Characteristics'!K:K,MATCH($C463,'Policy Characteristics'!$C:$C,0))),"",INDEX('Policy Characteristics'!K:K,MATCH($C463,'Policy Characteristics'!$C:$C,0)))</f>
        <v>industry-ag-main.html#eff-stds</v>
      </c>
      <c r="R463" s="427" t="str">
        <f>IF(ISBLANK(INDEX('Policy Characteristics'!L:L,MATCH($C463,'Policy Characteristics'!$C:$C,0))),"",INDEX('Policy Characteristics'!L:L,MATCH($C463,'Policy Characteristics'!$C:$C,0)))</f>
        <v>industry-energy-efficiency-standards.html</v>
      </c>
    </row>
    <row r="464" spans="1:18" s="5" customFormat="1" x14ac:dyDescent="0.35">
      <c r="A464" s="427" t="str">
        <f>IF(ISBLANK(INDEX('Policy Characteristics'!A:A,MATCH($C464,'Policy Characteristics'!$C:$C,0))),"",INDEX('Policy Characteristics'!A:A,MATCH($C464,'Policy Characteristics'!$C:$C,0)))</f>
        <v>Industry</v>
      </c>
      <c r="B464" s="427" t="str">
        <f>IF(ISBLANK(INDEX('Policy Characteristics'!B:B,MATCH($C464,'Policy Characteristics'!$C:$C,0))),"",INDEX('Policy Characteristics'!B:B,MATCH($C464,'Policy Characteristics'!$C:$C,0)))</f>
        <v>Industry Energy Efficiency Standards</v>
      </c>
      <c r="C464" s="431" t="str">
        <f t="shared" si="32"/>
        <v>Percentage Improvement in Eqpt Efficiency Standards above BAU</v>
      </c>
      <c r="D464" s="9" t="s">
        <v>3252</v>
      </c>
      <c r="E464" s="53" t="s">
        <v>2480</v>
      </c>
      <c r="F464" s="211" t="s">
        <v>3222</v>
      </c>
      <c r="G464" s="53" t="s">
        <v>2486</v>
      </c>
      <c r="H464" s="54">
        <v>1018</v>
      </c>
      <c r="I464" s="53" t="s">
        <v>45</v>
      </c>
      <c r="J464" s="429" t="str">
        <f>IF(ISBLANK(INDEX('Policy Characteristics'!D:D,MATCH($C464,'Policy Characteristics'!$C:$C,0))),"",INDEX('Policy Characteristics'!D:D,MATCH($C464,'Policy Characteristics'!$C:$C,0)))</f>
        <v>Industry Energy Efficiency Standards</v>
      </c>
      <c r="K464" s="427" t="str">
        <f>IF(ISBLANK(INDEX('Policy Characteristics'!E:E,MATCH($C464,'Policy Characteristics'!$C:$C,0))),"",INDEX('Policy Characteristics'!E:E,MATCH($C464,'Policy Characteristics'!$C:$C,0)))</f>
        <v>indst efficiency standards</v>
      </c>
      <c r="L464" s="450">
        <f>IF(ISBLANK(INDEX('Policy Characteristics'!F:F,MATCH($C464,'Policy Characteristics'!$C:$C,0))),"",INDEX('Policy Characteristics'!F:F,MATCH($C464,'Policy Characteristics'!$C:$C,0)))</f>
        <v>0</v>
      </c>
      <c r="M464" s="450">
        <f>IF(ISBLANK(INDEX('Policy Characteristics'!G:G,MATCH($C464,'Policy Characteristics'!$C:$C,0))),"",INDEX('Policy Characteristics'!G:G,MATCH($C464,'Policy Characteristics'!$C:$C,0)))</f>
        <v>0.25</v>
      </c>
      <c r="N464" s="450">
        <f>IF(ISBLANK(INDEX('Policy Characteristics'!H:H,MATCH($C464,'Policy Characteristics'!$C:$C,0))),"",INDEX('Policy Characteristics'!H:H,MATCH($C464,'Policy Characteristics'!$C:$C,0)))</f>
        <v>0.01</v>
      </c>
      <c r="O464" s="427" t="str">
        <f>IF(ISBLANK(INDEX('Policy Characteristics'!I:I,MATCH($C464,'Policy Characteristics'!$C:$C,0))),"",INDEX('Policy Characteristics'!I:I,MATCH($C464,'Policy Characteristics'!$C:$C,0)))</f>
        <v>% reduction in energy use</v>
      </c>
      <c r="P464" s="427" t="str">
        <f>IF(ISBLANK(INDEX('Policy Characteristics'!J:J,MATCH($C464,'Policy Characteristics'!$C:$C,0))),"",INDEX('Policy Characteristics'!J:J,MATCH($C464,'Policy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64" s="427" t="str">
        <f>IF(ISBLANK(INDEX('Policy Characteristics'!K:K,MATCH($C464,'Policy Characteristics'!$C:$C,0))),"",INDEX('Policy Characteristics'!K:K,MATCH($C464,'Policy Characteristics'!$C:$C,0)))</f>
        <v>industry-ag-main.html#eff-stds</v>
      </c>
      <c r="R464" s="427" t="str">
        <f>IF(ISBLANK(INDEX('Policy Characteristics'!L:L,MATCH($C464,'Policy Characteristics'!$C:$C,0))),"",INDEX('Policy Characteristics'!L:L,MATCH($C464,'Policy Characteristics'!$C:$C,0)))</f>
        <v>industry-energy-efficiency-standards.html</v>
      </c>
    </row>
    <row r="465" spans="1:18" s="5" customFormat="1" x14ac:dyDescent="0.35">
      <c r="A465" s="427" t="str">
        <f>IF(ISBLANK(INDEX('Policy Characteristics'!A:A,MATCH($C465,'Policy Characteristics'!$C:$C,0))),"",INDEX('Policy Characteristics'!A:A,MATCH($C465,'Policy Characteristics'!$C:$C,0)))</f>
        <v>Industry</v>
      </c>
      <c r="B465" s="427" t="str">
        <f>IF(ISBLANK(INDEX('Policy Characteristics'!B:B,MATCH($C465,'Policy Characteristics'!$C:$C,0))),"",INDEX('Policy Characteristics'!B:B,MATCH($C465,'Policy Characteristics'!$C:$C,0)))</f>
        <v>Industry Energy Efficiency Standards</v>
      </c>
      <c r="C465" s="431" t="str">
        <f t="shared" si="32"/>
        <v>Percentage Improvement in Eqpt Efficiency Standards above BAU</v>
      </c>
      <c r="D465" s="9" t="s">
        <v>3252</v>
      </c>
      <c r="E465" s="53" t="s">
        <v>2481</v>
      </c>
      <c r="F465" s="211" t="s">
        <v>3222</v>
      </c>
      <c r="G465" s="53" t="s">
        <v>2489</v>
      </c>
      <c r="H465" s="54">
        <v>1019</v>
      </c>
      <c r="I465" s="53" t="s">
        <v>45</v>
      </c>
      <c r="J465" s="429" t="str">
        <f>IF(ISBLANK(INDEX('Policy Characteristics'!D:D,MATCH($C465,'Policy Characteristics'!$C:$C,0))),"",INDEX('Policy Characteristics'!D:D,MATCH($C465,'Policy Characteristics'!$C:$C,0)))</f>
        <v>Industry Energy Efficiency Standards</v>
      </c>
      <c r="K465" s="427" t="str">
        <f>IF(ISBLANK(INDEX('Policy Characteristics'!E:E,MATCH($C465,'Policy Characteristics'!$C:$C,0))),"",INDEX('Policy Characteristics'!E:E,MATCH($C465,'Policy Characteristics'!$C:$C,0)))</f>
        <v>indst efficiency standards</v>
      </c>
      <c r="L465" s="450">
        <f>IF(ISBLANK(INDEX('Policy Characteristics'!F:F,MATCH($C465,'Policy Characteristics'!$C:$C,0))),"",INDEX('Policy Characteristics'!F:F,MATCH($C465,'Policy Characteristics'!$C:$C,0)))</f>
        <v>0</v>
      </c>
      <c r="M465" s="450">
        <f>IF(ISBLANK(INDEX('Policy Characteristics'!G:G,MATCH($C465,'Policy Characteristics'!$C:$C,0))),"",INDEX('Policy Characteristics'!G:G,MATCH($C465,'Policy Characteristics'!$C:$C,0)))</f>
        <v>0.25</v>
      </c>
      <c r="N465" s="450">
        <f>IF(ISBLANK(INDEX('Policy Characteristics'!H:H,MATCH($C465,'Policy Characteristics'!$C:$C,0))),"",INDEX('Policy Characteristics'!H:H,MATCH($C465,'Policy Characteristics'!$C:$C,0)))</f>
        <v>0.01</v>
      </c>
      <c r="O465" s="427" t="str">
        <f>IF(ISBLANK(INDEX('Policy Characteristics'!I:I,MATCH($C465,'Policy Characteristics'!$C:$C,0))),"",INDEX('Policy Characteristics'!I:I,MATCH($C465,'Policy Characteristics'!$C:$C,0)))</f>
        <v>% reduction in energy use</v>
      </c>
      <c r="P465" s="427" t="str">
        <f>IF(ISBLANK(INDEX('Policy Characteristics'!J:J,MATCH($C465,'Policy Characteristics'!$C:$C,0))),"",INDEX('Policy Characteristics'!J:J,MATCH($C465,'Policy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65" s="427" t="str">
        <f>IF(ISBLANK(INDEX('Policy Characteristics'!K:K,MATCH($C465,'Policy Characteristics'!$C:$C,0))),"",INDEX('Policy Characteristics'!K:K,MATCH($C465,'Policy Characteristics'!$C:$C,0)))</f>
        <v>industry-ag-main.html#eff-stds</v>
      </c>
      <c r="R465" s="427" t="str">
        <f>IF(ISBLANK(INDEX('Policy Characteristics'!L:L,MATCH($C465,'Policy Characteristics'!$C:$C,0))),"",INDEX('Policy Characteristics'!L:L,MATCH($C465,'Policy Characteristics'!$C:$C,0)))</f>
        <v>industry-energy-efficiency-standards.html</v>
      </c>
    </row>
    <row r="466" spans="1:18" s="5" customFormat="1" x14ac:dyDescent="0.35">
      <c r="A466" s="427" t="str">
        <f>IF(ISBLANK(INDEX('Policy Characteristics'!A:A,MATCH($C466,'Policy Characteristics'!$C:$C,0))),"",INDEX('Policy Characteristics'!A:A,MATCH($C466,'Policy Characteristics'!$C:$C,0)))</f>
        <v>Industry</v>
      </c>
      <c r="B466" s="427" t="str">
        <f>IF(ISBLANK(INDEX('Policy Characteristics'!B:B,MATCH($C466,'Policy Characteristics'!$C:$C,0))),"",INDEX('Policy Characteristics'!B:B,MATCH($C466,'Policy Characteristics'!$C:$C,0)))</f>
        <v>Industry Energy Efficiency Standards</v>
      </c>
      <c r="C466" s="431" t="str">
        <f t="shared" si="32"/>
        <v>Percentage Improvement in Eqpt Efficiency Standards above BAU</v>
      </c>
      <c r="D466" s="9" t="s">
        <v>3252</v>
      </c>
      <c r="E466" s="53" t="s">
        <v>2482</v>
      </c>
      <c r="F466" s="211" t="s">
        <v>3222</v>
      </c>
      <c r="G466" s="53" t="s">
        <v>2490</v>
      </c>
      <c r="H466" s="54">
        <v>1020</v>
      </c>
      <c r="I466" s="53" t="s">
        <v>45</v>
      </c>
      <c r="J466" s="429" t="str">
        <f>IF(ISBLANK(INDEX('Policy Characteristics'!D:D,MATCH($C466,'Policy Characteristics'!$C:$C,0))),"",INDEX('Policy Characteristics'!D:D,MATCH($C466,'Policy Characteristics'!$C:$C,0)))</f>
        <v>Industry Energy Efficiency Standards</v>
      </c>
      <c r="K466" s="427" t="str">
        <f>IF(ISBLANK(INDEX('Policy Characteristics'!E:E,MATCH($C466,'Policy Characteristics'!$C:$C,0))),"",INDEX('Policy Characteristics'!E:E,MATCH($C466,'Policy Characteristics'!$C:$C,0)))</f>
        <v>indst efficiency standards</v>
      </c>
      <c r="L466" s="450">
        <f>IF(ISBLANK(INDEX('Policy Characteristics'!F:F,MATCH($C466,'Policy Characteristics'!$C:$C,0))),"",INDEX('Policy Characteristics'!F:F,MATCH($C466,'Policy Characteristics'!$C:$C,0)))</f>
        <v>0</v>
      </c>
      <c r="M466" s="450">
        <f>IF(ISBLANK(INDEX('Policy Characteristics'!G:G,MATCH($C466,'Policy Characteristics'!$C:$C,0))),"",INDEX('Policy Characteristics'!G:G,MATCH($C466,'Policy Characteristics'!$C:$C,0)))</f>
        <v>0.25</v>
      </c>
      <c r="N466" s="450">
        <f>IF(ISBLANK(INDEX('Policy Characteristics'!H:H,MATCH($C466,'Policy Characteristics'!$C:$C,0))),"",INDEX('Policy Characteristics'!H:H,MATCH($C466,'Policy Characteristics'!$C:$C,0)))</f>
        <v>0.01</v>
      </c>
      <c r="O466" s="427" t="str">
        <f>IF(ISBLANK(INDEX('Policy Characteristics'!I:I,MATCH($C466,'Policy Characteristics'!$C:$C,0))),"",INDEX('Policy Characteristics'!I:I,MATCH($C466,'Policy Characteristics'!$C:$C,0)))</f>
        <v>% reduction in energy use</v>
      </c>
      <c r="P466" s="427" t="str">
        <f>IF(ISBLANK(INDEX('Policy Characteristics'!J:J,MATCH($C466,'Policy Characteristics'!$C:$C,0))),"",INDEX('Policy Characteristics'!J:J,MATCH($C466,'Policy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66" s="427" t="str">
        <f>IF(ISBLANK(INDEX('Policy Characteristics'!K:K,MATCH($C466,'Policy Characteristics'!$C:$C,0))),"",INDEX('Policy Characteristics'!K:K,MATCH($C466,'Policy Characteristics'!$C:$C,0)))</f>
        <v>industry-ag-main.html#eff-stds</v>
      </c>
      <c r="R466" s="427" t="str">
        <f>IF(ISBLANK(INDEX('Policy Characteristics'!L:L,MATCH($C466,'Policy Characteristics'!$C:$C,0))),"",INDEX('Policy Characteristics'!L:L,MATCH($C466,'Policy Characteristics'!$C:$C,0)))</f>
        <v>industry-energy-efficiency-standards.html</v>
      </c>
    </row>
    <row r="467" spans="1:18" s="5" customFormat="1" x14ac:dyDescent="0.35">
      <c r="A467" s="427" t="str">
        <f>IF(ISBLANK(INDEX('Policy Characteristics'!A:A,MATCH($C467,'Policy Characteristics'!$C:$C,0))),"",INDEX('Policy Characteristics'!A:A,MATCH($C467,'Policy Characteristics'!$C:$C,0)))</f>
        <v>Industry</v>
      </c>
      <c r="B467" s="427" t="str">
        <f>IF(ISBLANK(INDEX('Policy Characteristics'!B:B,MATCH($C467,'Policy Characteristics'!$C:$C,0))),"",INDEX('Policy Characteristics'!B:B,MATCH($C467,'Policy Characteristics'!$C:$C,0)))</f>
        <v>Industry Energy Efficiency Standards</v>
      </c>
      <c r="C467" s="431" t="str">
        <f t="shared" si="32"/>
        <v>Percentage Improvement in Eqpt Efficiency Standards above BAU</v>
      </c>
      <c r="D467" s="9" t="s">
        <v>3252</v>
      </c>
      <c r="E467" s="53" t="s">
        <v>2483</v>
      </c>
      <c r="F467" s="211" t="s">
        <v>3222</v>
      </c>
      <c r="G467" s="53" t="s">
        <v>2487</v>
      </c>
      <c r="H467" s="54">
        <v>1021</v>
      </c>
      <c r="I467" s="53" t="s">
        <v>46</v>
      </c>
      <c r="J467" s="429" t="str">
        <f>IF(ISBLANK(INDEX('Policy Characteristics'!D:D,MATCH($C467,'Policy Characteristics'!$C:$C,0))),"",INDEX('Policy Characteristics'!D:D,MATCH($C467,'Policy Characteristics'!$C:$C,0)))</f>
        <v>Industry Energy Efficiency Standards</v>
      </c>
      <c r="K467" s="427" t="str">
        <f>IF(ISBLANK(INDEX('Policy Characteristics'!E:E,MATCH($C467,'Policy Characteristics'!$C:$C,0))),"",INDEX('Policy Characteristics'!E:E,MATCH($C467,'Policy Characteristics'!$C:$C,0)))</f>
        <v>indst efficiency standards</v>
      </c>
      <c r="L467" s="450">
        <f>IF(ISBLANK(INDEX('Policy Characteristics'!F:F,MATCH($C467,'Policy Characteristics'!$C:$C,0))),"",INDEX('Policy Characteristics'!F:F,MATCH($C467,'Policy Characteristics'!$C:$C,0)))</f>
        <v>0</v>
      </c>
      <c r="M467" s="450">
        <f>IF(ISBLANK(INDEX('Policy Characteristics'!G:G,MATCH($C467,'Policy Characteristics'!$C:$C,0))),"",INDEX('Policy Characteristics'!G:G,MATCH($C467,'Policy Characteristics'!$C:$C,0)))</f>
        <v>0.25</v>
      </c>
      <c r="N467" s="450">
        <f>IF(ISBLANK(INDEX('Policy Characteristics'!H:H,MATCH($C467,'Policy Characteristics'!$C:$C,0))),"",INDEX('Policy Characteristics'!H:H,MATCH($C467,'Policy Characteristics'!$C:$C,0)))</f>
        <v>0.01</v>
      </c>
      <c r="O467" s="427" t="str">
        <f>IF(ISBLANK(INDEX('Policy Characteristics'!I:I,MATCH($C467,'Policy Characteristics'!$C:$C,0))),"",INDEX('Policy Characteristics'!I:I,MATCH($C467,'Policy Characteristics'!$C:$C,0)))</f>
        <v>% reduction in energy use</v>
      </c>
      <c r="P467" s="427" t="str">
        <f>IF(ISBLANK(INDEX('Policy Characteristics'!J:J,MATCH($C467,'Policy Characteristics'!$C:$C,0))),"",INDEX('Policy Characteristics'!J:J,MATCH($C467,'Policy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67" s="427" t="str">
        <f>IF(ISBLANK(INDEX('Policy Characteristics'!K:K,MATCH($C467,'Policy Characteristics'!$C:$C,0))),"",INDEX('Policy Characteristics'!K:K,MATCH($C467,'Policy Characteristics'!$C:$C,0)))</f>
        <v>industry-ag-main.html#eff-stds</v>
      </c>
      <c r="R467" s="427" t="str">
        <f>IF(ISBLANK(INDEX('Policy Characteristics'!L:L,MATCH($C467,'Policy Characteristics'!$C:$C,0))),"",INDEX('Policy Characteristics'!L:L,MATCH($C467,'Policy Characteristics'!$C:$C,0)))</f>
        <v>industry-energy-efficiency-standards.html</v>
      </c>
    </row>
    <row r="468" spans="1:18" s="5" customFormat="1" x14ac:dyDescent="0.35">
      <c r="A468" s="427" t="str">
        <f>IF(ISBLANK(INDEX('Policy Characteristics'!A:A,MATCH($C468,'Policy Characteristics'!$C:$C,0))),"",INDEX('Policy Characteristics'!A:A,MATCH($C468,'Policy Characteristics'!$C:$C,0)))</f>
        <v>Industry</v>
      </c>
      <c r="B468" s="427" t="str">
        <f>IF(ISBLANK(INDEX('Policy Characteristics'!B:B,MATCH($C468,'Policy Characteristics'!$C:$C,0))),"",INDEX('Policy Characteristics'!B:B,MATCH($C468,'Policy Characteristics'!$C:$C,0)))</f>
        <v>Industry Energy Efficiency Standards</v>
      </c>
      <c r="C468" s="431" t="str">
        <f t="shared" si="32"/>
        <v>Percentage Improvement in Eqpt Efficiency Standards above BAU</v>
      </c>
      <c r="D468" s="9" t="s">
        <v>3252</v>
      </c>
      <c r="E468" s="53" t="s">
        <v>2484</v>
      </c>
      <c r="F468" s="211" t="s">
        <v>3222</v>
      </c>
      <c r="G468" s="53" t="s">
        <v>2488</v>
      </c>
      <c r="H468" s="54">
        <v>1022</v>
      </c>
      <c r="I468" s="53" t="s">
        <v>45</v>
      </c>
      <c r="J468" s="429" t="str">
        <f>IF(ISBLANK(INDEX('Policy Characteristics'!D:D,MATCH($C468,'Policy Characteristics'!$C:$C,0))),"",INDEX('Policy Characteristics'!D:D,MATCH($C468,'Policy Characteristics'!$C:$C,0)))</f>
        <v>Industry Energy Efficiency Standards</v>
      </c>
      <c r="K468" s="427" t="str">
        <f>IF(ISBLANK(INDEX('Policy Characteristics'!E:E,MATCH($C468,'Policy Characteristics'!$C:$C,0))),"",INDEX('Policy Characteristics'!E:E,MATCH($C468,'Policy Characteristics'!$C:$C,0)))</f>
        <v>indst efficiency standards</v>
      </c>
      <c r="L468" s="450">
        <f>IF(ISBLANK(INDEX('Policy Characteristics'!F:F,MATCH($C468,'Policy Characteristics'!$C:$C,0))),"",INDEX('Policy Characteristics'!F:F,MATCH($C468,'Policy Characteristics'!$C:$C,0)))</f>
        <v>0</v>
      </c>
      <c r="M468" s="450">
        <f>IF(ISBLANK(INDEX('Policy Characteristics'!G:G,MATCH($C468,'Policy Characteristics'!$C:$C,0))),"",INDEX('Policy Characteristics'!G:G,MATCH($C468,'Policy Characteristics'!$C:$C,0)))</f>
        <v>0.25</v>
      </c>
      <c r="N468" s="450">
        <f>IF(ISBLANK(INDEX('Policy Characteristics'!H:H,MATCH($C468,'Policy Characteristics'!$C:$C,0))),"",INDEX('Policy Characteristics'!H:H,MATCH($C468,'Policy Characteristics'!$C:$C,0)))</f>
        <v>0.01</v>
      </c>
      <c r="O468" s="427" t="str">
        <f>IF(ISBLANK(INDEX('Policy Characteristics'!I:I,MATCH($C468,'Policy Characteristics'!$C:$C,0))),"",INDEX('Policy Characteristics'!I:I,MATCH($C468,'Policy Characteristics'!$C:$C,0)))</f>
        <v>% reduction in energy use</v>
      </c>
      <c r="P468" s="427" t="str">
        <f>IF(ISBLANK(INDEX('Policy Characteristics'!J:J,MATCH($C468,'Policy Characteristics'!$C:$C,0))),"",INDEX('Policy Characteristics'!J:J,MATCH($C468,'Policy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68" s="427" t="str">
        <f>IF(ISBLANK(INDEX('Policy Characteristics'!K:K,MATCH($C468,'Policy Characteristics'!$C:$C,0))),"",INDEX('Policy Characteristics'!K:K,MATCH($C468,'Policy Characteristics'!$C:$C,0)))</f>
        <v>industry-ag-main.html#eff-stds</v>
      </c>
      <c r="R468" s="427" t="str">
        <f>IF(ISBLANK(INDEX('Policy Characteristics'!L:L,MATCH($C468,'Policy Characteristics'!$C:$C,0))),"",INDEX('Policy Characteristics'!L:L,MATCH($C468,'Policy Characteristics'!$C:$C,0)))</f>
        <v>industry-energy-efficiency-standards.html</v>
      </c>
    </row>
    <row r="469" spans="1:18" s="5" customFormat="1" x14ac:dyDescent="0.35">
      <c r="A469" s="427" t="str">
        <f>IF(ISBLANK(INDEX('Policy Characteristics'!A:A,MATCH($C469,'Policy Characteristics'!$C:$C,0))),"",INDEX('Policy Characteristics'!A:A,MATCH($C469,'Policy Characteristics'!$C:$C,0)))</f>
        <v>Industry</v>
      </c>
      <c r="B469" s="427" t="str">
        <f>IF(ISBLANK(INDEX('Policy Characteristics'!B:B,MATCH($C469,'Policy Characteristics'!$C:$C,0))),"",INDEX('Policy Characteristics'!B:B,MATCH($C469,'Policy Characteristics'!$C:$C,0)))</f>
        <v>Industry Energy Efficiency Standards</v>
      </c>
      <c r="C469" s="431" t="str">
        <f t="shared" si="32"/>
        <v>Percentage Improvement in Eqpt Efficiency Standards above BAU</v>
      </c>
      <c r="D469" s="9" t="s">
        <v>3252</v>
      </c>
      <c r="E469" s="53" t="s">
        <v>2485</v>
      </c>
      <c r="F469" s="211" t="s">
        <v>3222</v>
      </c>
      <c r="G469" s="53" t="s">
        <v>2491</v>
      </c>
      <c r="H469" s="54">
        <v>1023</v>
      </c>
      <c r="I469" s="53" t="s">
        <v>46</v>
      </c>
      <c r="J469" s="429" t="str">
        <f>IF(ISBLANK(INDEX('Policy Characteristics'!D:D,MATCH($C469,'Policy Characteristics'!$C:$C,0))),"",INDEX('Policy Characteristics'!D:D,MATCH($C469,'Policy Characteristics'!$C:$C,0)))</f>
        <v>Industry Energy Efficiency Standards</v>
      </c>
      <c r="K469" s="427" t="str">
        <f>IF(ISBLANK(INDEX('Policy Characteristics'!E:E,MATCH($C469,'Policy Characteristics'!$C:$C,0))),"",INDEX('Policy Characteristics'!E:E,MATCH($C469,'Policy Characteristics'!$C:$C,0)))</f>
        <v>indst efficiency standards</v>
      </c>
      <c r="L469" s="450">
        <f>IF(ISBLANK(INDEX('Policy Characteristics'!F:F,MATCH($C469,'Policy Characteristics'!$C:$C,0))),"",INDEX('Policy Characteristics'!F:F,MATCH($C469,'Policy Characteristics'!$C:$C,0)))</f>
        <v>0</v>
      </c>
      <c r="M469" s="450">
        <f>IF(ISBLANK(INDEX('Policy Characteristics'!G:G,MATCH($C469,'Policy Characteristics'!$C:$C,0))),"",INDEX('Policy Characteristics'!G:G,MATCH($C469,'Policy Characteristics'!$C:$C,0)))</f>
        <v>0.25</v>
      </c>
      <c r="N469" s="450">
        <f>IF(ISBLANK(INDEX('Policy Characteristics'!H:H,MATCH($C469,'Policy Characteristics'!$C:$C,0))),"",INDEX('Policy Characteristics'!H:H,MATCH($C469,'Policy Characteristics'!$C:$C,0)))</f>
        <v>0.01</v>
      </c>
      <c r="O469" s="427" t="str">
        <f>IF(ISBLANK(INDEX('Policy Characteristics'!I:I,MATCH($C469,'Policy Characteristics'!$C:$C,0))),"",INDEX('Policy Characteristics'!I:I,MATCH($C469,'Policy Characteristics'!$C:$C,0)))</f>
        <v>% reduction in energy use</v>
      </c>
      <c r="P469" s="427" t="str">
        <f>IF(ISBLANK(INDEX('Policy Characteristics'!J:J,MATCH($C469,'Policy Characteristics'!$C:$C,0))),"",INDEX('Policy Characteristics'!J:J,MATCH($C469,'Policy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69" s="427" t="str">
        <f>IF(ISBLANK(INDEX('Policy Characteristics'!K:K,MATCH($C469,'Policy Characteristics'!$C:$C,0))),"",INDEX('Policy Characteristics'!K:K,MATCH($C469,'Policy Characteristics'!$C:$C,0)))</f>
        <v>industry-ag-main.html#eff-stds</v>
      </c>
      <c r="R469" s="427" t="str">
        <f>IF(ISBLANK(INDEX('Policy Characteristics'!L:L,MATCH($C469,'Policy Characteristics'!$C:$C,0))),"",INDEX('Policy Characteristics'!L:L,MATCH($C469,'Policy Characteristics'!$C:$C,0)))</f>
        <v>industry-energy-efficiency-standards.html</v>
      </c>
    </row>
    <row r="470" spans="1:18" s="5" customFormat="1" x14ac:dyDescent="0.35">
      <c r="A470" s="427" t="str">
        <f>IF(ISBLANK(INDEX('Policy Characteristics'!A:A,MATCH($C470,'Policy Characteristics'!$C:$C,0))),"",INDEX('Policy Characteristics'!A:A,MATCH($C470,'Policy Characteristics'!$C:$C,0)))</f>
        <v>Industry</v>
      </c>
      <c r="B470" s="427" t="str">
        <f>IF(ISBLANK(INDEX('Policy Characteristics'!B:B,MATCH($C470,'Policy Characteristics'!$C:$C,0))),"",INDEX('Policy Characteristics'!B:B,MATCH($C470,'Policy Characteristics'!$C:$C,0)))</f>
        <v>Industry Energy Efficiency Standards</v>
      </c>
      <c r="C470" s="431" t="str">
        <f t="shared" si="32"/>
        <v>Percentage Improvement in Eqpt Efficiency Standards above BAU</v>
      </c>
      <c r="D470" s="9" t="s">
        <v>3252</v>
      </c>
      <c r="E470" s="53" t="s">
        <v>2837</v>
      </c>
      <c r="F470" s="211" t="s">
        <v>3222</v>
      </c>
      <c r="G470" s="53" t="s">
        <v>2840</v>
      </c>
      <c r="H470" s="54">
        <v>1024</v>
      </c>
      <c r="I470" s="53" t="s">
        <v>46</v>
      </c>
      <c r="J470" s="429" t="str">
        <f>IF(ISBLANK(INDEX('Policy Characteristics'!D:D,MATCH($C470,'Policy Characteristics'!$C:$C,0))),"",INDEX('Policy Characteristics'!D:D,MATCH($C470,'Policy Characteristics'!$C:$C,0)))</f>
        <v>Industry Energy Efficiency Standards</v>
      </c>
      <c r="K470" s="427" t="str">
        <f>IF(ISBLANK(INDEX('Policy Characteristics'!E:E,MATCH($C470,'Policy Characteristics'!$C:$C,0))),"",INDEX('Policy Characteristics'!E:E,MATCH($C470,'Policy Characteristics'!$C:$C,0)))</f>
        <v>indst efficiency standards</v>
      </c>
      <c r="L470" s="450">
        <f>IF(ISBLANK(INDEX('Policy Characteristics'!F:F,MATCH($C470,'Policy Characteristics'!$C:$C,0))),"",INDEX('Policy Characteristics'!F:F,MATCH($C470,'Policy Characteristics'!$C:$C,0)))</f>
        <v>0</v>
      </c>
      <c r="M470" s="450">
        <f>IF(ISBLANK(INDEX('Policy Characteristics'!G:G,MATCH($C470,'Policy Characteristics'!$C:$C,0))),"",INDEX('Policy Characteristics'!G:G,MATCH($C470,'Policy Characteristics'!$C:$C,0)))</f>
        <v>0.25</v>
      </c>
      <c r="N470" s="450">
        <f>IF(ISBLANK(INDEX('Policy Characteristics'!H:H,MATCH($C470,'Policy Characteristics'!$C:$C,0))),"",INDEX('Policy Characteristics'!H:H,MATCH($C470,'Policy Characteristics'!$C:$C,0)))</f>
        <v>0.01</v>
      </c>
      <c r="O470" s="427" t="str">
        <f>IF(ISBLANK(INDEX('Policy Characteristics'!I:I,MATCH($C470,'Policy Characteristics'!$C:$C,0))),"",INDEX('Policy Characteristics'!I:I,MATCH($C470,'Policy Characteristics'!$C:$C,0)))</f>
        <v>% reduction in energy use</v>
      </c>
      <c r="P470" s="427" t="str">
        <f>IF(ISBLANK(INDEX('Policy Characteristics'!J:J,MATCH($C470,'Policy Characteristics'!$C:$C,0))),"",INDEX('Policy Characteristics'!J:J,MATCH($C470,'Policy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70" s="427" t="str">
        <f>IF(ISBLANK(INDEX('Policy Characteristics'!K:K,MATCH($C470,'Policy Characteristics'!$C:$C,0))),"",INDEX('Policy Characteristics'!K:K,MATCH($C470,'Policy Characteristics'!$C:$C,0)))</f>
        <v>industry-ag-main.html#eff-stds</v>
      </c>
      <c r="R470" s="427" t="str">
        <f>IF(ISBLANK(INDEX('Policy Characteristics'!L:L,MATCH($C470,'Policy Characteristics'!$C:$C,0))),"",INDEX('Policy Characteristics'!L:L,MATCH($C470,'Policy Characteristics'!$C:$C,0)))</f>
        <v>industry-energy-efficiency-standards.html</v>
      </c>
    </row>
    <row r="471" spans="1:18" s="5" customFormat="1" x14ac:dyDescent="0.35">
      <c r="A471" s="427" t="str">
        <f>IF(ISBLANK(INDEX('Policy Characteristics'!A:A,MATCH($C471,'Policy Characteristics'!$C:$C,0))),"",INDEX('Policy Characteristics'!A:A,MATCH($C471,'Policy Characteristics'!$C:$C,0)))</f>
        <v>Industry</v>
      </c>
      <c r="B471" s="427" t="str">
        <f>IF(ISBLANK(INDEX('Policy Characteristics'!B:B,MATCH($C471,'Policy Characteristics'!$C:$C,0))),"",INDEX('Policy Characteristics'!B:B,MATCH($C471,'Policy Characteristics'!$C:$C,0)))</f>
        <v>Industry Energy Efficiency Standards</v>
      </c>
      <c r="C471" s="431" t="str">
        <f t="shared" si="32"/>
        <v>Percentage Improvement in Eqpt Efficiency Standards above BAU</v>
      </c>
      <c r="D471" s="9" t="s">
        <v>3252</v>
      </c>
      <c r="E471" s="53" t="s">
        <v>2838</v>
      </c>
      <c r="F471" s="211" t="s">
        <v>3222</v>
      </c>
      <c r="G471" s="53" t="s">
        <v>2842</v>
      </c>
      <c r="H471" s="54">
        <v>1025</v>
      </c>
      <c r="I471" s="53" t="s">
        <v>45</v>
      </c>
      <c r="J471" s="429" t="str">
        <f>IF(ISBLANK(INDEX('Policy Characteristics'!D:D,MATCH($C471,'Policy Characteristics'!$C:$C,0))),"",INDEX('Policy Characteristics'!D:D,MATCH($C471,'Policy Characteristics'!$C:$C,0)))</f>
        <v>Industry Energy Efficiency Standards</v>
      </c>
      <c r="K471" s="427" t="str">
        <f>IF(ISBLANK(INDEX('Policy Characteristics'!E:E,MATCH($C471,'Policy Characteristics'!$C:$C,0))),"",INDEX('Policy Characteristics'!E:E,MATCH($C471,'Policy Characteristics'!$C:$C,0)))</f>
        <v>indst efficiency standards</v>
      </c>
      <c r="L471" s="450">
        <f>IF(ISBLANK(INDEX('Policy Characteristics'!F:F,MATCH($C471,'Policy Characteristics'!$C:$C,0))),"",INDEX('Policy Characteristics'!F:F,MATCH($C471,'Policy Characteristics'!$C:$C,0)))</f>
        <v>0</v>
      </c>
      <c r="M471" s="450">
        <f>IF(ISBLANK(INDEX('Policy Characteristics'!G:G,MATCH($C471,'Policy Characteristics'!$C:$C,0))),"",INDEX('Policy Characteristics'!G:G,MATCH($C471,'Policy Characteristics'!$C:$C,0)))</f>
        <v>0.25</v>
      </c>
      <c r="N471" s="450">
        <f>IF(ISBLANK(INDEX('Policy Characteristics'!H:H,MATCH($C471,'Policy Characteristics'!$C:$C,0))),"",INDEX('Policy Characteristics'!H:H,MATCH($C471,'Policy Characteristics'!$C:$C,0)))</f>
        <v>0.01</v>
      </c>
      <c r="O471" s="427" t="str">
        <f>IF(ISBLANK(INDEX('Policy Characteristics'!I:I,MATCH($C471,'Policy Characteristics'!$C:$C,0))),"",INDEX('Policy Characteristics'!I:I,MATCH($C471,'Policy Characteristics'!$C:$C,0)))</f>
        <v>% reduction in energy use</v>
      </c>
      <c r="P471" s="427" t="str">
        <f>IF(ISBLANK(INDEX('Policy Characteristics'!J:J,MATCH($C471,'Policy Characteristics'!$C:$C,0))),"",INDEX('Policy Characteristics'!J:J,MATCH($C471,'Policy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71" s="427" t="str">
        <f>IF(ISBLANK(INDEX('Policy Characteristics'!K:K,MATCH($C471,'Policy Characteristics'!$C:$C,0))),"",INDEX('Policy Characteristics'!K:K,MATCH($C471,'Policy Characteristics'!$C:$C,0)))</f>
        <v>industry-ag-main.html#eff-stds</v>
      </c>
      <c r="R471" s="427" t="str">
        <f>IF(ISBLANK(INDEX('Policy Characteristics'!L:L,MATCH($C471,'Policy Characteristics'!$C:$C,0))),"",INDEX('Policy Characteristics'!L:L,MATCH($C471,'Policy Characteristics'!$C:$C,0)))</f>
        <v>industry-energy-efficiency-standards.html</v>
      </c>
    </row>
    <row r="472" spans="1:18" s="5" customFormat="1" x14ac:dyDescent="0.35">
      <c r="A472" s="427" t="str">
        <f>IF(ISBLANK(INDEX('Policy Characteristics'!A:A,MATCH($C472,'Policy Characteristics'!$C:$C,0))),"",INDEX('Policy Characteristics'!A:A,MATCH($C472,'Policy Characteristics'!$C:$C,0)))</f>
        <v>Industry</v>
      </c>
      <c r="B472" s="427" t="str">
        <f>IF(ISBLANK(INDEX('Policy Characteristics'!B:B,MATCH($C472,'Policy Characteristics'!$C:$C,0))),"",INDEX('Policy Characteristics'!B:B,MATCH($C472,'Policy Characteristics'!$C:$C,0)))</f>
        <v>Industry Energy Efficiency Standards</v>
      </c>
      <c r="C472" s="431" t="str">
        <f t="shared" si="32"/>
        <v>Percentage Improvement in Eqpt Efficiency Standards above BAU</v>
      </c>
      <c r="D472" s="9" t="s">
        <v>3252</v>
      </c>
      <c r="E472" s="53" t="s">
        <v>2839</v>
      </c>
      <c r="F472" s="211" t="s">
        <v>3222</v>
      </c>
      <c r="G472" s="53" t="s">
        <v>2843</v>
      </c>
      <c r="H472" s="54">
        <v>1026</v>
      </c>
      <c r="I472" s="53" t="s">
        <v>45</v>
      </c>
      <c r="J472" s="429" t="str">
        <f>IF(ISBLANK(INDEX('Policy Characteristics'!D:D,MATCH($C472,'Policy Characteristics'!$C:$C,0))),"",INDEX('Policy Characteristics'!D:D,MATCH($C472,'Policy Characteristics'!$C:$C,0)))</f>
        <v>Industry Energy Efficiency Standards</v>
      </c>
      <c r="K472" s="427" t="str">
        <f>IF(ISBLANK(INDEX('Policy Characteristics'!E:E,MATCH($C472,'Policy Characteristics'!$C:$C,0))),"",INDEX('Policy Characteristics'!E:E,MATCH($C472,'Policy Characteristics'!$C:$C,0)))</f>
        <v>indst efficiency standards</v>
      </c>
      <c r="L472" s="450">
        <f>IF(ISBLANK(INDEX('Policy Characteristics'!F:F,MATCH($C472,'Policy Characteristics'!$C:$C,0))),"",INDEX('Policy Characteristics'!F:F,MATCH($C472,'Policy Characteristics'!$C:$C,0)))</f>
        <v>0</v>
      </c>
      <c r="M472" s="450">
        <f>IF(ISBLANK(INDEX('Policy Characteristics'!G:G,MATCH($C472,'Policy Characteristics'!$C:$C,0))),"",INDEX('Policy Characteristics'!G:G,MATCH($C472,'Policy Characteristics'!$C:$C,0)))</f>
        <v>0.25</v>
      </c>
      <c r="N472" s="450">
        <f>IF(ISBLANK(INDEX('Policy Characteristics'!H:H,MATCH($C472,'Policy Characteristics'!$C:$C,0))),"",INDEX('Policy Characteristics'!H:H,MATCH($C472,'Policy Characteristics'!$C:$C,0)))</f>
        <v>0.01</v>
      </c>
      <c r="O472" s="427" t="str">
        <f>IF(ISBLANK(INDEX('Policy Characteristics'!I:I,MATCH($C472,'Policy Characteristics'!$C:$C,0))),"",INDEX('Policy Characteristics'!I:I,MATCH($C472,'Policy Characteristics'!$C:$C,0)))</f>
        <v>% reduction in energy use</v>
      </c>
      <c r="P472" s="427" t="str">
        <f>IF(ISBLANK(INDEX('Policy Characteristics'!J:J,MATCH($C472,'Policy Characteristics'!$C:$C,0))),"",INDEX('Policy Characteristics'!J:J,MATCH($C472,'Policy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72" s="427" t="str">
        <f>IF(ISBLANK(INDEX('Policy Characteristics'!K:K,MATCH($C472,'Policy Characteristics'!$C:$C,0))),"",INDEX('Policy Characteristics'!K:K,MATCH($C472,'Policy Characteristics'!$C:$C,0)))</f>
        <v>industry-ag-main.html#eff-stds</v>
      </c>
      <c r="R472" s="427" t="str">
        <f>IF(ISBLANK(INDEX('Policy Characteristics'!L:L,MATCH($C472,'Policy Characteristics'!$C:$C,0))),"",INDEX('Policy Characteristics'!L:L,MATCH($C472,'Policy Characteristics'!$C:$C,0)))</f>
        <v>industry-energy-efficiency-standards.html</v>
      </c>
    </row>
    <row r="473" spans="1:18" s="5" customFormat="1" x14ac:dyDescent="0.35">
      <c r="A473" s="427" t="str">
        <f>IF(ISBLANK(INDEX('Policy Characteristics'!A:A,MATCH($C473,'Policy Characteristics'!$C:$C,0))),"",INDEX('Policy Characteristics'!A:A,MATCH($C473,'Policy Characteristics'!$C:$C,0)))</f>
        <v>Industry</v>
      </c>
      <c r="B473" s="427" t="str">
        <f>IF(ISBLANK(INDEX('Policy Characteristics'!B:B,MATCH($C473,'Policy Characteristics'!$C:$C,0))),"",INDEX('Policy Characteristics'!B:B,MATCH($C473,'Policy Characteristics'!$C:$C,0)))</f>
        <v>Industry Energy Efficiency Standards</v>
      </c>
      <c r="C473" s="431" t="str">
        <f t="shared" si="32"/>
        <v>Percentage Improvement in Eqpt Efficiency Standards above BAU</v>
      </c>
      <c r="D473" s="9" t="s">
        <v>3252</v>
      </c>
      <c r="E473" s="53" t="s">
        <v>2836</v>
      </c>
      <c r="F473" s="211" t="s">
        <v>3222</v>
      </c>
      <c r="G473" s="53" t="s">
        <v>2841</v>
      </c>
      <c r="H473" s="54">
        <v>1027</v>
      </c>
      <c r="I473" s="53" t="s">
        <v>46</v>
      </c>
      <c r="J473" s="429" t="str">
        <f>IF(ISBLANK(INDEX('Policy Characteristics'!D:D,MATCH($C473,'Policy Characteristics'!$C:$C,0))),"",INDEX('Policy Characteristics'!D:D,MATCH($C473,'Policy Characteristics'!$C:$C,0)))</f>
        <v>Industry Energy Efficiency Standards</v>
      </c>
      <c r="K473" s="427" t="str">
        <f>IF(ISBLANK(INDEX('Policy Characteristics'!E:E,MATCH($C473,'Policy Characteristics'!$C:$C,0))),"",INDEX('Policy Characteristics'!E:E,MATCH($C473,'Policy Characteristics'!$C:$C,0)))</f>
        <v>indst efficiency standards</v>
      </c>
      <c r="L473" s="450">
        <f>IF(ISBLANK(INDEX('Policy Characteristics'!F:F,MATCH($C473,'Policy Characteristics'!$C:$C,0))),"",INDEX('Policy Characteristics'!F:F,MATCH($C473,'Policy Characteristics'!$C:$C,0)))</f>
        <v>0</v>
      </c>
      <c r="M473" s="450">
        <f>IF(ISBLANK(INDEX('Policy Characteristics'!G:G,MATCH($C473,'Policy Characteristics'!$C:$C,0))),"",INDEX('Policy Characteristics'!G:G,MATCH($C473,'Policy Characteristics'!$C:$C,0)))</f>
        <v>0.25</v>
      </c>
      <c r="N473" s="450">
        <f>IF(ISBLANK(INDEX('Policy Characteristics'!H:H,MATCH($C473,'Policy Characteristics'!$C:$C,0))),"",INDEX('Policy Characteristics'!H:H,MATCH($C473,'Policy Characteristics'!$C:$C,0)))</f>
        <v>0.01</v>
      </c>
      <c r="O473" s="427" t="str">
        <f>IF(ISBLANK(INDEX('Policy Characteristics'!I:I,MATCH($C473,'Policy Characteristics'!$C:$C,0))),"",INDEX('Policy Characteristics'!I:I,MATCH($C473,'Policy Characteristics'!$C:$C,0)))</f>
        <v>% reduction in energy use</v>
      </c>
      <c r="P473" s="427" t="str">
        <f>IF(ISBLANK(INDEX('Policy Characteristics'!J:J,MATCH($C473,'Policy Characteristics'!$C:$C,0))),"",INDEX('Policy Characteristics'!J:J,MATCH($C473,'Policy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73" s="427" t="str">
        <f>IF(ISBLANK(INDEX('Policy Characteristics'!K:K,MATCH($C473,'Policy Characteristics'!$C:$C,0))),"",INDEX('Policy Characteristics'!K:K,MATCH($C473,'Policy Characteristics'!$C:$C,0)))</f>
        <v>industry-ag-main.html#eff-stds</v>
      </c>
      <c r="R473" s="427" t="str">
        <f>IF(ISBLANK(INDEX('Policy Characteristics'!L:L,MATCH($C473,'Policy Characteristics'!$C:$C,0))),"",INDEX('Policy Characteristics'!L:L,MATCH($C473,'Policy Characteristics'!$C:$C,0)))</f>
        <v>industry-energy-efficiency-standards.html</v>
      </c>
    </row>
    <row r="474" spans="1:18" s="5" customFormat="1" x14ac:dyDescent="0.35">
      <c r="A474" s="427" t="str">
        <f>IF(ISBLANK(INDEX('Policy Characteristics'!A:A,MATCH($C474,'Policy Characteristics'!$C:$C,0))),"",INDEX('Policy Characteristics'!A:A,MATCH($C474,'Policy Characteristics'!$C:$C,0)))</f>
        <v>Industry</v>
      </c>
      <c r="B474" s="427" t="str">
        <f>IF(ISBLANK(INDEX('Policy Characteristics'!B:B,MATCH($C474,'Policy Characteristics'!$C:$C,0))),"",INDEX('Policy Characteristics'!B:B,MATCH($C474,'Policy Characteristics'!$C:$C,0)))</f>
        <v>Industry Energy Efficiency Standards</v>
      </c>
      <c r="C474" s="431" t="str">
        <f t="shared" si="32"/>
        <v>Percentage Improvement in Eqpt Efficiency Standards above BAU</v>
      </c>
      <c r="D474" s="9" t="s">
        <v>3253</v>
      </c>
      <c r="E474" s="53" t="s">
        <v>2480</v>
      </c>
      <c r="F474" s="211" t="s">
        <v>3223</v>
      </c>
      <c r="G474" s="53" t="s">
        <v>2486</v>
      </c>
      <c r="H474" s="54">
        <v>1028</v>
      </c>
      <c r="I474" s="53" t="s">
        <v>45</v>
      </c>
      <c r="J474" s="429" t="str">
        <f>IF(ISBLANK(INDEX('Policy Characteristics'!D:D,MATCH($C474,'Policy Characteristics'!$C:$C,0))),"",INDEX('Policy Characteristics'!D:D,MATCH($C474,'Policy Characteristics'!$C:$C,0)))</f>
        <v>Industry Energy Efficiency Standards</v>
      </c>
      <c r="K474" s="427" t="str">
        <f>IF(ISBLANK(INDEX('Policy Characteristics'!E:E,MATCH($C474,'Policy Characteristics'!$C:$C,0))),"",INDEX('Policy Characteristics'!E:E,MATCH($C474,'Policy Characteristics'!$C:$C,0)))</f>
        <v>indst efficiency standards</v>
      </c>
      <c r="L474" s="450">
        <f>IF(ISBLANK(INDEX('Policy Characteristics'!F:F,MATCH($C474,'Policy Characteristics'!$C:$C,0))),"",INDEX('Policy Characteristics'!F:F,MATCH($C474,'Policy Characteristics'!$C:$C,0)))</f>
        <v>0</v>
      </c>
      <c r="M474" s="450">
        <f>IF(ISBLANK(INDEX('Policy Characteristics'!G:G,MATCH($C474,'Policy Characteristics'!$C:$C,0))),"",INDEX('Policy Characteristics'!G:G,MATCH($C474,'Policy Characteristics'!$C:$C,0)))</f>
        <v>0.25</v>
      </c>
      <c r="N474" s="450">
        <f>IF(ISBLANK(INDEX('Policy Characteristics'!H:H,MATCH($C474,'Policy Characteristics'!$C:$C,0))),"",INDEX('Policy Characteristics'!H:H,MATCH($C474,'Policy Characteristics'!$C:$C,0)))</f>
        <v>0.01</v>
      </c>
      <c r="O474" s="427" t="str">
        <f>IF(ISBLANK(INDEX('Policy Characteristics'!I:I,MATCH($C474,'Policy Characteristics'!$C:$C,0))),"",INDEX('Policy Characteristics'!I:I,MATCH($C474,'Policy Characteristics'!$C:$C,0)))</f>
        <v>% reduction in energy use</v>
      </c>
      <c r="P474" s="427" t="str">
        <f>IF(ISBLANK(INDEX('Policy Characteristics'!J:J,MATCH($C474,'Policy Characteristics'!$C:$C,0))),"",INDEX('Policy Characteristics'!J:J,MATCH($C474,'Policy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74" s="427" t="str">
        <f>IF(ISBLANK(INDEX('Policy Characteristics'!K:K,MATCH($C474,'Policy Characteristics'!$C:$C,0))),"",INDEX('Policy Characteristics'!K:K,MATCH($C474,'Policy Characteristics'!$C:$C,0)))</f>
        <v>industry-ag-main.html#eff-stds</v>
      </c>
      <c r="R474" s="427" t="str">
        <f>IF(ISBLANK(INDEX('Policy Characteristics'!L:L,MATCH($C474,'Policy Characteristics'!$C:$C,0))),"",INDEX('Policy Characteristics'!L:L,MATCH($C474,'Policy Characteristics'!$C:$C,0)))</f>
        <v>industry-energy-efficiency-standards.html</v>
      </c>
    </row>
    <row r="475" spans="1:18" s="5" customFormat="1" x14ac:dyDescent="0.35">
      <c r="A475" s="427" t="str">
        <f>IF(ISBLANK(INDEX('Policy Characteristics'!A:A,MATCH($C475,'Policy Characteristics'!$C:$C,0))),"",INDEX('Policy Characteristics'!A:A,MATCH($C475,'Policy Characteristics'!$C:$C,0)))</f>
        <v>Industry</v>
      </c>
      <c r="B475" s="427" t="str">
        <f>IF(ISBLANK(INDEX('Policy Characteristics'!B:B,MATCH($C475,'Policy Characteristics'!$C:$C,0))),"",INDEX('Policy Characteristics'!B:B,MATCH($C475,'Policy Characteristics'!$C:$C,0)))</f>
        <v>Industry Energy Efficiency Standards</v>
      </c>
      <c r="C475" s="431" t="str">
        <f t="shared" si="32"/>
        <v>Percentage Improvement in Eqpt Efficiency Standards above BAU</v>
      </c>
      <c r="D475" s="9" t="s">
        <v>3253</v>
      </c>
      <c r="E475" s="53" t="s">
        <v>2481</v>
      </c>
      <c r="F475" s="211" t="s">
        <v>3223</v>
      </c>
      <c r="G475" s="53" t="s">
        <v>2489</v>
      </c>
      <c r="H475" s="54">
        <v>1029</v>
      </c>
      <c r="I475" s="53" t="s">
        <v>45</v>
      </c>
      <c r="J475" s="429" t="str">
        <f>IF(ISBLANK(INDEX('Policy Characteristics'!D:D,MATCH($C475,'Policy Characteristics'!$C:$C,0))),"",INDEX('Policy Characteristics'!D:D,MATCH($C475,'Policy Characteristics'!$C:$C,0)))</f>
        <v>Industry Energy Efficiency Standards</v>
      </c>
      <c r="K475" s="427" t="str">
        <f>IF(ISBLANK(INDEX('Policy Characteristics'!E:E,MATCH($C475,'Policy Characteristics'!$C:$C,0))),"",INDEX('Policy Characteristics'!E:E,MATCH($C475,'Policy Characteristics'!$C:$C,0)))</f>
        <v>indst efficiency standards</v>
      </c>
      <c r="L475" s="450">
        <f>IF(ISBLANK(INDEX('Policy Characteristics'!F:F,MATCH($C475,'Policy Characteristics'!$C:$C,0))),"",INDEX('Policy Characteristics'!F:F,MATCH($C475,'Policy Characteristics'!$C:$C,0)))</f>
        <v>0</v>
      </c>
      <c r="M475" s="450">
        <f>IF(ISBLANK(INDEX('Policy Characteristics'!G:G,MATCH($C475,'Policy Characteristics'!$C:$C,0))),"",INDEX('Policy Characteristics'!G:G,MATCH($C475,'Policy Characteristics'!$C:$C,0)))</f>
        <v>0.25</v>
      </c>
      <c r="N475" s="450">
        <f>IF(ISBLANK(INDEX('Policy Characteristics'!H:H,MATCH($C475,'Policy Characteristics'!$C:$C,0))),"",INDEX('Policy Characteristics'!H:H,MATCH($C475,'Policy Characteristics'!$C:$C,0)))</f>
        <v>0.01</v>
      </c>
      <c r="O475" s="427" t="str">
        <f>IF(ISBLANK(INDEX('Policy Characteristics'!I:I,MATCH($C475,'Policy Characteristics'!$C:$C,0))),"",INDEX('Policy Characteristics'!I:I,MATCH($C475,'Policy Characteristics'!$C:$C,0)))</f>
        <v>% reduction in energy use</v>
      </c>
      <c r="P475" s="427" t="str">
        <f>IF(ISBLANK(INDEX('Policy Characteristics'!J:J,MATCH($C475,'Policy Characteristics'!$C:$C,0))),"",INDEX('Policy Characteristics'!J:J,MATCH($C475,'Policy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75" s="427" t="str">
        <f>IF(ISBLANK(INDEX('Policy Characteristics'!K:K,MATCH($C475,'Policy Characteristics'!$C:$C,0))),"",INDEX('Policy Characteristics'!K:K,MATCH($C475,'Policy Characteristics'!$C:$C,0)))</f>
        <v>industry-ag-main.html#eff-stds</v>
      </c>
      <c r="R475" s="427" t="str">
        <f>IF(ISBLANK(INDEX('Policy Characteristics'!L:L,MATCH($C475,'Policy Characteristics'!$C:$C,0))),"",INDEX('Policy Characteristics'!L:L,MATCH($C475,'Policy Characteristics'!$C:$C,0)))</f>
        <v>industry-energy-efficiency-standards.html</v>
      </c>
    </row>
    <row r="476" spans="1:18" s="5" customFormat="1" x14ac:dyDescent="0.35">
      <c r="A476" s="427" t="str">
        <f>IF(ISBLANK(INDEX('Policy Characteristics'!A:A,MATCH($C476,'Policy Characteristics'!$C:$C,0))),"",INDEX('Policy Characteristics'!A:A,MATCH($C476,'Policy Characteristics'!$C:$C,0)))</f>
        <v>Industry</v>
      </c>
      <c r="B476" s="427" t="str">
        <f>IF(ISBLANK(INDEX('Policy Characteristics'!B:B,MATCH($C476,'Policy Characteristics'!$C:$C,0))),"",INDEX('Policy Characteristics'!B:B,MATCH($C476,'Policy Characteristics'!$C:$C,0)))</f>
        <v>Industry Energy Efficiency Standards</v>
      </c>
      <c r="C476" s="431" t="str">
        <f t="shared" si="32"/>
        <v>Percentage Improvement in Eqpt Efficiency Standards above BAU</v>
      </c>
      <c r="D476" s="9" t="s">
        <v>3253</v>
      </c>
      <c r="E476" s="53" t="s">
        <v>2482</v>
      </c>
      <c r="F476" s="211" t="s">
        <v>3223</v>
      </c>
      <c r="G476" s="53" t="s">
        <v>2490</v>
      </c>
      <c r="H476" s="54">
        <v>1030</v>
      </c>
      <c r="I476" s="53" t="s">
        <v>45</v>
      </c>
      <c r="J476" s="429" t="str">
        <f>IF(ISBLANK(INDEX('Policy Characteristics'!D:D,MATCH($C476,'Policy Characteristics'!$C:$C,0))),"",INDEX('Policy Characteristics'!D:D,MATCH($C476,'Policy Characteristics'!$C:$C,0)))</f>
        <v>Industry Energy Efficiency Standards</v>
      </c>
      <c r="K476" s="427" t="str">
        <f>IF(ISBLANK(INDEX('Policy Characteristics'!E:E,MATCH($C476,'Policy Characteristics'!$C:$C,0))),"",INDEX('Policy Characteristics'!E:E,MATCH($C476,'Policy Characteristics'!$C:$C,0)))</f>
        <v>indst efficiency standards</v>
      </c>
      <c r="L476" s="450">
        <f>IF(ISBLANK(INDEX('Policy Characteristics'!F:F,MATCH($C476,'Policy Characteristics'!$C:$C,0))),"",INDEX('Policy Characteristics'!F:F,MATCH($C476,'Policy Characteristics'!$C:$C,0)))</f>
        <v>0</v>
      </c>
      <c r="M476" s="450">
        <f>IF(ISBLANK(INDEX('Policy Characteristics'!G:G,MATCH($C476,'Policy Characteristics'!$C:$C,0))),"",INDEX('Policy Characteristics'!G:G,MATCH($C476,'Policy Characteristics'!$C:$C,0)))</f>
        <v>0.25</v>
      </c>
      <c r="N476" s="450">
        <f>IF(ISBLANK(INDEX('Policy Characteristics'!H:H,MATCH($C476,'Policy Characteristics'!$C:$C,0))),"",INDEX('Policy Characteristics'!H:H,MATCH($C476,'Policy Characteristics'!$C:$C,0)))</f>
        <v>0.01</v>
      </c>
      <c r="O476" s="427" t="str">
        <f>IF(ISBLANK(INDEX('Policy Characteristics'!I:I,MATCH($C476,'Policy Characteristics'!$C:$C,0))),"",INDEX('Policy Characteristics'!I:I,MATCH($C476,'Policy Characteristics'!$C:$C,0)))</f>
        <v>% reduction in energy use</v>
      </c>
      <c r="P476" s="427" t="str">
        <f>IF(ISBLANK(INDEX('Policy Characteristics'!J:J,MATCH($C476,'Policy Characteristics'!$C:$C,0))),"",INDEX('Policy Characteristics'!J:J,MATCH($C476,'Policy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76" s="427" t="str">
        <f>IF(ISBLANK(INDEX('Policy Characteristics'!K:K,MATCH($C476,'Policy Characteristics'!$C:$C,0))),"",INDEX('Policy Characteristics'!K:K,MATCH($C476,'Policy Characteristics'!$C:$C,0)))</f>
        <v>industry-ag-main.html#eff-stds</v>
      </c>
      <c r="R476" s="427" t="str">
        <f>IF(ISBLANK(INDEX('Policy Characteristics'!L:L,MATCH($C476,'Policy Characteristics'!$C:$C,0))),"",INDEX('Policy Characteristics'!L:L,MATCH($C476,'Policy Characteristics'!$C:$C,0)))</f>
        <v>industry-energy-efficiency-standards.html</v>
      </c>
    </row>
    <row r="477" spans="1:18" s="5" customFormat="1" x14ac:dyDescent="0.35">
      <c r="A477" s="427" t="str">
        <f>IF(ISBLANK(INDEX('Policy Characteristics'!A:A,MATCH($C477,'Policy Characteristics'!$C:$C,0))),"",INDEX('Policy Characteristics'!A:A,MATCH($C477,'Policy Characteristics'!$C:$C,0)))</f>
        <v>Industry</v>
      </c>
      <c r="B477" s="427" t="str">
        <f>IF(ISBLANK(INDEX('Policy Characteristics'!B:B,MATCH($C477,'Policy Characteristics'!$C:$C,0))),"",INDEX('Policy Characteristics'!B:B,MATCH($C477,'Policy Characteristics'!$C:$C,0)))</f>
        <v>Industry Energy Efficiency Standards</v>
      </c>
      <c r="C477" s="431" t="str">
        <f t="shared" si="32"/>
        <v>Percentage Improvement in Eqpt Efficiency Standards above BAU</v>
      </c>
      <c r="D477" s="9" t="s">
        <v>3253</v>
      </c>
      <c r="E477" s="53" t="s">
        <v>2483</v>
      </c>
      <c r="F477" s="211" t="s">
        <v>3223</v>
      </c>
      <c r="G477" s="53" t="s">
        <v>2487</v>
      </c>
      <c r="H477" s="54">
        <v>1031</v>
      </c>
      <c r="I477" s="53" t="s">
        <v>46</v>
      </c>
      <c r="J477" s="429" t="str">
        <f>IF(ISBLANK(INDEX('Policy Characteristics'!D:D,MATCH($C477,'Policy Characteristics'!$C:$C,0))),"",INDEX('Policy Characteristics'!D:D,MATCH($C477,'Policy Characteristics'!$C:$C,0)))</f>
        <v>Industry Energy Efficiency Standards</v>
      </c>
      <c r="K477" s="427" t="str">
        <f>IF(ISBLANK(INDEX('Policy Characteristics'!E:E,MATCH($C477,'Policy Characteristics'!$C:$C,0))),"",INDEX('Policy Characteristics'!E:E,MATCH($C477,'Policy Characteristics'!$C:$C,0)))</f>
        <v>indst efficiency standards</v>
      </c>
      <c r="L477" s="450">
        <f>IF(ISBLANK(INDEX('Policy Characteristics'!F:F,MATCH($C477,'Policy Characteristics'!$C:$C,0))),"",INDEX('Policy Characteristics'!F:F,MATCH($C477,'Policy Characteristics'!$C:$C,0)))</f>
        <v>0</v>
      </c>
      <c r="M477" s="450">
        <f>IF(ISBLANK(INDEX('Policy Characteristics'!G:G,MATCH($C477,'Policy Characteristics'!$C:$C,0))),"",INDEX('Policy Characteristics'!G:G,MATCH($C477,'Policy Characteristics'!$C:$C,0)))</f>
        <v>0.25</v>
      </c>
      <c r="N477" s="450">
        <f>IF(ISBLANK(INDEX('Policy Characteristics'!H:H,MATCH($C477,'Policy Characteristics'!$C:$C,0))),"",INDEX('Policy Characteristics'!H:H,MATCH($C477,'Policy Characteristics'!$C:$C,0)))</f>
        <v>0.01</v>
      </c>
      <c r="O477" s="427" t="str">
        <f>IF(ISBLANK(INDEX('Policy Characteristics'!I:I,MATCH($C477,'Policy Characteristics'!$C:$C,0))),"",INDEX('Policy Characteristics'!I:I,MATCH($C477,'Policy Characteristics'!$C:$C,0)))</f>
        <v>% reduction in energy use</v>
      </c>
      <c r="P477" s="427" t="str">
        <f>IF(ISBLANK(INDEX('Policy Characteristics'!J:J,MATCH($C477,'Policy Characteristics'!$C:$C,0))),"",INDEX('Policy Characteristics'!J:J,MATCH($C477,'Policy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77" s="427" t="str">
        <f>IF(ISBLANK(INDEX('Policy Characteristics'!K:K,MATCH($C477,'Policy Characteristics'!$C:$C,0))),"",INDEX('Policy Characteristics'!K:K,MATCH($C477,'Policy Characteristics'!$C:$C,0)))</f>
        <v>industry-ag-main.html#eff-stds</v>
      </c>
      <c r="R477" s="427" t="str">
        <f>IF(ISBLANK(INDEX('Policy Characteristics'!L:L,MATCH($C477,'Policy Characteristics'!$C:$C,0))),"",INDEX('Policy Characteristics'!L:L,MATCH($C477,'Policy Characteristics'!$C:$C,0)))</f>
        <v>industry-energy-efficiency-standards.html</v>
      </c>
    </row>
    <row r="478" spans="1:18" s="5" customFormat="1" x14ac:dyDescent="0.35">
      <c r="A478" s="427" t="str">
        <f>IF(ISBLANK(INDEX('Policy Characteristics'!A:A,MATCH($C478,'Policy Characteristics'!$C:$C,0))),"",INDEX('Policy Characteristics'!A:A,MATCH($C478,'Policy Characteristics'!$C:$C,0)))</f>
        <v>Industry</v>
      </c>
      <c r="B478" s="427" t="str">
        <f>IF(ISBLANK(INDEX('Policy Characteristics'!B:B,MATCH($C478,'Policy Characteristics'!$C:$C,0))),"",INDEX('Policy Characteristics'!B:B,MATCH($C478,'Policy Characteristics'!$C:$C,0)))</f>
        <v>Industry Energy Efficiency Standards</v>
      </c>
      <c r="C478" s="431" t="str">
        <f t="shared" si="32"/>
        <v>Percentage Improvement in Eqpt Efficiency Standards above BAU</v>
      </c>
      <c r="D478" s="9" t="s">
        <v>3253</v>
      </c>
      <c r="E478" s="53" t="s">
        <v>2484</v>
      </c>
      <c r="F478" s="211" t="s">
        <v>3223</v>
      </c>
      <c r="G478" s="53" t="s">
        <v>2488</v>
      </c>
      <c r="H478" s="54">
        <v>1032</v>
      </c>
      <c r="I478" s="53" t="s">
        <v>45</v>
      </c>
      <c r="J478" s="429" t="str">
        <f>IF(ISBLANK(INDEX('Policy Characteristics'!D:D,MATCH($C478,'Policy Characteristics'!$C:$C,0))),"",INDEX('Policy Characteristics'!D:D,MATCH($C478,'Policy Characteristics'!$C:$C,0)))</f>
        <v>Industry Energy Efficiency Standards</v>
      </c>
      <c r="K478" s="427" t="str">
        <f>IF(ISBLANK(INDEX('Policy Characteristics'!E:E,MATCH($C478,'Policy Characteristics'!$C:$C,0))),"",INDEX('Policy Characteristics'!E:E,MATCH($C478,'Policy Characteristics'!$C:$C,0)))</f>
        <v>indst efficiency standards</v>
      </c>
      <c r="L478" s="450">
        <f>IF(ISBLANK(INDEX('Policy Characteristics'!F:F,MATCH($C478,'Policy Characteristics'!$C:$C,0))),"",INDEX('Policy Characteristics'!F:F,MATCH($C478,'Policy Characteristics'!$C:$C,0)))</f>
        <v>0</v>
      </c>
      <c r="M478" s="450">
        <f>IF(ISBLANK(INDEX('Policy Characteristics'!G:G,MATCH($C478,'Policy Characteristics'!$C:$C,0))),"",INDEX('Policy Characteristics'!G:G,MATCH($C478,'Policy Characteristics'!$C:$C,0)))</f>
        <v>0.25</v>
      </c>
      <c r="N478" s="450">
        <f>IF(ISBLANK(INDEX('Policy Characteristics'!H:H,MATCH($C478,'Policy Characteristics'!$C:$C,0))),"",INDEX('Policy Characteristics'!H:H,MATCH($C478,'Policy Characteristics'!$C:$C,0)))</f>
        <v>0.01</v>
      </c>
      <c r="O478" s="427" t="str">
        <f>IF(ISBLANK(INDEX('Policy Characteristics'!I:I,MATCH($C478,'Policy Characteristics'!$C:$C,0))),"",INDEX('Policy Characteristics'!I:I,MATCH($C478,'Policy Characteristics'!$C:$C,0)))</f>
        <v>% reduction in energy use</v>
      </c>
      <c r="P478" s="427" t="str">
        <f>IF(ISBLANK(INDEX('Policy Characteristics'!J:J,MATCH($C478,'Policy Characteristics'!$C:$C,0))),"",INDEX('Policy Characteristics'!J:J,MATCH($C478,'Policy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78" s="427" t="str">
        <f>IF(ISBLANK(INDEX('Policy Characteristics'!K:K,MATCH($C478,'Policy Characteristics'!$C:$C,0))),"",INDEX('Policy Characteristics'!K:K,MATCH($C478,'Policy Characteristics'!$C:$C,0)))</f>
        <v>industry-ag-main.html#eff-stds</v>
      </c>
      <c r="R478" s="427" t="str">
        <f>IF(ISBLANK(INDEX('Policy Characteristics'!L:L,MATCH($C478,'Policy Characteristics'!$C:$C,0))),"",INDEX('Policy Characteristics'!L:L,MATCH($C478,'Policy Characteristics'!$C:$C,0)))</f>
        <v>industry-energy-efficiency-standards.html</v>
      </c>
    </row>
    <row r="479" spans="1:18" s="5" customFormat="1" x14ac:dyDescent="0.35">
      <c r="A479" s="427" t="str">
        <f>IF(ISBLANK(INDEX('Policy Characteristics'!A:A,MATCH($C479,'Policy Characteristics'!$C:$C,0))),"",INDEX('Policy Characteristics'!A:A,MATCH($C479,'Policy Characteristics'!$C:$C,0)))</f>
        <v>Industry</v>
      </c>
      <c r="B479" s="427" t="str">
        <f>IF(ISBLANK(INDEX('Policy Characteristics'!B:B,MATCH($C479,'Policy Characteristics'!$C:$C,0))),"",INDEX('Policy Characteristics'!B:B,MATCH($C479,'Policy Characteristics'!$C:$C,0)))</f>
        <v>Industry Energy Efficiency Standards</v>
      </c>
      <c r="C479" s="431" t="str">
        <f t="shared" si="32"/>
        <v>Percentage Improvement in Eqpt Efficiency Standards above BAU</v>
      </c>
      <c r="D479" s="9" t="s">
        <v>3253</v>
      </c>
      <c r="E479" s="53" t="s">
        <v>2485</v>
      </c>
      <c r="F479" s="211" t="s">
        <v>3223</v>
      </c>
      <c r="G479" s="53" t="s">
        <v>2491</v>
      </c>
      <c r="H479" s="54">
        <v>1033</v>
      </c>
      <c r="I479" s="53" t="s">
        <v>46</v>
      </c>
      <c r="J479" s="429" t="str">
        <f>IF(ISBLANK(INDEX('Policy Characteristics'!D:D,MATCH($C479,'Policy Characteristics'!$C:$C,0))),"",INDEX('Policy Characteristics'!D:D,MATCH($C479,'Policy Characteristics'!$C:$C,0)))</f>
        <v>Industry Energy Efficiency Standards</v>
      </c>
      <c r="K479" s="427" t="str">
        <f>IF(ISBLANK(INDEX('Policy Characteristics'!E:E,MATCH($C479,'Policy Characteristics'!$C:$C,0))),"",INDEX('Policy Characteristics'!E:E,MATCH($C479,'Policy Characteristics'!$C:$C,0)))</f>
        <v>indst efficiency standards</v>
      </c>
      <c r="L479" s="450">
        <f>IF(ISBLANK(INDEX('Policy Characteristics'!F:F,MATCH($C479,'Policy Characteristics'!$C:$C,0))),"",INDEX('Policy Characteristics'!F:F,MATCH($C479,'Policy Characteristics'!$C:$C,0)))</f>
        <v>0</v>
      </c>
      <c r="M479" s="450">
        <f>IF(ISBLANK(INDEX('Policy Characteristics'!G:G,MATCH($C479,'Policy Characteristics'!$C:$C,0))),"",INDEX('Policy Characteristics'!G:G,MATCH($C479,'Policy Characteristics'!$C:$C,0)))</f>
        <v>0.25</v>
      </c>
      <c r="N479" s="450">
        <f>IF(ISBLANK(INDEX('Policy Characteristics'!H:H,MATCH($C479,'Policy Characteristics'!$C:$C,0))),"",INDEX('Policy Characteristics'!H:H,MATCH($C479,'Policy Characteristics'!$C:$C,0)))</f>
        <v>0.01</v>
      </c>
      <c r="O479" s="427" t="str">
        <f>IF(ISBLANK(INDEX('Policy Characteristics'!I:I,MATCH($C479,'Policy Characteristics'!$C:$C,0))),"",INDEX('Policy Characteristics'!I:I,MATCH($C479,'Policy Characteristics'!$C:$C,0)))</f>
        <v>% reduction in energy use</v>
      </c>
      <c r="P479" s="427" t="str">
        <f>IF(ISBLANK(INDEX('Policy Characteristics'!J:J,MATCH($C479,'Policy Characteristics'!$C:$C,0))),"",INDEX('Policy Characteristics'!J:J,MATCH($C479,'Policy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79" s="427" t="str">
        <f>IF(ISBLANK(INDEX('Policy Characteristics'!K:K,MATCH($C479,'Policy Characteristics'!$C:$C,0))),"",INDEX('Policy Characteristics'!K:K,MATCH($C479,'Policy Characteristics'!$C:$C,0)))</f>
        <v>industry-ag-main.html#eff-stds</v>
      </c>
      <c r="R479" s="427" t="str">
        <f>IF(ISBLANK(INDEX('Policy Characteristics'!L:L,MATCH($C479,'Policy Characteristics'!$C:$C,0))),"",INDEX('Policy Characteristics'!L:L,MATCH($C479,'Policy Characteristics'!$C:$C,0)))</f>
        <v>industry-energy-efficiency-standards.html</v>
      </c>
    </row>
    <row r="480" spans="1:18" s="5" customFormat="1" x14ac:dyDescent="0.35">
      <c r="A480" s="427" t="str">
        <f>IF(ISBLANK(INDEX('Policy Characteristics'!A:A,MATCH($C480,'Policy Characteristics'!$C:$C,0))),"",INDEX('Policy Characteristics'!A:A,MATCH($C480,'Policy Characteristics'!$C:$C,0)))</f>
        <v>Industry</v>
      </c>
      <c r="B480" s="427" t="str">
        <f>IF(ISBLANK(INDEX('Policy Characteristics'!B:B,MATCH($C480,'Policy Characteristics'!$C:$C,0))),"",INDEX('Policy Characteristics'!B:B,MATCH($C480,'Policy Characteristics'!$C:$C,0)))</f>
        <v>Industry Energy Efficiency Standards</v>
      </c>
      <c r="C480" s="431" t="str">
        <f t="shared" si="32"/>
        <v>Percentage Improvement in Eqpt Efficiency Standards above BAU</v>
      </c>
      <c r="D480" s="9" t="s">
        <v>3253</v>
      </c>
      <c r="E480" s="53" t="s">
        <v>2837</v>
      </c>
      <c r="F480" s="211" t="s">
        <v>3223</v>
      </c>
      <c r="G480" s="53" t="s">
        <v>2840</v>
      </c>
      <c r="H480" s="54">
        <v>1034</v>
      </c>
      <c r="I480" s="53" t="s">
        <v>46</v>
      </c>
      <c r="J480" s="429" t="str">
        <f>IF(ISBLANK(INDEX('Policy Characteristics'!D:D,MATCH($C480,'Policy Characteristics'!$C:$C,0))),"",INDEX('Policy Characteristics'!D:D,MATCH($C480,'Policy Characteristics'!$C:$C,0)))</f>
        <v>Industry Energy Efficiency Standards</v>
      </c>
      <c r="K480" s="427" t="str">
        <f>IF(ISBLANK(INDEX('Policy Characteristics'!E:E,MATCH($C480,'Policy Characteristics'!$C:$C,0))),"",INDEX('Policy Characteristics'!E:E,MATCH($C480,'Policy Characteristics'!$C:$C,0)))</f>
        <v>indst efficiency standards</v>
      </c>
      <c r="L480" s="450">
        <f>IF(ISBLANK(INDEX('Policy Characteristics'!F:F,MATCH($C480,'Policy Characteristics'!$C:$C,0))),"",INDEX('Policy Characteristics'!F:F,MATCH($C480,'Policy Characteristics'!$C:$C,0)))</f>
        <v>0</v>
      </c>
      <c r="M480" s="450">
        <f>IF(ISBLANK(INDEX('Policy Characteristics'!G:G,MATCH($C480,'Policy Characteristics'!$C:$C,0))),"",INDEX('Policy Characteristics'!G:G,MATCH($C480,'Policy Characteristics'!$C:$C,0)))</f>
        <v>0.25</v>
      </c>
      <c r="N480" s="450">
        <f>IF(ISBLANK(INDEX('Policy Characteristics'!H:H,MATCH($C480,'Policy Characteristics'!$C:$C,0))),"",INDEX('Policy Characteristics'!H:H,MATCH($C480,'Policy Characteristics'!$C:$C,0)))</f>
        <v>0.01</v>
      </c>
      <c r="O480" s="427" t="str">
        <f>IF(ISBLANK(INDEX('Policy Characteristics'!I:I,MATCH($C480,'Policy Characteristics'!$C:$C,0))),"",INDEX('Policy Characteristics'!I:I,MATCH($C480,'Policy Characteristics'!$C:$C,0)))</f>
        <v>% reduction in energy use</v>
      </c>
      <c r="P480" s="427" t="str">
        <f>IF(ISBLANK(INDEX('Policy Characteristics'!J:J,MATCH($C480,'Policy Characteristics'!$C:$C,0))),"",INDEX('Policy Characteristics'!J:J,MATCH($C480,'Policy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80" s="427" t="str">
        <f>IF(ISBLANK(INDEX('Policy Characteristics'!K:K,MATCH($C480,'Policy Characteristics'!$C:$C,0))),"",INDEX('Policy Characteristics'!K:K,MATCH($C480,'Policy Characteristics'!$C:$C,0)))</f>
        <v>industry-ag-main.html#eff-stds</v>
      </c>
      <c r="R480" s="427" t="str">
        <f>IF(ISBLANK(INDEX('Policy Characteristics'!L:L,MATCH($C480,'Policy Characteristics'!$C:$C,0))),"",INDEX('Policy Characteristics'!L:L,MATCH($C480,'Policy Characteristics'!$C:$C,0)))</f>
        <v>industry-energy-efficiency-standards.html</v>
      </c>
    </row>
    <row r="481" spans="1:18" s="5" customFormat="1" x14ac:dyDescent="0.35">
      <c r="A481" s="427" t="str">
        <f>IF(ISBLANK(INDEX('Policy Characteristics'!A:A,MATCH($C481,'Policy Characteristics'!$C:$C,0))),"",INDEX('Policy Characteristics'!A:A,MATCH($C481,'Policy Characteristics'!$C:$C,0)))</f>
        <v>Industry</v>
      </c>
      <c r="B481" s="427" t="str">
        <f>IF(ISBLANK(INDEX('Policy Characteristics'!B:B,MATCH($C481,'Policy Characteristics'!$C:$C,0))),"",INDEX('Policy Characteristics'!B:B,MATCH($C481,'Policy Characteristics'!$C:$C,0)))</f>
        <v>Industry Energy Efficiency Standards</v>
      </c>
      <c r="C481" s="431" t="str">
        <f t="shared" si="32"/>
        <v>Percentage Improvement in Eqpt Efficiency Standards above BAU</v>
      </c>
      <c r="D481" s="9" t="s">
        <v>3253</v>
      </c>
      <c r="E481" s="53" t="s">
        <v>2838</v>
      </c>
      <c r="F481" s="211" t="s">
        <v>3223</v>
      </c>
      <c r="G481" s="53" t="s">
        <v>2842</v>
      </c>
      <c r="H481" s="54">
        <v>1035</v>
      </c>
      <c r="I481" s="53" t="s">
        <v>45</v>
      </c>
      <c r="J481" s="429" t="str">
        <f>IF(ISBLANK(INDEX('Policy Characteristics'!D:D,MATCH($C481,'Policy Characteristics'!$C:$C,0))),"",INDEX('Policy Characteristics'!D:D,MATCH($C481,'Policy Characteristics'!$C:$C,0)))</f>
        <v>Industry Energy Efficiency Standards</v>
      </c>
      <c r="K481" s="427" t="str">
        <f>IF(ISBLANK(INDEX('Policy Characteristics'!E:E,MATCH($C481,'Policy Characteristics'!$C:$C,0))),"",INDEX('Policy Characteristics'!E:E,MATCH($C481,'Policy Characteristics'!$C:$C,0)))</f>
        <v>indst efficiency standards</v>
      </c>
      <c r="L481" s="450">
        <f>IF(ISBLANK(INDEX('Policy Characteristics'!F:F,MATCH($C481,'Policy Characteristics'!$C:$C,0))),"",INDEX('Policy Characteristics'!F:F,MATCH($C481,'Policy Characteristics'!$C:$C,0)))</f>
        <v>0</v>
      </c>
      <c r="M481" s="450">
        <f>IF(ISBLANK(INDEX('Policy Characteristics'!G:G,MATCH($C481,'Policy Characteristics'!$C:$C,0))),"",INDEX('Policy Characteristics'!G:G,MATCH($C481,'Policy Characteristics'!$C:$C,0)))</f>
        <v>0.25</v>
      </c>
      <c r="N481" s="450">
        <f>IF(ISBLANK(INDEX('Policy Characteristics'!H:H,MATCH($C481,'Policy Characteristics'!$C:$C,0))),"",INDEX('Policy Characteristics'!H:H,MATCH($C481,'Policy Characteristics'!$C:$C,0)))</f>
        <v>0.01</v>
      </c>
      <c r="O481" s="427" t="str">
        <f>IF(ISBLANK(INDEX('Policy Characteristics'!I:I,MATCH($C481,'Policy Characteristics'!$C:$C,0))),"",INDEX('Policy Characteristics'!I:I,MATCH($C481,'Policy Characteristics'!$C:$C,0)))</f>
        <v>% reduction in energy use</v>
      </c>
      <c r="P481" s="427" t="str">
        <f>IF(ISBLANK(INDEX('Policy Characteristics'!J:J,MATCH($C481,'Policy Characteristics'!$C:$C,0))),"",INDEX('Policy Characteristics'!J:J,MATCH($C481,'Policy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81" s="427" t="str">
        <f>IF(ISBLANK(INDEX('Policy Characteristics'!K:K,MATCH($C481,'Policy Characteristics'!$C:$C,0))),"",INDEX('Policy Characteristics'!K:K,MATCH($C481,'Policy Characteristics'!$C:$C,0)))</f>
        <v>industry-ag-main.html#eff-stds</v>
      </c>
      <c r="R481" s="427" t="str">
        <f>IF(ISBLANK(INDEX('Policy Characteristics'!L:L,MATCH($C481,'Policy Characteristics'!$C:$C,0))),"",INDEX('Policy Characteristics'!L:L,MATCH($C481,'Policy Characteristics'!$C:$C,0)))</f>
        <v>industry-energy-efficiency-standards.html</v>
      </c>
    </row>
    <row r="482" spans="1:18" s="5" customFormat="1" x14ac:dyDescent="0.35">
      <c r="A482" s="427" t="str">
        <f>IF(ISBLANK(INDEX('Policy Characteristics'!A:A,MATCH($C482,'Policy Characteristics'!$C:$C,0))),"",INDEX('Policy Characteristics'!A:A,MATCH($C482,'Policy Characteristics'!$C:$C,0)))</f>
        <v>Industry</v>
      </c>
      <c r="B482" s="427" t="str">
        <f>IF(ISBLANK(INDEX('Policy Characteristics'!B:B,MATCH($C482,'Policy Characteristics'!$C:$C,0))),"",INDEX('Policy Characteristics'!B:B,MATCH($C482,'Policy Characteristics'!$C:$C,0)))</f>
        <v>Industry Energy Efficiency Standards</v>
      </c>
      <c r="C482" s="431" t="str">
        <f t="shared" si="32"/>
        <v>Percentage Improvement in Eqpt Efficiency Standards above BAU</v>
      </c>
      <c r="D482" s="9" t="s">
        <v>3253</v>
      </c>
      <c r="E482" s="53" t="s">
        <v>2839</v>
      </c>
      <c r="F482" s="211" t="s">
        <v>3223</v>
      </c>
      <c r="G482" s="53" t="s">
        <v>2843</v>
      </c>
      <c r="H482" s="54">
        <v>1036</v>
      </c>
      <c r="I482" s="53" t="s">
        <v>45</v>
      </c>
      <c r="J482" s="429" t="str">
        <f>IF(ISBLANK(INDEX('Policy Characteristics'!D:D,MATCH($C482,'Policy Characteristics'!$C:$C,0))),"",INDEX('Policy Characteristics'!D:D,MATCH($C482,'Policy Characteristics'!$C:$C,0)))</f>
        <v>Industry Energy Efficiency Standards</v>
      </c>
      <c r="K482" s="427" t="str">
        <f>IF(ISBLANK(INDEX('Policy Characteristics'!E:E,MATCH($C482,'Policy Characteristics'!$C:$C,0))),"",INDEX('Policy Characteristics'!E:E,MATCH($C482,'Policy Characteristics'!$C:$C,0)))</f>
        <v>indst efficiency standards</v>
      </c>
      <c r="L482" s="450">
        <f>IF(ISBLANK(INDEX('Policy Characteristics'!F:F,MATCH($C482,'Policy Characteristics'!$C:$C,0))),"",INDEX('Policy Characteristics'!F:F,MATCH($C482,'Policy Characteristics'!$C:$C,0)))</f>
        <v>0</v>
      </c>
      <c r="M482" s="450">
        <f>IF(ISBLANK(INDEX('Policy Characteristics'!G:G,MATCH($C482,'Policy Characteristics'!$C:$C,0))),"",INDEX('Policy Characteristics'!G:G,MATCH($C482,'Policy Characteristics'!$C:$C,0)))</f>
        <v>0.25</v>
      </c>
      <c r="N482" s="450">
        <f>IF(ISBLANK(INDEX('Policy Characteristics'!H:H,MATCH($C482,'Policy Characteristics'!$C:$C,0))),"",INDEX('Policy Characteristics'!H:H,MATCH($C482,'Policy Characteristics'!$C:$C,0)))</f>
        <v>0.01</v>
      </c>
      <c r="O482" s="427" t="str">
        <f>IF(ISBLANK(INDEX('Policy Characteristics'!I:I,MATCH($C482,'Policy Characteristics'!$C:$C,0))),"",INDEX('Policy Characteristics'!I:I,MATCH($C482,'Policy Characteristics'!$C:$C,0)))</f>
        <v>% reduction in energy use</v>
      </c>
      <c r="P482" s="427" t="str">
        <f>IF(ISBLANK(INDEX('Policy Characteristics'!J:J,MATCH($C482,'Policy Characteristics'!$C:$C,0))),"",INDEX('Policy Characteristics'!J:J,MATCH($C482,'Policy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82" s="427" t="str">
        <f>IF(ISBLANK(INDEX('Policy Characteristics'!K:K,MATCH($C482,'Policy Characteristics'!$C:$C,0))),"",INDEX('Policy Characteristics'!K:K,MATCH($C482,'Policy Characteristics'!$C:$C,0)))</f>
        <v>industry-ag-main.html#eff-stds</v>
      </c>
      <c r="R482" s="427" t="str">
        <f>IF(ISBLANK(INDEX('Policy Characteristics'!L:L,MATCH($C482,'Policy Characteristics'!$C:$C,0))),"",INDEX('Policy Characteristics'!L:L,MATCH($C482,'Policy Characteristics'!$C:$C,0)))</f>
        <v>industry-energy-efficiency-standards.html</v>
      </c>
    </row>
    <row r="483" spans="1:18" s="5" customFormat="1" x14ac:dyDescent="0.35">
      <c r="A483" s="427" t="str">
        <f>IF(ISBLANK(INDEX('Policy Characteristics'!A:A,MATCH($C483,'Policy Characteristics'!$C:$C,0))),"",INDEX('Policy Characteristics'!A:A,MATCH($C483,'Policy Characteristics'!$C:$C,0)))</f>
        <v>Industry</v>
      </c>
      <c r="B483" s="427" t="str">
        <f>IF(ISBLANK(INDEX('Policy Characteristics'!B:B,MATCH($C483,'Policy Characteristics'!$C:$C,0))),"",INDEX('Policy Characteristics'!B:B,MATCH($C483,'Policy Characteristics'!$C:$C,0)))</f>
        <v>Industry Energy Efficiency Standards</v>
      </c>
      <c r="C483" s="431" t="str">
        <f t="shared" si="32"/>
        <v>Percentage Improvement in Eqpt Efficiency Standards above BAU</v>
      </c>
      <c r="D483" s="9" t="s">
        <v>3253</v>
      </c>
      <c r="E483" s="53" t="s">
        <v>2836</v>
      </c>
      <c r="F483" s="211" t="s">
        <v>3223</v>
      </c>
      <c r="G483" s="53" t="s">
        <v>2841</v>
      </c>
      <c r="H483" s="54">
        <v>1037</v>
      </c>
      <c r="I483" s="53" t="s">
        <v>46</v>
      </c>
      <c r="J483" s="429" t="str">
        <f>IF(ISBLANK(INDEX('Policy Characteristics'!D:D,MATCH($C483,'Policy Characteristics'!$C:$C,0))),"",INDEX('Policy Characteristics'!D:D,MATCH($C483,'Policy Characteristics'!$C:$C,0)))</f>
        <v>Industry Energy Efficiency Standards</v>
      </c>
      <c r="K483" s="427" t="str">
        <f>IF(ISBLANK(INDEX('Policy Characteristics'!E:E,MATCH($C483,'Policy Characteristics'!$C:$C,0))),"",INDEX('Policy Characteristics'!E:E,MATCH($C483,'Policy Characteristics'!$C:$C,0)))</f>
        <v>indst efficiency standards</v>
      </c>
      <c r="L483" s="450">
        <f>IF(ISBLANK(INDEX('Policy Characteristics'!F:F,MATCH($C483,'Policy Characteristics'!$C:$C,0))),"",INDEX('Policy Characteristics'!F:F,MATCH($C483,'Policy Characteristics'!$C:$C,0)))</f>
        <v>0</v>
      </c>
      <c r="M483" s="450">
        <f>IF(ISBLANK(INDEX('Policy Characteristics'!G:G,MATCH($C483,'Policy Characteristics'!$C:$C,0))),"",INDEX('Policy Characteristics'!G:G,MATCH($C483,'Policy Characteristics'!$C:$C,0)))</f>
        <v>0.25</v>
      </c>
      <c r="N483" s="450">
        <f>IF(ISBLANK(INDEX('Policy Characteristics'!H:H,MATCH($C483,'Policy Characteristics'!$C:$C,0))),"",INDEX('Policy Characteristics'!H:H,MATCH($C483,'Policy Characteristics'!$C:$C,0)))</f>
        <v>0.01</v>
      </c>
      <c r="O483" s="427" t="str">
        <f>IF(ISBLANK(INDEX('Policy Characteristics'!I:I,MATCH($C483,'Policy Characteristics'!$C:$C,0))),"",INDEX('Policy Characteristics'!I:I,MATCH($C483,'Policy Characteristics'!$C:$C,0)))</f>
        <v>% reduction in energy use</v>
      </c>
      <c r="P483" s="427" t="str">
        <f>IF(ISBLANK(INDEX('Policy Characteristics'!J:J,MATCH($C483,'Policy Characteristics'!$C:$C,0))),"",INDEX('Policy Characteristics'!J:J,MATCH($C483,'Policy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83" s="427" t="str">
        <f>IF(ISBLANK(INDEX('Policy Characteristics'!K:K,MATCH($C483,'Policy Characteristics'!$C:$C,0))),"",INDEX('Policy Characteristics'!K:K,MATCH($C483,'Policy Characteristics'!$C:$C,0)))</f>
        <v>industry-ag-main.html#eff-stds</v>
      </c>
      <c r="R483" s="427" t="str">
        <f>IF(ISBLANK(INDEX('Policy Characteristics'!L:L,MATCH($C483,'Policy Characteristics'!$C:$C,0))),"",INDEX('Policy Characteristics'!L:L,MATCH($C483,'Policy Characteristics'!$C:$C,0)))</f>
        <v>industry-energy-efficiency-standards.html</v>
      </c>
    </row>
    <row r="484" spans="1:18" s="5" customFormat="1" x14ac:dyDescent="0.35">
      <c r="A484" s="427" t="str">
        <f>IF(ISBLANK(INDEX('Policy Characteristics'!A:A,MATCH($C484,'Policy Characteristics'!$C:$C,0))),"",INDEX('Policy Characteristics'!A:A,MATCH($C484,'Policy Characteristics'!$C:$C,0)))</f>
        <v>Industry</v>
      </c>
      <c r="B484" s="427" t="str">
        <f>IF(ISBLANK(INDEX('Policy Characteristics'!B:B,MATCH($C484,'Policy Characteristics'!$C:$C,0))),"",INDEX('Policy Characteristics'!B:B,MATCH($C484,'Policy Characteristics'!$C:$C,0)))</f>
        <v>Industry Energy Efficiency Standards</v>
      </c>
      <c r="C484" s="431" t="str">
        <f t="shared" si="32"/>
        <v>Percentage Improvement in Eqpt Efficiency Standards above BAU</v>
      </c>
      <c r="D484" s="9" t="s">
        <v>3254</v>
      </c>
      <c r="E484" s="53" t="s">
        <v>2480</v>
      </c>
      <c r="F484" s="211" t="s">
        <v>3224</v>
      </c>
      <c r="G484" s="53" t="s">
        <v>2486</v>
      </c>
      <c r="H484" s="54">
        <v>1038</v>
      </c>
      <c r="I484" s="53" t="s">
        <v>45</v>
      </c>
      <c r="J484" s="429" t="str">
        <f>IF(ISBLANK(INDEX('Policy Characteristics'!D:D,MATCH($C484,'Policy Characteristics'!$C:$C,0))),"",INDEX('Policy Characteristics'!D:D,MATCH($C484,'Policy Characteristics'!$C:$C,0)))</f>
        <v>Industry Energy Efficiency Standards</v>
      </c>
      <c r="K484" s="427" t="str">
        <f>IF(ISBLANK(INDEX('Policy Characteristics'!E:E,MATCH($C484,'Policy Characteristics'!$C:$C,0))),"",INDEX('Policy Characteristics'!E:E,MATCH($C484,'Policy Characteristics'!$C:$C,0)))</f>
        <v>indst efficiency standards</v>
      </c>
      <c r="L484" s="450">
        <f>IF(ISBLANK(INDEX('Policy Characteristics'!F:F,MATCH($C484,'Policy Characteristics'!$C:$C,0))),"",INDEX('Policy Characteristics'!F:F,MATCH($C484,'Policy Characteristics'!$C:$C,0)))</f>
        <v>0</v>
      </c>
      <c r="M484" s="450">
        <f>IF(ISBLANK(INDEX('Policy Characteristics'!G:G,MATCH($C484,'Policy Characteristics'!$C:$C,0))),"",INDEX('Policy Characteristics'!G:G,MATCH($C484,'Policy Characteristics'!$C:$C,0)))</f>
        <v>0.25</v>
      </c>
      <c r="N484" s="450">
        <f>IF(ISBLANK(INDEX('Policy Characteristics'!H:H,MATCH($C484,'Policy Characteristics'!$C:$C,0))),"",INDEX('Policy Characteristics'!H:H,MATCH($C484,'Policy Characteristics'!$C:$C,0)))</f>
        <v>0.01</v>
      </c>
      <c r="O484" s="427" t="str">
        <f>IF(ISBLANK(INDEX('Policy Characteristics'!I:I,MATCH($C484,'Policy Characteristics'!$C:$C,0))),"",INDEX('Policy Characteristics'!I:I,MATCH($C484,'Policy Characteristics'!$C:$C,0)))</f>
        <v>% reduction in energy use</v>
      </c>
      <c r="P484" s="427" t="str">
        <f>IF(ISBLANK(INDEX('Policy Characteristics'!J:J,MATCH($C484,'Policy Characteristics'!$C:$C,0))),"",INDEX('Policy Characteristics'!J:J,MATCH($C484,'Policy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84" s="427" t="str">
        <f>IF(ISBLANK(INDEX('Policy Characteristics'!K:K,MATCH($C484,'Policy Characteristics'!$C:$C,0))),"",INDEX('Policy Characteristics'!K:K,MATCH($C484,'Policy Characteristics'!$C:$C,0)))</f>
        <v>industry-ag-main.html#eff-stds</v>
      </c>
      <c r="R484" s="427" t="str">
        <f>IF(ISBLANK(INDEX('Policy Characteristics'!L:L,MATCH($C484,'Policy Characteristics'!$C:$C,0))),"",INDEX('Policy Characteristics'!L:L,MATCH($C484,'Policy Characteristics'!$C:$C,0)))</f>
        <v>industry-energy-efficiency-standards.html</v>
      </c>
    </row>
    <row r="485" spans="1:18" s="5" customFormat="1" x14ac:dyDescent="0.35">
      <c r="A485" s="427" t="str">
        <f>IF(ISBLANK(INDEX('Policy Characteristics'!A:A,MATCH($C485,'Policy Characteristics'!$C:$C,0))),"",INDEX('Policy Characteristics'!A:A,MATCH($C485,'Policy Characteristics'!$C:$C,0)))</f>
        <v>Industry</v>
      </c>
      <c r="B485" s="427" t="str">
        <f>IF(ISBLANK(INDEX('Policy Characteristics'!B:B,MATCH($C485,'Policy Characteristics'!$C:$C,0))),"",INDEX('Policy Characteristics'!B:B,MATCH($C485,'Policy Characteristics'!$C:$C,0)))</f>
        <v>Industry Energy Efficiency Standards</v>
      </c>
      <c r="C485" s="431" t="str">
        <f t="shared" ref="C485:C548" si="33">C$404</f>
        <v>Percentage Improvement in Eqpt Efficiency Standards above BAU</v>
      </c>
      <c r="D485" s="9" t="s">
        <v>3254</v>
      </c>
      <c r="E485" s="53" t="s">
        <v>2481</v>
      </c>
      <c r="F485" s="211" t="s">
        <v>3224</v>
      </c>
      <c r="G485" s="53" t="s">
        <v>2489</v>
      </c>
      <c r="H485" s="54">
        <v>1039</v>
      </c>
      <c r="I485" s="53" t="s">
        <v>45</v>
      </c>
      <c r="J485" s="429" t="str">
        <f>IF(ISBLANK(INDEX('Policy Characteristics'!D:D,MATCH($C485,'Policy Characteristics'!$C:$C,0))),"",INDEX('Policy Characteristics'!D:D,MATCH($C485,'Policy Characteristics'!$C:$C,0)))</f>
        <v>Industry Energy Efficiency Standards</v>
      </c>
      <c r="K485" s="427" t="str">
        <f>IF(ISBLANK(INDEX('Policy Characteristics'!E:E,MATCH($C485,'Policy Characteristics'!$C:$C,0))),"",INDEX('Policy Characteristics'!E:E,MATCH($C485,'Policy Characteristics'!$C:$C,0)))</f>
        <v>indst efficiency standards</v>
      </c>
      <c r="L485" s="450">
        <f>IF(ISBLANK(INDEX('Policy Characteristics'!F:F,MATCH($C485,'Policy Characteristics'!$C:$C,0))),"",INDEX('Policy Characteristics'!F:F,MATCH($C485,'Policy Characteristics'!$C:$C,0)))</f>
        <v>0</v>
      </c>
      <c r="M485" s="450">
        <f>IF(ISBLANK(INDEX('Policy Characteristics'!G:G,MATCH($C485,'Policy Characteristics'!$C:$C,0))),"",INDEX('Policy Characteristics'!G:G,MATCH($C485,'Policy Characteristics'!$C:$C,0)))</f>
        <v>0.25</v>
      </c>
      <c r="N485" s="450">
        <f>IF(ISBLANK(INDEX('Policy Characteristics'!H:H,MATCH($C485,'Policy Characteristics'!$C:$C,0))),"",INDEX('Policy Characteristics'!H:H,MATCH($C485,'Policy Characteristics'!$C:$C,0)))</f>
        <v>0.01</v>
      </c>
      <c r="O485" s="427" t="str">
        <f>IF(ISBLANK(INDEX('Policy Characteristics'!I:I,MATCH($C485,'Policy Characteristics'!$C:$C,0))),"",INDEX('Policy Characteristics'!I:I,MATCH($C485,'Policy Characteristics'!$C:$C,0)))</f>
        <v>% reduction in energy use</v>
      </c>
      <c r="P485" s="427" t="str">
        <f>IF(ISBLANK(INDEX('Policy Characteristics'!J:J,MATCH($C485,'Policy Characteristics'!$C:$C,0))),"",INDEX('Policy Characteristics'!J:J,MATCH($C485,'Policy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85" s="427" t="str">
        <f>IF(ISBLANK(INDEX('Policy Characteristics'!K:K,MATCH($C485,'Policy Characteristics'!$C:$C,0))),"",INDEX('Policy Characteristics'!K:K,MATCH($C485,'Policy Characteristics'!$C:$C,0)))</f>
        <v>industry-ag-main.html#eff-stds</v>
      </c>
      <c r="R485" s="427" t="str">
        <f>IF(ISBLANK(INDEX('Policy Characteristics'!L:L,MATCH($C485,'Policy Characteristics'!$C:$C,0))),"",INDEX('Policy Characteristics'!L:L,MATCH($C485,'Policy Characteristics'!$C:$C,0)))</f>
        <v>industry-energy-efficiency-standards.html</v>
      </c>
    </row>
    <row r="486" spans="1:18" s="5" customFormat="1" x14ac:dyDescent="0.35">
      <c r="A486" s="427" t="str">
        <f>IF(ISBLANK(INDEX('Policy Characteristics'!A:A,MATCH($C486,'Policy Characteristics'!$C:$C,0))),"",INDEX('Policy Characteristics'!A:A,MATCH($C486,'Policy Characteristics'!$C:$C,0)))</f>
        <v>Industry</v>
      </c>
      <c r="B486" s="427" t="str">
        <f>IF(ISBLANK(INDEX('Policy Characteristics'!B:B,MATCH($C486,'Policy Characteristics'!$C:$C,0))),"",INDEX('Policy Characteristics'!B:B,MATCH($C486,'Policy Characteristics'!$C:$C,0)))</f>
        <v>Industry Energy Efficiency Standards</v>
      </c>
      <c r="C486" s="431" t="str">
        <f t="shared" si="33"/>
        <v>Percentage Improvement in Eqpt Efficiency Standards above BAU</v>
      </c>
      <c r="D486" s="9" t="s">
        <v>3254</v>
      </c>
      <c r="E486" s="53" t="s">
        <v>2482</v>
      </c>
      <c r="F486" s="211" t="s">
        <v>3224</v>
      </c>
      <c r="G486" s="53" t="s">
        <v>2490</v>
      </c>
      <c r="H486" s="54">
        <v>1040</v>
      </c>
      <c r="I486" s="53" t="s">
        <v>45</v>
      </c>
      <c r="J486" s="429" t="str">
        <f>IF(ISBLANK(INDEX('Policy Characteristics'!D:D,MATCH($C486,'Policy Characteristics'!$C:$C,0))),"",INDEX('Policy Characteristics'!D:D,MATCH($C486,'Policy Characteristics'!$C:$C,0)))</f>
        <v>Industry Energy Efficiency Standards</v>
      </c>
      <c r="K486" s="427" t="str">
        <f>IF(ISBLANK(INDEX('Policy Characteristics'!E:E,MATCH($C486,'Policy Characteristics'!$C:$C,0))),"",INDEX('Policy Characteristics'!E:E,MATCH($C486,'Policy Characteristics'!$C:$C,0)))</f>
        <v>indst efficiency standards</v>
      </c>
      <c r="L486" s="450">
        <f>IF(ISBLANK(INDEX('Policy Characteristics'!F:F,MATCH($C486,'Policy Characteristics'!$C:$C,0))),"",INDEX('Policy Characteristics'!F:F,MATCH($C486,'Policy Characteristics'!$C:$C,0)))</f>
        <v>0</v>
      </c>
      <c r="M486" s="450">
        <f>IF(ISBLANK(INDEX('Policy Characteristics'!G:G,MATCH($C486,'Policy Characteristics'!$C:$C,0))),"",INDEX('Policy Characteristics'!G:G,MATCH($C486,'Policy Characteristics'!$C:$C,0)))</f>
        <v>0.25</v>
      </c>
      <c r="N486" s="450">
        <f>IF(ISBLANK(INDEX('Policy Characteristics'!H:H,MATCH($C486,'Policy Characteristics'!$C:$C,0))),"",INDEX('Policy Characteristics'!H:H,MATCH($C486,'Policy Characteristics'!$C:$C,0)))</f>
        <v>0.01</v>
      </c>
      <c r="O486" s="427" t="str">
        <f>IF(ISBLANK(INDEX('Policy Characteristics'!I:I,MATCH($C486,'Policy Characteristics'!$C:$C,0))),"",INDEX('Policy Characteristics'!I:I,MATCH($C486,'Policy Characteristics'!$C:$C,0)))</f>
        <v>% reduction in energy use</v>
      </c>
      <c r="P486" s="427" t="str">
        <f>IF(ISBLANK(INDEX('Policy Characteristics'!J:J,MATCH($C486,'Policy Characteristics'!$C:$C,0))),"",INDEX('Policy Characteristics'!J:J,MATCH($C486,'Policy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86" s="427" t="str">
        <f>IF(ISBLANK(INDEX('Policy Characteristics'!K:K,MATCH($C486,'Policy Characteristics'!$C:$C,0))),"",INDEX('Policy Characteristics'!K:K,MATCH($C486,'Policy Characteristics'!$C:$C,0)))</f>
        <v>industry-ag-main.html#eff-stds</v>
      </c>
      <c r="R486" s="427" t="str">
        <f>IF(ISBLANK(INDEX('Policy Characteristics'!L:L,MATCH($C486,'Policy Characteristics'!$C:$C,0))),"",INDEX('Policy Characteristics'!L:L,MATCH($C486,'Policy Characteristics'!$C:$C,0)))</f>
        <v>industry-energy-efficiency-standards.html</v>
      </c>
    </row>
    <row r="487" spans="1:18" s="5" customFormat="1" x14ac:dyDescent="0.35">
      <c r="A487" s="427" t="str">
        <f>IF(ISBLANK(INDEX('Policy Characteristics'!A:A,MATCH($C487,'Policy Characteristics'!$C:$C,0))),"",INDEX('Policy Characteristics'!A:A,MATCH($C487,'Policy Characteristics'!$C:$C,0)))</f>
        <v>Industry</v>
      </c>
      <c r="B487" s="427" t="str">
        <f>IF(ISBLANK(INDEX('Policy Characteristics'!B:B,MATCH($C487,'Policy Characteristics'!$C:$C,0))),"",INDEX('Policy Characteristics'!B:B,MATCH($C487,'Policy Characteristics'!$C:$C,0)))</f>
        <v>Industry Energy Efficiency Standards</v>
      </c>
      <c r="C487" s="431" t="str">
        <f t="shared" si="33"/>
        <v>Percentage Improvement in Eqpt Efficiency Standards above BAU</v>
      </c>
      <c r="D487" s="9" t="s">
        <v>3254</v>
      </c>
      <c r="E487" s="53" t="s">
        <v>2483</v>
      </c>
      <c r="F487" s="211" t="s">
        <v>3224</v>
      </c>
      <c r="G487" s="53" t="s">
        <v>2487</v>
      </c>
      <c r="H487" s="54">
        <v>1041</v>
      </c>
      <c r="I487" s="53" t="s">
        <v>45</v>
      </c>
      <c r="J487" s="429" t="str">
        <f>IF(ISBLANK(INDEX('Policy Characteristics'!D:D,MATCH($C487,'Policy Characteristics'!$C:$C,0))),"",INDEX('Policy Characteristics'!D:D,MATCH($C487,'Policy Characteristics'!$C:$C,0)))</f>
        <v>Industry Energy Efficiency Standards</v>
      </c>
      <c r="K487" s="427" t="str">
        <f>IF(ISBLANK(INDEX('Policy Characteristics'!E:E,MATCH($C487,'Policy Characteristics'!$C:$C,0))),"",INDEX('Policy Characteristics'!E:E,MATCH($C487,'Policy Characteristics'!$C:$C,0)))</f>
        <v>indst efficiency standards</v>
      </c>
      <c r="L487" s="450">
        <f>IF(ISBLANK(INDEX('Policy Characteristics'!F:F,MATCH($C487,'Policy Characteristics'!$C:$C,0))),"",INDEX('Policy Characteristics'!F:F,MATCH($C487,'Policy Characteristics'!$C:$C,0)))</f>
        <v>0</v>
      </c>
      <c r="M487" s="450">
        <f>IF(ISBLANK(INDEX('Policy Characteristics'!G:G,MATCH($C487,'Policy Characteristics'!$C:$C,0))),"",INDEX('Policy Characteristics'!G:G,MATCH($C487,'Policy Characteristics'!$C:$C,0)))</f>
        <v>0.25</v>
      </c>
      <c r="N487" s="450">
        <f>IF(ISBLANK(INDEX('Policy Characteristics'!H:H,MATCH($C487,'Policy Characteristics'!$C:$C,0))),"",INDEX('Policy Characteristics'!H:H,MATCH($C487,'Policy Characteristics'!$C:$C,0)))</f>
        <v>0.01</v>
      </c>
      <c r="O487" s="427" t="str">
        <f>IF(ISBLANK(INDEX('Policy Characteristics'!I:I,MATCH($C487,'Policy Characteristics'!$C:$C,0))),"",INDEX('Policy Characteristics'!I:I,MATCH($C487,'Policy Characteristics'!$C:$C,0)))</f>
        <v>% reduction in energy use</v>
      </c>
      <c r="P487" s="427" t="str">
        <f>IF(ISBLANK(INDEX('Policy Characteristics'!J:J,MATCH($C487,'Policy Characteristics'!$C:$C,0))),"",INDEX('Policy Characteristics'!J:J,MATCH($C487,'Policy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87" s="427" t="str">
        <f>IF(ISBLANK(INDEX('Policy Characteristics'!K:K,MATCH($C487,'Policy Characteristics'!$C:$C,0))),"",INDEX('Policy Characteristics'!K:K,MATCH($C487,'Policy Characteristics'!$C:$C,0)))</f>
        <v>industry-ag-main.html#eff-stds</v>
      </c>
      <c r="R487" s="427" t="str">
        <f>IF(ISBLANK(INDEX('Policy Characteristics'!L:L,MATCH($C487,'Policy Characteristics'!$C:$C,0))),"",INDEX('Policy Characteristics'!L:L,MATCH($C487,'Policy Characteristics'!$C:$C,0)))</f>
        <v>industry-energy-efficiency-standards.html</v>
      </c>
    </row>
    <row r="488" spans="1:18" s="5" customFormat="1" x14ac:dyDescent="0.35">
      <c r="A488" s="427" t="str">
        <f>IF(ISBLANK(INDEX('Policy Characteristics'!A:A,MATCH($C488,'Policy Characteristics'!$C:$C,0))),"",INDEX('Policy Characteristics'!A:A,MATCH($C488,'Policy Characteristics'!$C:$C,0)))</f>
        <v>Industry</v>
      </c>
      <c r="B488" s="427" t="str">
        <f>IF(ISBLANK(INDEX('Policy Characteristics'!B:B,MATCH($C488,'Policy Characteristics'!$C:$C,0))),"",INDEX('Policy Characteristics'!B:B,MATCH($C488,'Policy Characteristics'!$C:$C,0)))</f>
        <v>Industry Energy Efficiency Standards</v>
      </c>
      <c r="C488" s="431" t="str">
        <f t="shared" si="33"/>
        <v>Percentage Improvement in Eqpt Efficiency Standards above BAU</v>
      </c>
      <c r="D488" s="9" t="s">
        <v>3254</v>
      </c>
      <c r="E488" s="53" t="s">
        <v>2484</v>
      </c>
      <c r="F488" s="211" t="s">
        <v>3224</v>
      </c>
      <c r="G488" s="53" t="s">
        <v>2488</v>
      </c>
      <c r="H488" s="54">
        <v>1042</v>
      </c>
      <c r="I488" s="53" t="s">
        <v>46</v>
      </c>
      <c r="J488" s="429" t="str">
        <f>IF(ISBLANK(INDEX('Policy Characteristics'!D:D,MATCH($C488,'Policy Characteristics'!$C:$C,0))),"",INDEX('Policy Characteristics'!D:D,MATCH($C488,'Policy Characteristics'!$C:$C,0)))</f>
        <v>Industry Energy Efficiency Standards</v>
      </c>
      <c r="K488" s="427" t="str">
        <f>IF(ISBLANK(INDEX('Policy Characteristics'!E:E,MATCH($C488,'Policy Characteristics'!$C:$C,0))),"",INDEX('Policy Characteristics'!E:E,MATCH($C488,'Policy Characteristics'!$C:$C,0)))</f>
        <v>indst efficiency standards</v>
      </c>
      <c r="L488" s="450">
        <f>IF(ISBLANK(INDEX('Policy Characteristics'!F:F,MATCH($C488,'Policy Characteristics'!$C:$C,0))),"",INDEX('Policy Characteristics'!F:F,MATCH($C488,'Policy Characteristics'!$C:$C,0)))</f>
        <v>0</v>
      </c>
      <c r="M488" s="450">
        <f>IF(ISBLANK(INDEX('Policy Characteristics'!G:G,MATCH($C488,'Policy Characteristics'!$C:$C,0))),"",INDEX('Policy Characteristics'!G:G,MATCH($C488,'Policy Characteristics'!$C:$C,0)))</f>
        <v>0.25</v>
      </c>
      <c r="N488" s="450">
        <f>IF(ISBLANK(INDEX('Policy Characteristics'!H:H,MATCH($C488,'Policy Characteristics'!$C:$C,0))),"",INDEX('Policy Characteristics'!H:H,MATCH($C488,'Policy Characteristics'!$C:$C,0)))</f>
        <v>0.01</v>
      </c>
      <c r="O488" s="427" t="str">
        <f>IF(ISBLANK(INDEX('Policy Characteristics'!I:I,MATCH($C488,'Policy Characteristics'!$C:$C,0))),"",INDEX('Policy Characteristics'!I:I,MATCH($C488,'Policy Characteristics'!$C:$C,0)))</f>
        <v>% reduction in energy use</v>
      </c>
      <c r="P488" s="427" t="str">
        <f>IF(ISBLANK(INDEX('Policy Characteristics'!J:J,MATCH($C488,'Policy Characteristics'!$C:$C,0))),"",INDEX('Policy Characteristics'!J:J,MATCH($C488,'Policy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88" s="427" t="str">
        <f>IF(ISBLANK(INDEX('Policy Characteristics'!K:K,MATCH($C488,'Policy Characteristics'!$C:$C,0))),"",INDEX('Policy Characteristics'!K:K,MATCH($C488,'Policy Characteristics'!$C:$C,0)))</f>
        <v>industry-ag-main.html#eff-stds</v>
      </c>
      <c r="R488" s="427" t="str">
        <f>IF(ISBLANK(INDEX('Policy Characteristics'!L:L,MATCH($C488,'Policy Characteristics'!$C:$C,0))),"",INDEX('Policy Characteristics'!L:L,MATCH($C488,'Policy Characteristics'!$C:$C,0)))</f>
        <v>industry-energy-efficiency-standards.html</v>
      </c>
    </row>
    <row r="489" spans="1:18" s="5" customFormat="1" x14ac:dyDescent="0.35">
      <c r="A489" s="427" t="str">
        <f>IF(ISBLANK(INDEX('Policy Characteristics'!A:A,MATCH($C489,'Policy Characteristics'!$C:$C,0))),"",INDEX('Policy Characteristics'!A:A,MATCH($C489,'Policy Characteristics'!$C:$C,0)))</f>
        <v>Industry</v>
      </c>
      <c r="B489" s="427" t="str">
        <f>IF(ISBLANK(INDEX('Policy Characteristics'!B:B,MATCH($C489,'Policy Characteristics'!$C:$C,0))),"",INDEX('Policy Characteristics'!B:B,MATCH($C489,'Policy Characteristics'!$C:$C,0)))</f>
        <v>Industry Energy Efficiency Standards</v>
      </c>
      <c r="C489" s="431" t="str">
        <f t="shared" si="33"/>
        <v>Percentage Improvement in Eqpt Efficiency Standards above BAU</v>
      </c>
      <c r="D489" s="9" t="s">
        <v>3254</v>
      </c>
      <c r="E489" s="53" t="s">
        <v>2485</v>
      </c>
      <c r="F489" s="211" t="s">
        <v>3224</v>
      </c>
      <c r="G489" s="53" t="s">
        <v>2491</v>
      </c>
      <c r="H489" s="54">
        <v>1043</v>
      </c>
      <c r="I489" s="53" t="s">
        <v>46</v>
      </c>
      <c r="J489" s="429" t="str">
        <f>IF(ISBLANK(INDEX('Policy Characteristics'!D:D,MATCH($C489,'Policy Characteristics'!$C:$C,0))),"",INDEX('Policy Characteristics'!D:D,MATCH($C489,'Policy Characteristics'!$C:$C,0)))</f>
        <v>Industry Energy Efficiency Standards</v>
      </c>
      <c r="K489" s="427" t="str">
        <f>IF(ISBLANK(INDEX('Policy Characteristics'!E:E,MATCH($C489,'Policy Characteristics'!$C:$C,0))),"",INDEX('Policy Characteristics'!E:E,MATCH($C489,'Policy Characteristics'!$C:$C,0)))</f>
        <v>indst efficiency standards</v>
      </c>
      <c r="L489" s="450">
        <f>IF(ISBLANK(INDEX('Policy Characteristics'!F:F,MATCH($C489,'Policy Characteristics'!$C:$C,0))),"",INDEX('Policy Characteristics'!F:F,MATCH($C489,'Policy Characteristics'!$C:$C,0)))</f>
        <v>0</v>
      </c>
      <c r="M489" s="450">
        <f>IF(ISBLANK(INDEX('Policy Characteristics'!G:G,MATCH($C489,'Policy Characteristics'!$C:$C,0))),"",INDEX('Policy Characteristics'!G:G,MATCH($C489,'Policy Characteristics'!$C:$C,0)))</f>
        <v>0.25</v>
      </c>
      <c r="N489" s="450">
        <f>IF(ISBLANK(INDEX('Policy Characteristics'!H:H,MATCH($C489,'Policy Characteristics'!$C:$C,0))),"",INDEX('Policy Characteristics'!H:H,MATCH($C489,'Policy Characteristics'!$C:$C,0)))</f>
        <v>0.01</v>
      </c>
      <c r="O489" s="427" t="str">
        <f>IF(ISBLANK(INDEX('Policy Characteristics'!I:I,MATCH($C489,'Policy Characteristics'!$C:$C,0))),"",INDEX('Policy Characteristics'!I:I,MATCH($C489,'Policy Characteristics'!$C:$C,0)))</f>
        <v>% reduction in energy use</v>
      </c>
      <c r="P489" s="427" t="str">
        <f>IF(ISBLANK(INDEX('Policy Characteristics'!J:J,MATCH($C489,'Policy Characteristics'!$C:$C,0))),"",INDEX('Policy Characteristics'!J:J,MATCH($C489,'Policy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89" s="427" t="str">
        <f>IF(ISBLANK(INDEX('Policy Characteristics'!K:K,MATCH($C489,'Policy Characteristics'!$C:$C,0))),"",INDEX('Policy Characteristics'!K:K,MATCH($C489,'Policy Characteristics'!$C:$C,0)))</f>
        <v>industry-ag-main.html#eff-stds</v>
      </c>
      <c r="R489" s="427" t="str">
        <f>IF(ISBLANK(INDEX('Policy Characteristics'!L:L,MATCH($C489,'Policy Characteristics'!$C:$C,0))),"",INDEX('Policy Characteristics'!L:L,MATCH($C489,'Policy Characteristics'!$C:$C,0)))</f>
        <v>industry-energy-efficiency-standards.html</v>
      </c>
    </row>
    <row r="490" spans="1:18" s="5" customFormat="1" x14ac:dyDescent="0.35">
      <c r="A490" s="427" t="str">
        <f>IF(ISBLANK(INDEX('Policy Characteristics'!A:A,MATCH($C490,'Policy Characteristics'!$C:$C,0))),"",INDEX('Policy Characteristics'!A:A,MATCH($C490,'Policy Characteristics'!$C:$C,0)))</f>
        <v>Industry</v>
      </c>
      <c r="B490" s="427" t="str">
        <f>IF(ISBLANK(INDEX('Policy Characteristics'!B:B,MATCH($C490,'Policy Characteristics'!$C:$C,0))),"",INDEX('Policy Characteristics'!B:B,MATCH($C490,'Policy Characteristics'!$C:$C,0)))</f>
        <v>Industry Energy Efficiency Standards</v>
      </c>
      <c r="C490" s="431" t="str">
        <f t="shared" si="33"/>
        <v>Percentage Improvement in Eqpt Efficiency Standards above BAU</v>
      </c>
      <c r="D490" s="9" t="s">
        <v>3254</v>
      </c>
      <c r="E490" s="53" t="s">
        <v>2837</v>
      </c>
      <c r="F490" s="211" t="s">
        <v>3224</v>
      </c>
      <c r="G490" s="53" t="s">
        <v>2840</v>
      </c>
      <c r="H490" s="54">
        <v>1044</v>
      </c>
      <c r="I490" s="53" t="s">
        <v>45</v>
      </c>
      <c r="J490" s="429" t="str">
        <f>IF(ISBLANK(INDEX('Policy Characteristics'!D:D,MATCH($C490,'Policy Characteristics'!$C:$C,0))),"",INDEX('Policy Characteristics'!D:D,MATCH($C490,'Policy Characteristics'!$C:$C,0)))</f>
        <v>Industry Energy Efficiency Standards</v>
      </c>
      <c r="K490" s="427" t="str">
        <f>IF(ISBLANK(INDEX('Policy Characteristics'!E:E,MATCH($C490,'Policy Characteristics'!$C:$C,0))),"",INDEX('Policy Characteristics'!E:E,MATCH($C490,'Policy Characteristics'!$C:$C,0)))</f>
        <v>indst efficiency standards</v>
      </c>
      <c r="L490" s="450">
        <f>IF(ISBLANK(INDEX('Policy Characteristics'!F:F,MATCH($C490,'Policy Characteristics'!$C:$C,0))),"",INDEX('Policy Characteristics'!F:F,MATCH($C490,'Policy Characteristics'!$C:$C,0)))</f>
        <v>0</v>
      </c>
      <c r="M490" s="450">
        <f>IF(ISBLANK(INDEX('Policy Characteristics'!G:G,MATCH($C490,'Policy Characteristics'!$C:$C,0))),"",INDEX('Policy Characteristics'!G:G,MATCH($C490,'Policy Characteristics'!$C:$C,0)))</f>
        <v>0.25</v>
      </c>
      <c r="N490" s="450">
        <f>IF(ISBLANK(INDEX('Policy Characteristics'!H:H,MATCH($C490,'Policy Characteristics'!$C:$C,0))),"",INDEX('Policy Characteristics'!H:H,MATCH($C490,'Policy Characteristics'!$C:$C,0)))</f>
        <v>0.01</v>
      </c>
      <c r="O490" s="427" t="str">
        <f>IF(ISBLANK(INDEX('Policy Characteristics'!I:I,MATCH($C490,'Policy Characteristics'!$C:$C,0))),"",INDEX('Policy Characteristics'!I:I,MATCH($C490,'Policy Characteristics'!$C:$C,0)))</f>
        <v>% reduction in energy use</v>
      </c>
      <c r="P490" s="427" t="str">
        <f>IF(ISBLANK(INDEX('Policy Characteristics'!J:J,MATCH($C490,'Policy Characteristics'!$C:$C,0))),"",INDEX('Policy Characteristics'!J:J,MATCH($C490,'Policy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90" s="427" t="str">
        <f>IF(ISBLANK(INDEX('Policy Characteristics'!K:K,MATCH($C490,'Policy Characteristics'!$C:$C,0))),"",INDEX('Policy Characteristics'!K:K,MATCH($C490,'Policy Characteristics'!$C:$C,0)))</f>
        <v>industry-ag-main.html#eff-stds</v>
      </c>
      <c r="R490" s="427" t="str">
        <f>IF(ISBLANK(INDEX('Policy Characteristics'!L:L,MATCH($C490,'Policy Characteristics'!$C:$C,0))),"",INDEX('Policy Characteristics'!L:L,MATCH($C490,'Policy Characteristics'!$C:$C,0)))</f>
        <v>industry-energy-efficiency-standards.html</v>
      </c>
    </row>
    <row r="491" spans="1:18" s="5" customFormat="1" x14ac:dyDescent="0.35">
      <c r="A491" s="427" t="str">
        <f>IF(ISBLANK(INDEX('Policy Characteristics'!A:A,MATCH($C491,'Policy Characteristics'!$C:$C,0))),"",INDEX('Policy Characteristics'!A:A,MATCH($C491,'Policy Characteristics'!$C:$C,0)))</f>
        <v>Industry</v>
      </c>
      <c r="B491" s="427" t="str">
        <f>IF(ISBLANK(INDEX('Policy Characteristics'!B:B,MATCH($C491,'Policy Characteristics'!$C:$C,0))),"",INDEX('Policy Characteristics'!B:B,MATCH($C491,'Policy Characteristics'!$C:$C,0)))</f>
        <v>Industry Energy Efficiency Standards</v>
      </c>
      <c r="C491" s="431" t="str">
        <f t="shared" si="33"/>
        <v>Percentage Improvement in Eqpt Efficiency Standards above BAU</v>
      </c>
      <c r="D491" s="9" t="s">
        <v>3254</v>
      </c>
      <c r="E491" s="53" t="s">
        <v>2838</v>
      </c>
      <c r="F491" s="211" t="s">
        <v>3224</v>
      </c>
      <c r="G491" s="53" t="s">
        <v>2842</v>
      </c>
      <c r="H491" s="54">
        <v>1045</v>
      </c>
      <c r="I491" s="53" t="s">
        <v>46</v>
      </c>
      <c r="J491" s="429" t="str">
        <f>IF(ISBLANK(INDEX('Policy Characteristics'!D:D,MATCH($C491,'Policy Characteristics'!$C:$C,0))),"",INDEX('Policy Characteristics'!D:D,MATCH($C491,'Policy Characteristics'!$C:$C,0)))</f>
        <v>Industry Energy Efficiency Standards</v>
      </c>
      <c r="K491" s="427" t="str">
        <f>IF(ISBLANK(INDEX('Policy Characteristics'!E:E,MATCH($C491,'Policy Characteristics'!$C:$C,0))),"",INDEX('Policy Characteristics'!E:E,MATCH($C491,'Policy Characteristics'!$C:$C,0)))</f>
        <v>indst efficiency standards</v>
      </c>
      <c r="L491" s="450">
        <f>IF(ISBLANK(INDEX('Policy Characteristics'!F:F,MATCH($C491,'Policy Characteristics'!$C:$C,0))),"",INDEX('Policy Characteristics'!F:F,MATCH($C491,'Policy Characteristics'!$C:$C,0)))</f>
        <v>0</v>
      </c>
      <c r="M491" s="450">
        <f>IF(ISBLANK(INDEX('Policy Characteristics'!G:G,MATCH($C491,'Policy Characteristics'!$C:$C,0))),"",INDEX('Policy Characteristics'!G:G,MATCH($C491,'Policy Characteristics'!$C:$C,0)))</f>
        <v>0.25</v>
      </c>
      <c r="N491" s="450">
        <f>IF(ISBLANK(INDEX('Policy Characteristics'!H:H,MATCH($C491,'Policy Characteristics'!$C:$C,0))),"",INDEX('Policy Characteristics'!H:H,MATCH($C491,'Policy Characteristics'!$C:$C,0)))</f>
        <v>0.01</v>
      </c>
      <c r="O491" s="427" t="str">
        <f>IF(ISBLANK(INDEX('Policy Characteristics'!I:I,MATCH($C491,'Policy Characteristics'!$C:$C,0))),"",INDEX('Policy Characteristics'!I:I,MATCH($C491,'Policy Characteristics'!$C:$C,0)))</f>
        <v>% reduction in energy use</v>
      </c>
      <c r="P491" s="427" t="str">
        <f>IF(ISBLANK(INDEX('Policy Characteristics'!J:J,MATCH($C491,'Policy Characteristics'!$C:$C,0))),"",INDEX('Policy Characteristics'!J:J,MATCH($C491,'Policy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91" s="427" t="str">
        <f>IF(ISBLANK(INDEX('Policy Characteristics'!K:K,MATCH($C491,'Policy Characteristics'!$C:$C,0))),"",INDEX('Policy Characteristics'!K:K,MATCH($C491,'Policy Characteristics'!$C:$C,0)))</f>
        <v>industry-ag-main.html#eff-stds</v>
      </c>
      <c r="R491" s="427" t="str">
        <f>IF(ISBLANK(INDEX('Policy Characteristics'!L:L,MATCH($C491,'Policy Characteristics'!$C:$C,0))),"",INDEX('Policy Characteristics'!L:L,MATCH($C491,'Policy Characteristics'!$C:$C,0)))</f>
        <v>industry-energy-efficiency-standards.html</v>
      </c>
    </row>
    <row r="492" spans="1:18" s="5" customFormat="1" x14ac:dyDescent="0.35">
      <c r="A492" s="427" t="str">
        <f>IF(ISBLANK(INDEX('Policy Characteristics'!A:A,MATCH($C492,'Policy Characteristics'!$C:$C,0))),"",INDEX('Policy Characteristics'!A:A,MATCH($C492,'Policy Characteristics'!$C:$C,0)))</f>
        <v>Industry</v>
      </c>
      <c r="B492" s="427" t="str">
        <f>IF(ISBLANK(INDEX('Policy Characteristics'!B:B,MATCH($C492,'Policy Characteristics'!$C:$C,0))),"",INDEX('Policy Characteristics'!B:B,MATCH($C492,'Policy Characteristics'!$C:$C,0)))</f>
        <v>Industry Energy Efficiency Standards</v>
      </c>
      <c r="C492" s="431" t="str">
        <f t="shared" si="33"/>
        <v>Percentage Improvement in Eqpt Efficiency Standards above BAU</v>
      </c>
      <c r="D492" s="9" t="s">
        <v>3254</v>
      </c>
      <c r="E492" s="53" t="s">
        <v>2839</v>
      </c>
      <c r="F492" s="211" t="s">
        <v>3224</v>
      </c>
      <c r="G492" s="53" t="s">
        <v>2843</v>
      </c>
      <c r="H492" s="54">
        <v>1046</v>
      </c>
      <c r="I492" s="53" t="s">
        <v>46</v>
      </c>
      <c r="J492" s="429" t="str">
        <f>IF(ISBLANK(INDEX('Policy Characteristics'!D:D,MATCH($C492,'Policy Characteristics'!$C:$C,0))),"",INDEX('Policy Characteristics'!D:D,MATCH($C492,'Policy Characteristics'!$C:$C,0)))</f>
        <v>Industry Energy Efficiency Standards</v>
      </c>
      <c r="K492" s="427" t="str">
        <f>IF(ISBLANK(INDEX('Policy Characteristics'!E:E,MATCH($C492,'Policy Characteristics'!$C:$C,0))),"",INDEX('Policy Characteristics'!E:E,MATCH($C492,'Policy Characteristics'!$C:$C,0)))</f>
        <v>indst efficiency standards</v>
      </c>
      <c r="L492" s="450">
        <f>IF(ISBLANK(INDEX('Policy Characteristics'!F:F,MATCH($C492,'Policy Characteristics'!$C:$C,0))),"",INDEX('Policy Characteristics'!F:F,MATCH($C492,'Policy Characteristics'!$C:$C,0)))</f>
        <v>0</v>
      </c>
      <c r="M492" s="450">
        <f>IF(ISBLANK(INDEX('Policy Characteristics'!G:G,MATCH($C492,'Policy Characteristics'!$C:$C,0))),"",INDEX('Policy Characteristics'!G:G,MATCH($C492,'Policy Characteristics'!$C:$C,0)))</f>
        <v>0.25</v>
      </c>
      <c r="N492" s="450">
        <f>IF(ISBLANK(INDEX('Policy Characteristics'!H:H,MATCH($C492,'Policy Characteristics'!$C:$C,0))),"",INDEX('Policy Characteristics'!H:H,MATCH($C492,'Policy Characteristics'!$C:$C,0)))</f>
        <v>0.01</v>
      </c>
      <c r="O492" s="427" t="str">
        <f>IF(ISBLANK(INDEX('Policy Characteristics'!I:I,MATCH($C492,'Policy Characteristics'!$C:$C,0))),"",INDEX('Policy Characteristics'!I:I,MATCH($C492,'Policy Characteristics'!$C:$C,0)))</f>
        <v>% reduction in energy use</v>
      </c>
      <c r="P492" s="427" t="str">
        <f>IF(ISBLANK(INDEX('Policy Characteristics'!J:J,MATCH($C492,'Policy Characteristics'!$C:$C,0))),"",INDEX('Policy Characteristics'!J:J,MATCH($C492,'Policy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92" s="427" t="str">
        <f>IF(ISBLANK(INDEX('Policy Characteristics'!K:K,MATCH($C492,'Policy Characteristics'!$C:$C,0))),"",INDEX('Policy Characteristics'!K:K,MATCH($C492,'Policy Characteristics'!$C:$C,0)))</f>
        <v>industry-ag-main.html#eff-stds</v>
      </c>
      <c r="R492" s="427" t="str">
        <f>IF(ISBLANK(INDEX('Policy Characteristics'!L:L,MATCH($C492,'Policy Characteristics'!$C:$C,0))),"",INDEX('Policy Characteristics'!L:L,MATCH($C492,'Policy Characteristics'!$C:$C,0)))</f>
        <v>industry-energy-efficiency-standards.html</v>
      </c>
    </row>
    <row r="493" spans="1:18" s="5" customFormat="1" x14ac:dyDescent="0.35">
      <c r="A493" s="427" t="str">
        <f>IF(ISBLANK(INDEX('Policy Characteristics'!A:A,MATCH($C493,'Policy Characteristics'!$C:$C,0))),"",INDEX('Policy Characteristics'!A:A,MATCH($C493,'Policy Characteristics'!$C:$C,0)))</f>
        <v>Industry</v>
      </c>
      <c r="B493" s="427" t="str">
        <f>IF(ISBLANK(INDEX('Policy Characteristics'!B:B,MATCH($C493,'Policy Characteristics'!$C:$C,0))),"",INDEX('Policy Characteristics'!B:B,MATCH($C493,'Policy Characteristics'!$C:$C,0)))</f>
        <v>Industry Energy Efficiency Standards</v>
      </c>
      <c r="C493" s="431" t="str">
        <f t="shared" si="33"/>
        <v>Percentage Improvement in Eqpt Efficiency Standards above BAU</v>
      </c>
      <c r="D493" s="9" t="s">
        <v>3254</v>
      </c>
      <c r="E493" s="53" t="s">
        <v>2836</v>
      </c>
      <c r="F493" s="211" t="s">
        <v>3224</v>
      </c>
      <c r="G493" s="53" t="s">
        <v>2841</v>
      </c>
      <c r="H493" s="54">
        <v>1047</v>
      </c>
      <c r="I493" s="53" t="s">
        <v>46</v>
      </c>
      <c r="J493" s="429" t="str">
        <f>IF(ISBLANK(INDEX('Policy Characteristics'!D:D,MATCH($C493,'Policy Characteristics'!$C:$C,0))),"",INDEX('Policy Characteristics'!D:D,MATCH($C493,'Policy Characteristics'!$C:$C,0)))</f>
        <v>Industry Energy Efficiency Standards</v>
      </c>
      <c r="K493" s="427" t="str">
        <f>IF(ISBLANK(INDEX('Policy Characteristics'!E:E,MATCH($C493,'Policy Characteristics'!$C:$C,0))),"",INDEX('Policy Characteristics'!E:E,MATCH($C493,'Policy Characteristics'!$C:$C,0)))</f>
        <v>indst efficiency standards</v>
      </c>
      <c r="L493" s="450">
        <f>IF(ISBLANK(INDEX('Policy Characteristics'!F:F,MATCH($C493,'Policy Characteristics'!$C:$C,0))),"",INDEX('Policy Characteristics'!F:F,MATCH($C493,'Policy Characteristics'!$C:$C,0)))</f>
        <v>0</v>
      </c>
      <c r="M493" s="450">
        <f>IF(ISBLANK(INDEX('Policy Characteristics'!G:G,MATCH($C493,'Policy Characteristics'!$C:$C,0))),"",INDEX('Policy Characteristics'!G:G,MATCH($C493,'Policy Characteristics'!$C:$C,0)))</f>
        <v>0.25</v>
      </c>
      <c r="N493" s="450">
        <f>IF(ISBLANK(INDEX('Policy Characteristics'!H:H,MATCH($C493,'Policy Characteristics'!$C:$C,0))),"",INDEX('Policy Characteristics'!H:H,MATCH($C493,'Policy Characteristics'!$C:$C,0)))</f>
        <v>0.01</v>
      </c>
      <c r="O493" s="427" t="str">
        <f>IF(ISBLANK(INDEX('Policy Characteristics'!I:I,MATCH($C493,'Policy Characteristics'!$C:$C,0))),"",INDEX('Policy Characteristics'!I:I,MATCH($C493,'Policy Characteristics'!$C:$C,0)))</f>
        <v>% reduction in energy use</v>
      </c>
      <c r="P493" s="427" t="str">
        <f>IF(ISBLANK(INDEX('Policy Characteristics'!J:J,MATCH($C493,'Policy Characteristics'!$C:$C,0))),"",INDEX('Policy Characteristics'!J:J,MATCH($C493,'Policy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93" s="427" t="str">
        <f>IF(ISBLANK(INDEX('Policy Characteristics'!K:K,MATCH($C493,'Policy Characteristics'!$C:$C,0))),"",INDEX('Policy Characteristics'!K:K,MATCH($C493,'Policy Characteristics'!$C:$C,0)))</f>
        <v>industry-ag-main.html#eff-stds</v>
      </c>
      <c r="R493" s="427" t="str">
        <f>IF(ISBLANK(INDEX('Policy Characteristics'!L:L,MATCH($C493,'Policy Characteristics'!$C:$C,0))),"",INDEX('Policy Characteristics'!L:L,MATCH($C493,'Policy Characteristics'!$C:$C,0)))</f>
        <v>industry-energy-efficiency-standards.html</v>
      </c>
    </row>
    <row r="494" spans="1:18" s="5" customFormat="1" x14ac:dyDescent="0.35">
      <c r="A494" s="427" t="str">
        <f>IF(ISBLANK(INDEX('Policy Characteristics'!A:A,MATCH($C494,'Policy Characteristics'!$C:$C,0))),"",INDEX('Policy Characteristics'!A:A,MATCH($C494,'Policy Characteristics'!$C:$C,0)))</f>
        <v>Industry</v>
      </c>
      <c r="B494" s="427" t="str">
        <f>IF(ISBLANK(INDEX('Policy Characteristics'!B:B,MATCH($C494,'Policy Characteristics'!$C:$C,0))),"",INDEX('Policy Characteristics'!B:B,MATCH($C494,'Policy Characteristics'!$C:$C,0)))</f>
        <v>Industry Energy Efficiency Standards</v>
      </c>
      <c r="C494" s="431" t="str">
        <f t="shared" si="33"/>
        <v>Percentage Improvement in Eqpt Efficiency Standards above BAU</v>
      </c>
      <c r="D494" s="9" t="s">
        <v>3255</v>
      </c>
      <c r="E494" s="53" t="s">
        <v>2480</v>
      </c>
      <c r="F494" s="211" t="s">
        <v>2694</v>
      </c>
      <c r="G494" s="53" t="s">
        <v>2486</v>
      </c>
      <c r="H494" s="54">
        <v>1048</v>
      </c>
      <c r="I494" s="53" t="s">
        <v>45</v>
      </c>
      <c r="J494" s="429" t="str">
        <f>IF(ISBLANK(INDEX('Policy Characteristics'!D:D,MATCH($C494,'Policy Characteristics'!$C:$C,0))),"",INDEX('Policy Characteristics'!D:D,MATCH($C494,'Policy Characteristics'!$C:$C,0)))</f>
        <v>Industry Energy Efficiency Standards</v>
      </c>
      <c r="K494" s="427" t="str">
        <f>IF(ISBLANK(INDEX('Policy Characteristics'!E:E,MATCH($C494,'Policy Characteristics'!$C:$C,0))),"",INDEX('Policy Characteristics'!E:E,MATCH($C494,'Policy Characteristics'!$C:$C,0)))</f>
        <v>indst efficiency standards</v>
      </c>
      <c r="L494" s="450">
        <f>IF(ISBLANK(INDEX('Policy Characteristics'!F:F,MATCH($C494,'Policy Characteristics'!$C:$C,0))),"",INDEX('Policy Characteristics'!F:F,MATCH($C494,'Policy Characteristics'!$C:$C,0)))</f>
        <v>0</v>
      </c>
      <c r="M494" s="450">
        <f>IF(ISBLANK(INDEX('Policy Characteristics'!G:G,MATCH($C494,'Policy Characteristics'!$C:$C,0))),"",INDEX('Policy Characteristics'!G:G,MATCH($C494,'Policy Characteristics'!$C:$C,0)))</f>
        <v>0.25</v>
      </c>
      <c r="N494" s="450">
        <f>IF(ISBLANK(INDEX('Policy Characteristics'!H:H,MATCH($C494,'Policy Characteristics'!$C:$C,0))),"",INDEX('Policy Characteristics'!H:H,MATCH($C494,'Policy Characteristics'!$C:$C,0)))</f>
        <v>0.01</v>
      </c>
      <c r="O494" s="427" t="str">
        <f>IF(ISBLANK(INDEX('Policy Characteristics'!I:I,MATCH($C494,'Policy Characteristics'!$C:$C,0))),"",INDEX('Policy Characteristics'!I:I,MATCH($C494,'Policy Characteristics'!$C:$C,0)))</f>
        <v>% reduction in energy use</v>
      </c>
      <c r="P494" s="427" t="str">
        <f>IF(ISBLANK(INDEX('Policy Characteristics'!J:J,MATCH($C494,'Policy Characteristics'!$C:$C,0))),"",INDEX('Policy Characteristics'!J:J,MATCH($C494,'Policy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94" s="427" t="str">
        <f>IF(ISBLANK(INDEX('Policy Characteristics'!K:K,MATCH($C494,'Policy Characteristics'!$C:$C,0))),"",INDEX('Policy Characteristics'!K:K,MATCH($C494,'Policy Characteristics'!$C:$C,0)))</f>
        <v>industry-ag-main.html#eff-stds</v>
      </c>
      <c r="R494" s="427" t="str">
        <f>IF(ISBLANK(INDEX('Policy Characteristics'!L:L,MATCH($C494,'Policy Characteristics'!$C:$C,0))),"",INDEX('Policy Characteristics'!L:L,MATCH($C494,'Policy Characteristics'!$C:$C,0)))</f>
        <v>industry-energy-efficiency-standards.html</v>
      </c>
    </row>
    <row r="495" spans="1:18" s="5" customFormat="1" x14ac:dyDescent="0.35">
      <c r="A495" s="427" t="str">
        <f>IF(ISBLANK(INDEX('Policy Characteristics'!A:A,MATCH($C495,'Policy Characteristics'!$C:$C,0))),"",INDEX('Policy Characteristics'!A:A,MATCH($C495,'Policy Characteristics'!$C:$C,0)))</f>
        <v>Industry</v>
      </c>
      <c r="B495" s="427" t="str">
        <f>IF(ISBLANK(INDEX('Policy Characteristics'!B:B,MATCH($C495,'Policy Characteristics'!$C:$C,0))),"",INDEX('Policy Characteristics'!B:B,MATCH($C495,'Policy Characteristics'!$C:$C,0)))</f>
        <v>Industry Energy Efficiency Standards</v>
      </c>
      <c r="C495" s="431" t="str">
        <f t="shared" si="33"/>
        <v>Percentage Improvement in Eqpt Efficiency Standards above BAU</v>
      </c>
      <c r="D495" s="9" t="s">
        <v>3255</v>
      </c>
      <c r="E495" s="53" t="s">
        <v>2481</v>
      </c>
      <c r="F495" s="211" t="s">
        <v>2694</v>
      </c>
      <c r="G495" s="53" t="s">
        <v>2489</v>
      </c>
      <c r="H495" s="54">
        <v>1049</v>
      </c>
      <c r="I495" s="53" t="s">
        <v>45</v>
      </c>
      <c r="J495" s="429" t="str">
        <f>IF(ISBLANK(INDEX('Policy Characteristics'!D:D,MATCH($C495,'Policy Characteristics'!$C:$C,0))),"",INDEX('Policy Characteristics'!D:D,MATCH($C495,'Policy Characteristics'!$C:$C,0)))</f>
        <v>Industry Energy Efficiency Standards</v>
      </c>
      <c r="K495" s="427" t="str">
        <f>IF(ISBLANK(INDEX('Policy Characteristics'!E:E,MATCH($C495,'Policy Characteristics'!$C:$C,0))),"",INDEX('Policy Characteristics'!E:E,MATCH($C495,'Policy Characteristics'!$C:$C,0)))</f>
        <v>indst efficiency standards</v>
      </c>
      <c r="L495" s="450">
        <f>IF(ISBLANK(INDEX('Policy Characteristics'!F:F,MATCH($C495,'Policy Characteristics'!$C:$C,0))),"",INDEX('Policy Characteristics'!F:F,MATCH($C495,'Policy Characteristics'!$C:$C,0)))</f>
        <v>0</v>
      </c>
      <c r="M495" s="450">
        <f>IF(ISBLANK(INDEX('Policy Characteristics'!G:G,MATCH($C495,'Policy Characteristics'!$C:$C,0))),"",INDEX('Policy Characteristics'!G:G,MATCH($C495,'Policy Characteristics'!$C:$C,0)))</f>
        <v>0.25</v>
      </c>
      <c r="N495" s="450">
        <f>IF(ISBLANK(INDEX('Policy Characteristics'!H:H,MATCH($C495,'Policy Characteristics'!$C:$C,0))),"",INDEX('Policy Characteristics'!H:H,MATCH($C495,'Policy Characteristics'!$C:$C,0)))</f>
        <v>0.01</v>
      </c>
      <c r="O495" s="427" t="str">
        <f>IF(ISBLANK(INDEX('Policy Characteristics'!I:I,MATCH($C495,'Policy Characteristics'!$C:$C,0))),"",INDEX('Policy Characteristics'!I:I,MATCH($C495,'Policy Characteristics'!$C:$C,0)))</f>
        <v>% reduction in energy use</v>
      </c>
      <c r="P495" s="427" t="str">
        <f>IF(ISBLANK(INDEX('Policy Characteristics'!J:J,MATCH($C495,'Policy Characteristics'!$C:$C,0))),"",INDEX('Policy Characteristics'!J:J,MATCH($C495,'Policy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95" s="427" t="str">
        <f>IF(ISBLANK(INDEX('Policy Characteristics'!K:K,MATCH($C495,'Policy Characteristics'!$C:$C,0))),"",INDEX('Policy Characteristics'!K:K,MATCH($C495,'Policy Characteristics'!$C:$C,0)))</f>
        <v>industry-ag-main.html#eff-stds</v>
      </c>
      <c r="R495" s="427" t="str">
        <f>IF(ISBLANK(INDEX('Policy Characteristics'!L:L,MATCH($C495,'Policy Characteristics'!$C:$C,0))),"",INDEX('Policy Characteristics'!L:L,MATCH($C495,'Policy Characteristics'!$C:$C,0)))</f>
        <v>industry-energy-efficiency-standards.html</v>
      </c>
    </row>
    <row r="496" spans="1:18" s="5" customFormat="1" x14ac:dyDescent="0.35">
      <c r="A496" s="427" t="str">
        <f>IF(ISBLANK(INDEX('Policy Characteristics'!A:A,MATCH($C496,'Policy Characteristics'!$C:$C,0))),"",INDEX('Policy Characteristics'!A:A,MATCH($C496,'Policy Characteristics'!$C:$C,0)))</f>
        <v>Industry</v>
      </c>
      <c r="B496" s="427" t="str">
        <f>IF(ISBLANK(INDEX('Policy Characteristics'!B:B,MATCH($C496,'Policy Characteristics'!$C:$C,0))),"",INDEX('Policy Characteristics'!B:B,MATCH($C496,'Policy Characteristics'!$C:$C,0)))</f>
        <v>Industry Energy Efficiency Standards</v>
      </c>
      <c r="C496" s="431" t="str">
        <f t="shared" si="33"/>
        <v>Percentage Improvement in Eqpt Efficiency Standards above BAU</v>
      </c>
      <c r="D496" s="9" t="s">
        <v>3255</v>
      </c>
      <c r="E496" s="53" t="s">
        <v>2482</v>
      </c>
      <c r="F496" s="211" t="s">
        <v>2694</v>
      </c>
      <c r="G496" s="53" t="s">
        <v>2490</v>
      </c>
      <c r="H496" s="54">
        <v>1050</v>
      </c>
      <c r="I496" s="53" t="s">
        <v>45</v>
      </c>
      <c r="J496" s="429" t="str">
        <f>IF(ISBLANK(INDEX('Policy Characteristics'!D:D,MATCH($C496,'Policy Characteristics'!$C:$C,0))),"",INDEX('Policy Characteristics'!D:D,MATCH($C496,'Policy Characteristics'!$C:$C,0)))</f>
        <v>Industry Energy Efficiency Standards</v>
      </c>
      <c r="K496" s="427" t="str">
        <f>IF(ISBLANK(INDEX('Policy Characteristics'!E:E,MATCH($C496,'Policy Characteristics'!$C:$C,0))),"",INDEX('Policy Characteristics'!E:E,MATCH($C496,'Policy Characteristics'!$C:$C,0)))</f>
        <v>indst efficiency standards</v>
      </c>
      <c r="L496" s="450">
        <f>IF(ISBLANK(INDEX('Policy Characteristics'!F:F,MATCH($C496,'Policy Characteristics'!$C:$C,0))),"",INDEX('Policy Characteristics'!F:F,MATCH($C496,'Policy Characteristics'!$C:$C,0)))</f>
        <v>0</v>
      </c>
      <c r="M496" s="450">
        <f>IF(ISBLANK(INDEX('Policy Characteristics'!G:G,MATCH($C496,'Policy Characteristics'!$C:$C,0))),"",INDEX('Policy Characteristics'!G:G,MATCH($C496,'Policy Characteristics'!$C:$C,0)))</f>
        <v>0.25</v>
      </c>
      <c r="N496" s="450">
        <f>IF(ISBLANK(INDEX('Policy Characteristics'!H:H,MATCH($C496,'Policy Characteristics'!$C:$C,0))),"",INDEX('Policy Characteristics'!H:H,MATCH($C496,'Policy Characteristics'!$C:$C,0)))</f>
        <v>0.01</v>
      </c>
      <c r="O496" s="427" t="str">
        <f>IF(ISBLANK(INDEX('Policy Characteristics'!I:I,MATCH($C496,'Policy Characteristics'!$C:$C,0))),"",INDEX('Policy Characteristics'!I:I,MATCH($C496,'Policy Characteristics'!$C:$C,0)))</f>
        <v>% reduction in energy use</v>
      </c>
      <c r="P496" s="427" t="str">
        <f>IF(ISBLANK(INDEX('Policy Characteristics'!J:J,MATCH($C496,'Policy Characteristics'!$C:$C,0))),"",INDEX('Policy Characteristics'!J:J,MATCH($C496,'Policy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96" s="427" t="str">
        <f>IF(ISBLANK(INDEX('Policy Characteristics'!K:K,MATCH($C496,'Policy Characteristics'!$C:$C,0))),"",INDEX('Policy Characteristics'!K:K,MATCH($C496,'Policy Characteristics'!$C:$C,0)))</f>
        <v>industry-ag-main.html#eff-stds</v>
      </c>
      <c r="R496" s="427" t="str">
        <f>IF(ISBLANK(INDEX('Policy Characteristics'!L:L,MATCH($C496,'Policy Characteristics'!$C:$C,0))),"",INDEX('Policy Characteristics'!L:L,MATCH($C496,'Policy Characteristics'!$C:$C,0)))</f>
        <v>industry-energy-efficiency-standards.html</v>
      </c>
    </row>
    <row r="497" spans="1:18" s="5" customFormat="1" x14ac:dyDescent="0.35">
      <c r="A497" s="427" t="str">
        <f>IF(ISBLANK(INDEX('Policy Characteristics'!A:A,MATCH($C497,'Policy Characteristics'!$C:$C,0))),"",INDEX('Policy Characteristics'!A:A,MATCH($C497,'Policy Characteristics'!$C:$C,0)))</f>
        <v>Industry</v>
      </c>
      <c r="B497" s="427" t="str">
        <f>IF(ISBLANK(INDEX('Policy Characteristics'!B:B,MATCH($C497,'Policy Characteristics'!$C:$C,0))),"",INDEX('Policy Characteristics'!B:B,MATCH($C497,'Policy Characteristics'!$C:$C,0)))</f>
        <v>Industry Energy Efficiency Standards</v>
      </c>
      <c r="C497" s="431" t="str">
        <f t="shared" si="33"/>
        <v>Percentage Improvement in Eqpt Efficiency Standards above BAU</v>
      </c>
      <c r="D497" s="9" t="s">
        <v>3255</v>
      </c>
      <c r="E497" s="53" t="s">
        <v>2483</v>
      </c>
      <c r="F497" s="211" t="s">
        <v>2694</v>
      </c>
      <c r="G497" s="53" t="s">
        <v>2487</v>
      </c>
      <c r="H497" s="54">
        <v>1051</v>
      </c>
      <c r="I497" s="53" t="s">
        <v>46</v>
      </c>
      <c r="J497" s="429" t="str">
        <f>IF(ISBLANK(INDEX('Policy Characteristics'!D:D,MATCH($C497,'Policy Characteristics'!$C:$C,0))),"",INDEX('Policy Characteristics'!D:D,MATCH($C497,'Policy Characteristics'!$C:$C,0)))</f>
        <v>Industry Energy Efficiency Standards</v>
      </c>
      <c r="K497" s="427" t="str">
        <f>IF(ISBLANK(INDEX('Policy Characteristics'!E:E,MATCH($C497,'Policy Characteristics'!$C:$C,0))),"",INDEX('Policy Characteristics'!E:E,MATCH($C497,'Policy Characteristics'!$C:$C,0)))</f>
        <v>indst efficiency standards</v>
      </c>
      <c r="L497" s="450">
        <f>IF(ISBLANK(INDEX('Policy Characteristics'!F:F,MATCH($C497,'Policy Characteristics'!$C:$C,0))),"",INDEX('Policy Characteristics'!F:F,MATCH($C497,'Policy Characteristics'!$C:$C,0)))</f>
        <v>0</v>
      </c>
      <c r="M497" s="450">
        <f>IF(ISBLANK(INDEX('Policy Characteristics'!G:G,MATCH($C497,'Policy Characteristics'!$C:$C,0))),"",INDEX('Policy Characteristics'!G:G,MATCH($C497,'Policy Characteristics'!$C:$C,0)))</f>
        <v>0.25</v>
      </c>
      <c r="N497" s="450">
        <f>IF(ISBLANK(INDEX('Policy Characteristics'!H:H,MATCH($C497,'Policy Characteristics'!$C:$C,0))),"",INDEX('Policy Characteristics'!H:H,MATCH($C497,'Policy Characteristics'!$C:$C,0)))</f>
        <v>0.01</v>
      </c>
      <c r="O497" s="427" t="str">
        <f>IF(ISBLANK(INDEX('Policy Characteristics'!I:I,MATCH($C497,'Policy Characteristics'!$C:$C,0))),"",INDEX('Policy Characteristics'!I:I,MATCH($C497,'Policy Characteristics'!$C:$C,0)))</f>
        <v>% reduction in energy use</v>
      </c>
      <c r="P497" s="427" t="str">
        <f>IF(ISBLANK(INDEX('Policy Characteristics'!J:J,MATCH($C497,'Policy Characteristics'!$C:$C,0))),"",INDEX('Policy Characteristics'!J:J,MATCH($C497,'Policy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97" s="427" t="str">
        <f>IF(ISBLANK(INDEX('Policy Characteristics'!K:K,MATCH($C497,'Policy Characteristics'!$C:$C,0))),"",INDEX('Policy Characteristics'!K:K,MATCH($C497,'Policy Characteristics'!$C:$C,0)))</f>
        <v>industry-ag-main.html#eff-stds</v>
      </c>
      <c r="R497" s="427" t="str">
        <f>IF(ISBLANK(INDEX('Policy Characteristics'!L:L,MATCH($C497,'Policy Characteristics'!$C:$C,0))),"",INDEX('Policy Characteristics'!L:L,MATCH($C497,'Policy Characteristics'!$C:$C,0)))</f>
        <v>industry-energy-efficiency-standards.html</v>
      </c>
    </row>
    <row r="498" spans="1:18" s="5" customFormat="1" x14ac:dyDescent="0.35">
      <c r="A498" s="427" t="str">
        <f>IF(ISBLANK(INDEX('Policy Characteristics'!A:A,MATCH($C498,'Policy Characteristics'!$C:$C,0))),"",INDEX('Policy Characteristics'!A:A,MATCH($C498,'Policy Characteristics'!$C:$C,0)))</f>
        <v>Industry</v>
      </c>
      <c r="B498" s="427" t="str">
        <f>IF(ISBLANK(INDEX('Policy Characteristics'!B:B,MATCH($C498,'Policy Characteristics'!$C:$C,0))),"",INDEX('Policy Characteristics'!B:B,MATCH($C498,'Policy Characteristics'!$C:$C,0)))</f>
        <v>Industry Energy Efficiency Standards</v>
      </c>
      <c r="C498" s="431" t="str">
        <f t="shared" si="33"/>
        <v>Percentage Improvement in Eqpt Efficiency Standards above BAU</v>
      </c>
      <c r="D498" s="9" t="s">
        <v>3255</v>
      </c>
      <c r="E498" s="53" t="s">
        <v>2484</v>
      </c>
      <c r="F498" s="211" t="s">
        <v>2694</v>
      </c>
      <c r="G498" s="53" t="s">
        <v>2488</v>
      </c>
      <c r="H498" s="54">
        <v>1052</v>
      </c>
      <c r="I498" s="53" t="s">
        <v>45</v>
      </c>
      <c r="J498" s="429" t="str">
        <f>IF(ISBLANK(INDEX('Policy Characteristics'!D:D,MATCH($C498,'Policy Characteristics'!$C:$C,0))),"",INDEX('Policy Characteristics'!D:D,MATCH($C498,'Policy Characteristics'!$C:$C,0)))</f>
        <v>Industry Energy Efficiency Standards</v>
      </c>
      <c r="K498" s="427" t="str">
        <f>IF(ISBLANK(INDEX('Policy Characteristics'!E:E,MATCH($C498,'Policy Characteristics'!$C:$C,0))),"",INDEX('Policy Characteristics'!E:E,MATCH($C498,'Policy Characteristics'!$C:$C,0)))</f>
        <v>indst efficiency standards</v>
      </c>
      <c r="L498" s="450">
        <f>IF(ISBLANK(INDEX('Policy Characteristics'!F:F,MATCH($C498,'Policy Characteristics'!$C:$C,0))),"",INDEX('Policy Characteristics'!F:F,MATCH($C498,'Policy Characteristics'!$C:$C,0)))</f>
        <v>0</v>
      </c>
      <c r="M498" s="450">
        <f>IF(ISBLANK(INDEX('Policy Characteristics'!G:G,MATCH($C498,'Policy Characteristics'!$C:$C,0))),"",INDEX('Policy Characteristics'!G:G,MATCH($C498,'Policy Characteristics'!$C:$C,0)))</f>
        <v>0.25</v>
      </c>
      <c r="N498" s="450">
        <f>IF(ISBLANK(INDEX('Policy Characteristics'!H:H,MATCH($C498,'Policy Characteristics'!$C:$C,0))),"",INDEX('Policy Characteristics'!H:H,MATCH($C498,'Policy Characteristics'!$C:$C,0)))</f>
        <v>0.01</v>
      </c>
      <c r="O498" s="427" t="str">
        <f>IF(ISBLANK(INDEX('Policy Characteristics'!I:I,MATCH($C498,'Policy Characteristics'!$C:$C,0))),"",INDEX('Policy Characteristics'!I:I,MATCH($C498,'Policy Characteristics'!$C:$C,0)))</f>
        <v>% reduction in energy use</v>
      </c>
      <c r="P498" s="427" t="str">
        <f>IF(ISBLANK(INDEX('Policy Characteristics'!J:J,MATCH($C498,'Policy Characteristics'!$C:$C,0))),"",INDEX('Policy Characteristics'!J:J,MATCH($C498,'Policy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98" s="427" t="str">
        <f>IF(ISBLANK(INDEX('Policy Characteristics'!K:K,MATCH($C498,'Policy Characteristics'!$C:$C,0))),"",INDEX('Policy Characteristics'!K:K,MATCH($C498,'Policy Characteristics'!$C:$C,0)))</f>
        <v>industry-ag-main.html#eff-stds</v>
      </c>
      <c r="R498" s="427" t="str">
        <f>IF(ISBLANK(INDEX('Policy Characteristics'!L:L,MATCH($C498,'Policy Characteristics'!$C:$C,0))),"",INDEX('Policy Characteristics'!L:L,MATCH($C498,'Policy Characteristics'!$C:$C,0)))</f>
        <v>industry-energy-efficiency-standards.html</v>
      </c>
    </row>
    <row r="499" spans="1:18" s="5" customFormat="1" x14ac:dyDescent="0.35">
      <c r="A499" s="427" t="str">
        <f>IF(ISBLANK(INDEX('Policy Characteristics'!A:A,MATCH($C499,'Policy Characteristics'!$C:$C,0))),"",INDEX('Policy Characteristics'!A:A,MATCH($C499,'Policy Characteristics'!$C:$C,0)))</f>
        <v>Industry</v>
      </c>
      <c r="B499" s="427" t="str">
        <f>IF(ISBLANK(INDEX('Policy Characteristics'!B:B,MATCH($C499,'Policy Characteristics'!$C:$C,0))),"",INDEX('Policy Characteristics'!B:B,MATCH($C499,'Policy Characteristics'!$C:$C,0)))</f>
        <v>Industry Energy Efficiency Standards</v>
      </c>
      <c r="C499" s="431" t="str">
        <f t="shared" si="33"/>
        <v>Percentage Improvement in Eqpt Efficiency Standards above BAU</v>
      </c>
      <c r="D499" s="9" t="s">
        <v>3255</v>
      </c>
      <c r="E499" s="53" t="s">
        <v>2485</v>
      </c>
      <c r="F499" s="211" t="s">
        <v>2694</v>
      </c>
      <c r="G499" s="53" t="s">
        <v>2491</v>
      </c>
      <c r="H499" s="54">
        <v>1053</v>
      </c>
      <c r="I499" s="53" t="s">
        <v>46</v>
      </c>
      <c r="J499" s="429" t="str">
        <f>IF(ISBLANK(INDEX('Policy Characteristics'!D:D,MATCH($C499,'Policy Characteristics'!$C:$C,0))),"",INDEX('Policy Characteristics'!D:D,MATCH($C499,'Policy Characteristics'!$C:$C,0)))</f>
        <v>Industry Energy Efficiency Standards</v>
      </c>
      <c r="K499" s="427" t="str">
        <f>IF(ISBLANK(INDEX('Policy Characteristics'!E:E,MATCH($C499,'Policy Characteristics'!$C:$C,0))),"",INDEX('Policy Characteristics'!E:E,MATCH($C499,'Policy Characteristics'!$C:$C,0)))</f>
        <v>indst efficiency standards</v>
      </c>
      <c r="L499" s="450">
        <f>IF(ISBLANK(INDEX('Policy Characteristics'!F:F,MATCH($C499,'Policy Characteristics'!$C:$C,0))),"",INDEX('Policy Characteristics'!F:F,MATCH($C499,'Policy Characteristics'!$C:$C,0)))</f>
        <v>0</v>
      </c>
      <c r="M499" s="450">
        <f>IF(ISBLANK(INDEX('Policy Characteristics'!G:G,MATCH($C499,'Policy Characteristics'!$C:$C,0))),"",INDEX('Policy Characteristics'!G:G,MATCH($C499,'Policy Characteristics'!$C:$C,0)))</f>
        <v>0.25</v>
      </c>
      <c r="N499" s="450">
        <f>IF(ISBLANK(INDEX('Policy Characteristics'!H:H,MATCH($C499,'Policy Characteristics'!$C:$C,0))),"",INDEX('Policy Characteristics'!H:H,MATCH($C499,'Policy Characteristics'!$C:$C,0)))</f>
        <v>0.01</v>
      </c>
      <c r="O499" s="427" t="str">
        <f>IF(ISBLANK(INDEX('Policy Characteristics'!I:I,MATCH($C499,'Policy Characteristics'!$C:$C,0))),"",INDEX('Policy Characteristics'!I:I,MATCH($C499,'Policy Characteristics'!$C:$C,0)))</f>
        <v>% reduction in energy use</v>
      </c>
      <c r="P499" s="427" t="str">
        <f>IF(ISBLANK(INDEX('Policy Characteristics'!J:J,MATCH($C499,'Policy Characteristics'!$C:$C,0))),"",INDEX('Policy Characteristics'!J:J,MATCH($C499,'Policy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99" s="427" t="str">
        <f>IF(ISBLANK(INDEX('Policy Characteristics'!K:K,MATCH($C499,'Policy Characteristics'!$C:$C,0))),"",INDEX('Policy Characteristics'!K:K,MATCH($C499,'Policy Characteristics'!$C:$C,0)))</f>
        <v>industry-ag-main.html#eff-stds</v>
      </c>
      <c r="R499" s="427" t="str">
        <f>IF(ISBLANK(INDEX('Policy Characteristics'!L:L,MATCH($C499,'Policy Characteristics'!$C:$C,0))),"",INDEX('Policy Characteristics'!L:L,MATCH($C499,'Policy Characteristics'!$C:$C,0)))</f>
        <v>industry-energy-efficiency-standards.html</v>
      </c>
    </row>
    <row r="500" spans="1:18" s="5" customFormat="1" x14ac:dyDescent="0.35">
      <c r="A500" s="427" t="str">
        <f>IF(ISBLANK(INDEX('Policy Characteristics'!A:A,MATCH($C500,'Policy Characteristics'!$C:$C,0))),"",INDEX('Policy Characteristics'!A:A,MATCH($C500,'Policy Characteristics'!$C:$C,0)))</f>
        <v>Industry</v>
      </c>
      <c r="B500" s="427" t="str">
        <f>IF(ISBLANK(INDEX('Policy Characteristics'!B:B,MATCH($C500,'Policy Characteristics'!$C:$C,0))),"",INDEX('Policy Characteristics'!B:B,MATCH($C500,'Policy Characteristics'!$C:$C,0)))</f>
        <v>Industry Energy Efficiency Standards</v>
      </c>
      <c r="C500" s="431" t="str">
        <f t="shared" si="33"/>
        <v>Percentage Improvement in Eqpt Efficiency Standards above BAU</v>
      </c>
      <c r="D500" s="9" t="s">
        <v>3255</v>
      </c>
      <c r="E500" s="53" t="s">
        <v>2837</v>
      </c>
      <c r="F500" s="211" t="s">
        <v>2694</v>
      </c>
      <c r="G500" s="53" t="s">
        <v>2840</v>
      </c>
      <c r="H500" s="54">
        <v>1054</v>
      </c>
      <c r="I500" s="53" t="s">
        <v>46</v>
      </c>
      <c r="J500" s="429" t="str">
        <f>IF(ISBLANK(INDEX('Policy Characteristics'!D:D,MATCH($C500,'Policy Characteristics'!$C:$C,0))),"",INDEX('Policy Characteristics'!D:D,MATCH($C500,'Policy Characteristics'!$C:$C,0)))</f>
        <v>Industry Energy Efficiency Standards</v>
      </c>
      <c r="K500" s="427" t="str">
        <f>IF(ISBLANK(INDEX('Policy Characteristics'!E:E,MATCH($C500,'Policy Characteristics'!$C:$C,0))),"",INDEX('Policy Characteristics'!E:E,MATCH($C500,'Policy Characteristics'!$C:$C,0)))</f>
        <v>indst efficiency standards</v>
      </c>
      <c r="L500" s="450">
        <f>IF(ISBLANK(INDEX('Policy Characteristics'!F:F,MATCH($C500,'Policy Characteristics'!$C:$C,0))),"",INDEX('Policy Characteristics'!F:F,MATCH($C500,'Policy Characteristics'!$C:$C,0)))</f>
        <v>0</v>
      </c>
      <c r="M500" s="450">
        <f>IF(ISBLANK(INDEX('Policy Characteristics'!G:G,MATCH($C500,'Policy Characteristics'!$C:$C,0))),"",INDEX('Policy Characteristics'!G:G,MATCH($C500,'Policy Characteristics'!$C:$C,0)))</f>
        <v>0.25</v>
      </c>
      <c r="N500" s="450">
        <f>IF(ISBLANK(INDEX('Policy Characteristics'!H:H,MATCH($C500,'Policy Characteristics'!$C:$C,0))),"",INDEX('Policy Characteristics'!H:H,MATCH($C500,'Policy Characteristics'!$C:$C,0)))</f>
        <v>0.01</v>
      </c>
      <c r="O500" s="427" t="str">
        <f>IF(ISBLANK(INDEX('Policy Characteristics'!I:I,MATCH($C500,'Policy Characteristics'!$C:$C,0))),"",INDEX('Policy Characteristics'!I:I,MATCH($C500,'Policy Characteristics'!$C:$C,0)))</f>
        <v>% reduction in energy use</v>
      </c>
      <c r="P500" s="427" t="str">
        <f>IF(ISBLANK(INDEX('Policy Characteristics'!J:J,MATCH($C500,'Policy Characteristics'!$C:$C,0))),"",INDEX('Policy Characteristics'!J:J,MATCH($C500,'Policy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00" s="427" t="str">
        <f>IF(ISBLANK(INDEX('Policy Characteristics'!K:K,MATCH($C500,'Policy Characteristics'!$C:$C,0))),"",INDEX('Policy Characteristics'!K:K,MATCH($C500,'Policy Characteristics'!$C:$C,0)))</f>
        <v>industry-ag-main.html#eff-stds</v>
      </c>
      <c r="R500" s="427" t="str">
        <f>IF(ISBLANK(INDEX('Policy Characteristics'!L:L,MATCH($C500,'Policy Characteristics'!$C:$C,0))),"",INDEX('Policy Characteristics'!L:L,MATCH($C500,'Policy Characteristics'!$C:$C,0)))</f>
        <v>industry-energy-efficiency-standards.html</v>
      </c>
    </row>
    <row r="501" spans="1:18" s="5" customFormat="1" x14ac:dyDescent="0.35">
      <c r="A501" s="427" t="str">
        <f>IF(ISBLANK(INDEX('Policy Characteristics'!A:A,MATCH($C501,'Policy Characteristics'!$C:$C,0))),"",INDEX('Policy Characteristics'!A:A,MATCH($C501,'Policy Characteristics'!$C:$C,0)))</f>
        <v>Industry</v>
      </c>
      <c r="B501" s="427" t="str">
        <f>IF(ISBLANK(INDEX('Policy Characteristics'!B:B,MATCH($C501,'Policy Characteristics'!$C:$C,0))),"",INDEX('Policy Characteristics'!B:B,MATCH($C501,'Policy Characteristics'!$C:$C,0)))</f>
        <v>Industry Energy Efficiency Standards</v>
      </c>
      <c r="C501" s="431" t="str">
        <f t="shared" si="33"/>
        <v>Percentage Improvement in Eqpt Efficiency Standards above BAU</v>
      </c>
      <c r="D501" s="9" t="s">
        <v>3255</v>
      </c>
      <c r="E501" s="53" t="s">
        <v>2838</v>
      </c>
      <c r="F501" s="211" t="s">
        <v>2694</v>
      </c>
      <c r="G501" s="53" t="s">
        <v>2842</v>
      </c>
      <c r="H501" s="54">
        <v>1055</v>
      </c>
      <c r="I501" s="53" t="s">
        <v>45</v>
      </c>
      <c r="J501" s="429" t="str">
        <f>IF(ISBLANK(INDEX('Policy Characteristics'!D:D,MATCH($C501,'Policy Characteristics'!$C:$C,0))),"",INDEX('Policy Characteristics'!D:D,MATCH($C501,'Policy Characteristics'!$C:$C,0)))</f>
        <v>Industry Energy Efficiency Standards</v>
      </c>
      <c r="K501" s="427" t="str">
        <f>IF(ISBLANK(INDEX('Policy Characteristics'!E:E,MATCH($C501,'Policy Characteristics'!$C:$C,0))),"",INDEX('Policy Characteristics'!E:E,MATCH($C501,'Policy Characteristics'!$C:$C,0)))</f>
        <v>indst efficiency standards</v>
      </c>
      <c r="L501" s="450">
        <f>IF(ISBLANK(INDEX('Policy Characteristics'!F:F,MATCH($C501,'Policy Characteristics'!$C:$C,0))),"",INDEX('Policy Characteristics'!F:F,MATCH($C501,'Policy Characteristics'!$C:$C,0)))</f>
        <v>0</v>
      </c>
      <c r="M501" s="450">
        <f>IF(ISBLANK(INDEX('Policy Characteristics'!G:G,MATCH($C501,'Policy Characteristics'!$C:$C,0))),"",INDEX('Policy Characteristics'!G:G,MATCH($C501,'Policy Characteristics'!$C:$C,0)))</f>
        <v>0.25</v>
      </c>
      <c r="N501" s="450">
        <f>IF(ISBLANK(INDEX('Policy Characteristics'!H:H,MATCH($C501,'Policy Characteristics'!$C:$C,0))),"",INDEX('Policy Characteristics'!H:H,MATCH($C501,'Policy Characteristics'!$C:$C,0)))</f>
        <v>0.01</v>
      </c>
      <c r="O501" s="427" t="str">
        <f>IF(ISBLANK(INDEX('Policy Characteristics'!I:I,MATCH($C501,'Policy Characteristics'!$C:$C,0))),"",INDEX('Policy Characteristics'!I:I,MATCH($C501,'Policy Characteristics'!$C:$C,0)))</f>
        <v>% reduction in energy use</v>
      </c>
      <c r="P501" s="427" t="str">
        <f>IF(ISBLANK(INDEX('Policy Characteristics'!J:J,MATCH($C501,'Policy Characteristics'!$C:$C,0))),"",INDEX('Policy Characteristics'!J:J,MATCH($C501,'Policy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01" s="427" t="str">
        <f>IF(ISBLANK(INDEX('Policy Characteristics'!K:K,MATCH($C501,'Policy Characteristics'!$C:$C,0))),"",INDEX('Policy Characteristics'!K:K,MATCH($C501,'Policy Characteristics'!$C:$C,0)))</f>
        <v>industry-ag-main.html#eff-stds</v>
      </c>
      <c r="R501" s="427" t="str">
        <f>IF(ISBLANK(INDEX('Policy Characteristics'!L:L,MATCH($C501,'Policy Characteristics'!$C:$C,0))),"",INDEX('Policy Characteristics'!L:L,MATCH($C501,'Policy Characteristics'!$C:$C,0)))</f>
        <v>industry-energy-efficiency-standards.html</v>
      </c>
    </row>
    <row r="502" spans="1:18" s="5" customFormat="1" x14ac:dyDescent="0.35">
      <c r="A502" s="427" t="str">
        <f>IF(ISBLANK(INDEX('Policy Characteristics'!A:A,MATCH($C502,'Policy Characteristics'!$C:$C,0))),"",INDEX('Policy Characteristics'!A:A,MATCH($C502,'Policy Characteristics'!$C:$C,0)))</f>
        <v>Industry</v>
      </c>
      <c r="B502" s="427" t="str">
        <f>IF(ISBLANK(INDEX('Policy Characteristics'!B:B,MATCH($C502,'Policy Characteristics'!$C:$C,0))),"",INDEX('Policy Characteristics'!B:B,MATCH($C502,'Policy Characteristics'!$C:$C,0)))</f>
        <v>Industry Energy Efficiency Standards</v>
      </c>
      <c r="C502" s="431" t="str">
        <f t="shared" si="33"/>
        <v>Percentage Improvement in Eqpt Efficiency Standards above BAU</v>
      </c>
      <c r="D502" s="9" t="s">
        <v>3255</v>
      </c>
      <c r="E502" s="53" t="s">
        <v>2839</v>
      </c>
      <c r="F502" s="211" t="s">
        <v>2694</v>
      </c>
      <c r="G502" s="53" t="s">
        <v>2843</v>
      </c>
      <c r="H502" s="54">
        <v>1056</v>
      </c>
      <c r="I502" s="53" t="s">
        <v>45</v>
      </c>
      <c r="J502" s="429" t="str">
        <f>IF(ISBLANK(INDEX('Policy Characteristics'!D:D,MATCH($C502,'Policy Characteristics'!$C:$C,0))),"",INDEX('Policy Characteristics'!D:D,MATCH($C502,'Policy Characteristics'!$C:$C,0)))</f>
        <v>Industry Energy Efficiency Standards</v>
      </c>
      <c r="K502" s="427" t="str">
        <f>IF(ISBLANK(INDEX('Policy Characteristics'!E:E,MATCH($C502,'Policy Characteristics'!$C:$C,0))),"",INDEX('Policy Characteristics'!E:E,MATCH($C502,'Policy Characteristics'!$C:$C,0)))</f>
        <v>indst efficiency standards</v>
      </c>
      <c r="L502" s="450">
        <f>IF(ISBLANK(INDEX('Policy Characteristics'!F:F,MATCH($C502,'Policy Characteristics'!$C:$C,0))),"",INDEX('Policy Characteristics'!F:F,MATCH($C502,'Policy Characteristics'!$C:$C,0)))</f>
        <v>0</v>
      </c>
      <c r="M502" s="450">
        <f>IF(ISBLANK(INDEX('Policy Characteristics'!G:G,MATCH($C502,'Policy Characteristics'!$C:$C,0))),"",INDEX('Policy Characteristics'!G:G,MATCH($C502,'Policy Characteristics'!$C:$C,0)))</f>
        <v>0.25</v>
      </c>
      <c r="N502" s="450">
        <f>IF(ISBLANK(INDEX('Policy Characteristics'!H:H,MATCH($C502,'Policy Characteristics'!$C:$C,0))),"",INDEX('Policy Characteristics'!H:H,MATCH($C502,'Policy Characteristics'!$C:$C,0)))</f>
        <v>0.01</v>
      </c>
      <c r="O502" s="427" t="str">
        <f>IF(ISBLANK(INDEX('Policy Characteristics'!I:I,MATCH($C502,'Policy Characteristics'!$C:$C,0))),"",INDEX('Policy Characteristics'!I:I,MATCH($C502,'Policy Characteristics'!$C:$C,0)))</f>
        <v>% reduction in energy use</v>
      </c>
      <c r="P502" s="427" t="str">
        <f>IF(ISBLANK(INDEX('Policy Characteristics'!J:J,MATCH($C502,'Policy Characteristics'!$C:$C,0))),"",INDEX('Policy Characteristics'!J:J,MATCH($C502,'Policy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02" s="427" t="str">
        <f>IF(ISBLANK(INDEX('Policy Characteristics'!K:K,MATCH($C502,'Policy Characteristics'!$C:$C,0))),"",INDEX('Policy Characteristics'!K:K,MATCH($C502,'Policy Characteristics'!$C:$C,0)))</f>
        <v>industry-ag-main.html#eff-stds</v>
      </c>
      <c r="R502" s="427" t="str">
        <f>IF(ISBLANK(INDEX('Policy Characteristics'!L:L,MATCH($C502,'Policy Characteristics'!$C:$C,0))),"",INDEX('Policy Characteristics'!L:L,MATCH($C502,'Policy Characteristics'!$C:$C,0)))</f>
        <v>industry-energy-efficiency-standards.html</v>
      </c>
    </row>
    <row r="503" spans="1:18" s="5" customFormat="1" x14ac:dyDescent="0.35">
      <c r="A503" s="427" t="str">
        <f>IF(ISBLANK(INDEX('Policy Characteristics'!A:A,MATCH($C503,'Policy Characteristics'!$C:$C,0))),"",INDEX('Policy Characteristics'!A:A,MATCH($C503,'Policy Characteristics'!$C:$C,0)))</f>
        <v>Industry</v>
      </c>
      <c r="B503" s="427" t="str">
        <f>IF(ISBLANK(INDEX('Policy Characteristics'!B:B,MATCH($C503,'Policy Characteristics'!$C:$C,0))),"",INDEX('Policy Characteristics'!B:B,MATCH($C503,'Policy Characteristics'!$C:$C,0)))</f>
        <v>Industry Energy Efficiency Standards</v>
      </c>
      <c r="C503" s="431" t="str">
        <f t="shared" si="33"/>
        <v>Percentage Improvement in Eqpt Efficiency Standards above BAU</v>
      </c>
      <c r="D503" s="9" t="s">
        <v>3255</v>
      </c>
      <c r="E503" s="53" t="s">
        <v>2836</v>
      </c>
      <c r="F503" s="211" t="s">
        <v>2694</v>
      </c>
      <c r="G503" s="53" t="s">
        <v>2841</v>
      </c>
      <c r="H503" s="54">
        <v>1057</v>
      </c>
      <c r="I503" s="53" t="s">
        <v>46</v>
      </c>
      <c r="J503" s="429" t="str">
        <f>IF(ISBLANK(INDEX('Policy Characteristics'!D:D,MATCH($C503,'Policy Characteristics'!$C:$C,0))),"",INDEX('Policy Characteristics'!D:D,MATCH($C503,'Policy Characteristics'!$C:$C,0)))</f>
        <v>Industry Energy Efficiency Standards</v>
      </c>
      <c r="K503" s="427" t="str">
        <f>IF(ISBLANK(INDEX('Policy Characteristics'!E:E,MATCH($C503,'Policy Characteristics'!$C:$C,0))),"",INDEX('Policy Characteristics'!E:E,MATCH($C503,'Policy Characteristics'!$C:$C,0)))</f>
        <v>indst efficiency standards</v>
      </c>
      <c r="L503" s="450">
        <f>IF(ISBLANK(INDEX('Policy Characteristics'!F:F,MATCH($C503,'Policy Characteristics'!$C:$C,0))),"",INDEX('Policy Characteristics'!F:F,MATCH($C503,'Policy Characteristics'!$C:$C,0)))</f>
        <v>0</v>
      </c>
      <c r="M503" s="450">
        <f>IF(ISBLANK(INDEX('Policy Characteristics'!G:G,MATCH($C503,'Policy Characteristics'!$C:$C,0))),"",INDEX('Policy Characteristics'!G:G,MATCH($C503,'Policy Characteristics'!$C:$C,0)))</f>
        <v>0.25</v>
      </c>
      <c r="N503" s="450">
        <f>IF(ISBLANK(INDEX('Policy Characteristics'!H:H,MATCH($C503,'Policy Characteristics'!$C:$C,0))),"",INDEX('Policy Characteristics'!H:H,MATCH($C503,'Policy Characteristics'!$C:$C,0)))</f>
        <v>0.01</v>
      </c>
      <c r="O503" s="427" t="str">
        <f>IF(ISBLANK(INDEX('Policy Characteristics'!I:I,MATCH($C503,'Policy Characteristics'!$C:$C,0))),"",INDEX('Policy Characteristics'!I:I,MATCH($C503,'Policy Characteristics'!$C:$C,0)))</f>
        <v>% reduction in energy use</v>
      </c>
      <c r="P503" s="427" t="str">
        <f>IF(ISBLANK(INDEX('Policy Characteristics'!J:J,MATCH($C503,'Policy Characteristics'!$C:$C,0))),"",INDEX('Policy Characteristics'!J:J,MATCH($C503,'Policy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03" s="427" t="str">
        <f>IF(ISBLANK(INDEX('Policy Characteristics'!K:K,MATCH($C503,'Policy Characteristics'!$C:$C,0))),"",INDEX('Policy Characteristics'!K:K,MATCH($C503,'Policy Characteristics'!$C:$C,0)))</f>
        <v>industry-ag-main.html#eff-stds</v>
      </c>
      <c r="R503" s="427" t="str">
        <f>IF(ISBLANK(INDEX('Policy Characteristics'!L:L,MATCH($C503,'Policy Characteristics'!$C:$C,0))),"",INDEX('Policy Characteristics'!L:L,MATCH($C503,'Policy Characteristics'!$C:$C,0)))</f>
        <v>industry-energy-efficiency-standards.html</v>
      </c>
    </row>
    <row r="504" spans="1:18" s="5" customFormat="1" x14ac:dyDescent="0.35">
      <c r="A504" s="427" t="str">
        <f>IF(ISBLANK(INDEX('Policy Characteristics'!A:A,MATCH($C504,'Policy Characteristics'!$C:$C,0))),"",INDEX('Policy Characteristics'!A:A,MATCH($C504,'Policy Characteristics'!$C:$C,0)))</f>
        <v>Industry</v>
      </c>
      <c r="B504" s="427" t="str">
        <f>IF(ISBLANK(INDEX('Policy Characteristics'!B:B,MATCH($C504,'Policy Characteristics'!$C:$C,0))),"",INDEX('Policy Characteristics'!B:B,MATCH($C504,'Policy Characteristics'!$C:$C,0)))</f>
        <v>Industry Energy Efficiency Standards</v>
      </c>
      <c r="C504" s="431" t="str">
        <f t="shared" si="33"/>
        <v>Percentage Improvement in Eqpt Efficiency Standards above BAU</v>
      </c>
      <c r="D504" s="9" t="s">
        <v>3256</v>
      </c>
      <c r="E504" s="53" t="s">
        <v>2480</v>
      </c>
      <c r="F504" s="211" t="s">
        <v>3225</v>
      </c>
      <c r="G504" s="53" t="s">
        <v>2486</v>
      </c>
      <c r="H504" s="54">
        <v>1058</v>
      </c>
      <c r="I504" s="53" t="s">
        <v>45</v>
      </c>
      <c r="J504" s="429" t="str">
        <f>IF(ISBLANK(INDEX('Policy Characteristics'!D:D,MATCH($C504,'Policy Characteristics'!$C:$C,0))),"",INDEX('Policy Characteristics'!D:D,MATCH($C504,'Policy Characteristics'!$C:$C,0)))</f>
        <v>Industry Energy Efficiency Standards</v>
      </c>
      <c r="K504" s="427" t="str">
        <f>IF(ISBLANK(INDEX('Policy Characteristics'!E:E,MATCH($C504,'Policy Characteristics'!$C:$C,0))),"",INDEX('Policy Characteristics'!E:E,MATCH($C504,'Policy Characteristics'!$C:$C,0)))</f>
        <v>indst efficiency standards</v>
      </c>
      <c r="L504" s="450">
        <f>IF(ISBLANK(INDEX('Policy Characteristics'!F:F,MATCH($C504,'Policy Characteristics'!$C:$C,0))),"",INDEX('Policy Characteristics'!F:F,MATCH($C504,'Policy Characteristics'!$C:$C,0)))</f>
        <v>0</v>
      </c>
      <c r="M504" s="450">
        <f>IF(ISBLANK(INDEX('Policy Characteristics'!G:G,MATCH($C504,'Policy Characteristics'!$C:$C,0))),"",INDEX('Policy Characteristics'!G:G,MATCH($C504,'Policy Characteristics'!$C:$C,0)))</f>
        <v>0.25</v>
      </c>
      <c r="N504" s="450">
        <f>IF(ISBLANK(INDEX('Policy Characteristics'!H:H,MATCH($C504,'Policy Characteristics'!$C:$C,0))),"",INDEX('Policy Characteristics'!H:H,MATCH($C504,'Policy Characteristics'!$C:$C,0)))</f>
        <v>0.01</v>
      </c>
      <c r="O504" s="427" t="str">
        <f>IF(ISBLANK(INDEX('Policy Characteristics'!I:I,MATCH($C504,'Policy Characteristics'!$C:$C,0))),"",INDEX('Policy Characteristics'!I:I,MATCH($C504,'Policy Characteristics'!$C:$C,0)))</f>
        <v>% reduction in energy use</v>
      </c>
      <c r="P504" s="427" t="str">
        <f>IF(ISBLANK(INDEX('Policy Characteristics'!J:J,MATCH($C504,'Policy Characteristics'!$C:$C,0))),"",INDEX('Policy Characteristics'!J:J,MATCH($C504,'Policy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04" s="427" t="str">
        <f>IF(ISBLANK(INDEX('Policy Characteristics'!K:K,MATCH($C504,'Policy Characteristics'!$C:$C,0))),"",INDEX('Policy Characteristics'!K:K,MATCH($C504,'Policy Characteristics'!$C:$C,0)))</f>
        <v>industry-ag-main.html#eff-stds</v>
      </c>
      <c r="R504" s="427" t="str">
        <f>IF(ISBLANK(INDEX('Policy Characteristics'!L:L,MATCH($C504,'Policy Characteristics'!$C:$C,0))),"",INDEX('Policy Characteristics'!L:L,MATCH($C504,'Policy Characteristics'!$C:$C,0)))</f>
        <v>industry-energy-efficiency-standards.html</v>
      </c>
    </row>
    <row r="505" spans="1:18" s="5" customFormat="1" x14ac:dyDescent="0.35">
      <c r="A505" s="427" t="str">
        <f>IF(ISBLANK(INDEX('Policy Characteristics'!A:A,MATCH($C505,'Policy Characteristics'!$C:$C,0))),"",INDEX('Policy Characteristics'!A:A,MATCH($C505,'Policy Characteristics'!$C:$C,0)))</f>
        <v>Industry</v>
      </c>
      <c r="B505" s="427" t="str">
        <f>IF(ISBLANK(INDEX('Policy Characteristics'!B:B,MATCH($C505,'Policy Characteristics'!$C:$C,0))),"",INDEX('Policy Characteristics'!B:B,MATCH($C505,'Policy Characteristics'!$C:$C,0)))</f>
        <v>Industry Energy Efficiency Standards</v>
      </c>
      <c r="C505" s="431" t="str">
        <f t="shared" si="33"/>
        <v>Percentage Improvement in Eqpt Efficiency Standards above BAU</v>
      </c>
      <c r="D505" s="9" t="s">
        <v>3256</v>
      </c>
      <c r="E505" s="53" t="s">
        <v>2481</v>
      </c>
      <c r="F505" s="211" t="s">
        <v>3225</v>
      </c>
      <c r="G505" s="53" t="s">
        <v>2489</v>
      </c>
      <c r="H505" s="54">
        <v>1059</v>
      </c>
      <c r="I505" s="53" t="s">
        <v>45</v>
      </c>
      <c r="J505" s="429" t="str">
        <f>IF(ISBLANK(INDEX('Policy Characteristics'!D:D,MATCH($C505,'Policy Characteristics'!$C:$C,0))),"",INDEX('Policy Characteristics'!D:D,MATCH($C505,'Policy Characteristics'!$C:$C,0)))</f>
        <v>Industry Energy Efficiency Standards</v>
      </c>
      <c r="K505" s="427" t="str">
        <f>IF(ISBLANK(INDEX('Policy Characteristics'!E:E,MATCH($C505,'Policy Characteristics'!$C:$C,0))),"",INDEX('Policy Characteristics'!E:E,MATCH($C505,'Policy Characteristics'!$C:$C,0)))</f>
        <v>indst efficiency standards</v>
      </c>
      <c r="L505" s="450">
        <f>IF(ISBLANK(INDEX('Policy Characteristics'!F:F,MATCH($C505,'Policy Characteristics'!$C:$C,0))),"",INDEX('Policy Characteristics'!F:F,MATCH($C505,'Policy Characteristics'!$C:$C,0)))</f>
        <v>0</v>
      </c>
      <c r="M505" s="450">
        <f>IF(ISBLANK(INDEX('Policy Characteristics'!G:G,MATCH($C505,'Policy Characteristics'!$C:$C,0))),"",INDEX('Policy Characteristics'!G:G,MATCH($C505,'Policy Characteristics'!$C:$C,0)))</f>
        <v>0.25</v>
      </c>
      <c r="N505" s="450">
        <f>IF(ISBLANK(INDEX('Policy Characteristics'!H:H,MATCH($C505,'Policy Characteristics'!$C:$C,0))),"",INDEX('Policy Characteristics'!H:H,MATCH($C505,'Policy Characteristics'!$C:$C,0)))</f>
        <v>0.01</v>
      </c>
      <c r="O505" s="427" t="str">
        <f>IF(ISBLANK(INDEX('Policy Characteristics'!I:I,MATCH($C505,'Policy Characteristics'!$C:$C,0))),"",INDEX('Policy Characteristics'!I:I,MATCH($C505,'Policy Characteristics'!$C:$C,0)))</f>
        <v>% reduction in energy use</v>
      </c>
      <c r="P505" s="427" t="str">
        <f>IF(ISBLANK(INDEX('Policy Characteristics'!J:J,MATCH($C505,'Policy Characteristics'!$C:$C,0))),"",INDEX('Policy Characteristics'!J:J,MATCH($C505,'Policy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05" s="427" t="str">
        <f>IF(ISBLANK(INDEX('Policy Characteristics'!K:K,MATCH($C505,'Policy Characteristics'!$C:$C,0))),"",INDEX('Policy Characteristics'!K:K,MATCH($C505,'Policy Characteristics'!$C:$C,0)))</f>
        <v>industry-ag-main.html#eff-stds</v>
      </c>
      <c r="R505" s="427" t="str">
        <f>IF(ISBLANK(INDEX('Policy Characteristics'!L:L,MATCH($C505,'Policy Characteristics'!$C:$C,0))),"",INDEX('Policy Characteristics'!L:L,MATCH($C505,'Policy Characteristics'!$C:$C,0)))</f>
        <v>industry-energy-efficiency-standards.html</v>
      </c>
    </row>
    <row r="506" spans="1:18" s="5" customFormat="1" x14ac:dyDescent="0.35">
      <c r="A506" s="427" t="str">
        <f>IF(ISBLANK(INDEX('Policy Characteristics'!A:A,MATCH($C506,'Policy Characteristics'!$C:$C,0))),"",INDEX('Policy Characteristics'!A:A,MATCH($C506,'Policy Characteristics'!$C:$C,0)))</f>
        <v>Industry</v>
      </c>
      <c r="B506" s="427" t="str">
        <f>IF(ISBLANK(INDEX('Policy Characteristics'!B:B,MATCH($C506,'Policy Characteristics'!$C:$C,0))),"",INDEX('Policy Characteristics'!B:B,MATCH($C506,'Policy Characteristics'!$C:$C,0)))</f>
        <v>Industry Energy Efficiency Standards</v>
      </c>
      <c r="C506" s="431" t="str">
        <f t="shared" si="33"/>
        <v>Percentage Improvement in Eqpt Efficiency Standards above BAU</v>
      </c>
      <c r="D506" s="9" t="s">
        <v>3256</v>
      </c>
      <c r="E506" s="53" t="s">
        <v>2482</v>
      </c>
      <c r="F506" s="211" t="s">
        <v>3225</v>
      </c>
      <c r="G506" s="53" t="s">
        <v>2490</v>
      </c>
      <c r="H506" s="54">
        <v>1060</v>
      </c>
      <c r="I506" s="53" t="s">
        <v>45</v>
      </c>
      <c r="J506" s="429" t="str">
        <f>IF(ISBLANK(INDEX('Policy Characteristics'!D:D,MATCH($C506,'Policy Characteristics'!$C:$C,0))),"",INDEX('Policy Characteristics'!D:D,MATCH($C506,'Policy Characteristics'!$C:$C,0)))</f>
        <v>Industry Energy Efficiency Standards</v>
      </c>
      <c r="K506" s="427" t="str">
        <f>IF(ISBLANK(INDEX('Policy Characteristics'!E:E,MATCH($C506,'Policy Characteristics'!$C:$C,0))),"",INDEX('Policy Characteristics'!E:E,MATCH($C506,'Policy Characteristics'!$C:$C,0)))</f>
        <v>indst efficiency standards</v>
      </c>
      <c r="L506" s="450">
        <f>IF(ISBLANK(INDEX('Policy Characteristics'!F:F,MATCH($C506,'Policy Characteristics'!$C:$C,0))),"",INDEX('Policy Characteristics'!F:F,MATCH($C506,'Policy Characteristics'!$C:$C,0)))</f>
        <v>0</v>
      </c>
      <c r="M506" s="450">
        <f>IF(ISBLANK(INDEX('Policy Characteristics'!G:G,MATCH($C506,'Policy Characteristics'!$C:$C,0))),"",INDEX('Policy Characteristics'!G:G,MATCH($C506,'Policy Characteristics'!$C:$C,0)))</f>
        <v>0.25</v>
      </c>
      <c r="N506" s="450">
        <f>IF(ISBLANK(INDEX('Policy Characteristics'!H:H,MATCH($C506,'Policy Characteristics'!$C:$C,0))),"",INDEX('Policy Characteristics'!H:H,MATCH($C506,'Policy Characteristics'!$C:$C,0)))</f>
        <v>0.01</v>
      </c>
      <c r="O506" s="427" t="str">
        <f>IF(ISBLANK(INDEX('Policy Characteristics'!I:I,MATCH($C506,'Policy Characteristics'!$C:$C,0))),"",INDEX('Policy Characteristics'!I:I,MATCH($C506,'Policy Characteristics'!$C:$C,0)))</f>
        <v>% reduction in energy use</v>
      </c>
      <c r="P506" s="427" t="str">
        <f>IF(ISBLANK(INDEX('Policy Characteristics'!J:J,MATCH($C506,'Policy Characteristics'!$C:$C,0))),"",INDEX('Policy Characteristics'!J:J,MATCH($C506,'Policy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06" s="427" t="str">
        <f>IF(ISBLANK(INDEX('Policy Characteristics'!K:K,MATCH($C506,'Policy Characteristics'!$C:$C,0))),"",INDEX('Policy Characteristics'!K:K,MATCH($C506,'Policy Characteristics'!$C:$C,0)))</f>
        <v>industry-ag-main.html#eff-stds</v>
      </c>
      <c r="R506" s="427" t="str">
        <f>IF(ISBLANK(INDEX('Policy Characteristics'!L:L,MATCH($C506,'Policy Characteristics'!$C:$C,0))),"",INDEX('Policy Characteristics'!L:L,MATCH($C506,'Policy Characteristics'!$C:$C,0)))</f>
        <v>industry-energy-efficiency-standards.html</v>
      </c>
    </row>
    <row r="507" spans="1:18" s="5" customFormat="1" x14ac:dyDescent="0.35">
      <c r="A507" s="427" t="str">
        <f>IF(ISBLANK(INDEX('Policy Characteristics'!A:A,MATCH($C507,'Policy Characteristics'!$C:$C,0))),"",INDEX('Policy Characteristics'!A:A,MATCH($C507,'Policy Characteristics'!$C:$C,0)))</f>
        <v>Industry</v>
      </c>
      <c r="B507" s="427" t="str">
        <f>IF(ISBLANK(INDEX('Policy Characteristics'!B:B,MATCH($C507,'Policy Characteristics'!$C:$C,0))),"",INDEX('Policy Characteristics'!B:B,MATCH($C507,'Policy Characteristics'!$C:$C,0)))</f>
        <v>Industry Energy Efficiency Standards</v>
      </c>
      <c r="C507" s="431" t="str">
        <f t="shared" si="33"/>
        <v>Percentage Improvement in Eqpt Efficiency Standards above BAU</v>
      </c>
      <c r="D507" s="9" t="s">
        <v>3256</v>
      </c>
      <c r="E507" s="53" t="s">
        <v>2483</v>
      </c>
      <c r="F507" s="211" t="s">
        <v>3225</v>
      </c>
      <c r="G507" s="53" t="s">
        <v>2487</v>
      </c>
      <c r="H507" s="54">
        <v>1061</v>
      </c>
      <c r="I507" s="53" t="s">
        <v>46</v>
      </c>
      <c r="J507" s="429" t="str">
        <f>IF(ISBLANK(INDEX('Policy Characteristics'!D:D,MATCH($C507,'Policy Characteristics'!$C:$C,0))),"",INDEX('Policy Characteristics'!D:D,MATCH($C507,'Policy Characteristics'!$C:$C,0)))</f>
        <v>Industry Energy Efficiency Standards</v>
      </c>
      <c r="K507" s="427" t="str">
        <f>IF(ISBLANK(INDEX('Policy Characteristics'!E:E,MATCH($C507,'Policy Characteristics'!$C:$C,0))),"",INDEX('Policy Characteristics'!E:E,MATCH($C507,'Policy Characteristics'!$C:$C,0)))</f>
        <v>indst efficiency standards</v>
      </c>
      <c r="L507" s="450">
        <f>IF(ISBLANK(INDEX('Policy Characteristics'!F:F,MATCH($C507,'Policy Characteristics'!$C:$C,0))),"",INDEX('Policy Characteristics'!F:F,MATCH($C507,'Policy Characteristics'!$C:$C,0)))</f>
        <v>0</v>
      </c>
      <c r="M507" s="450">
        <f>IF(ISBLANK(INDEX('Policy Characteristics'!G:G,MATCH($C507,'Policy Characteristics'!$C:$C,0))),"",INDEX('Policy Characteristics'!G:G,MATCH($C507,'Policy Characteristics'!$C:$C,0)))</f>
        <v>0.25</v>
      </c>
      <c r="N507" s="450">
        <f>IF(ISBLANK(INDEX('Policy Characteristics'!H:H,MATCH($C507,'Policy Characteristics'!$C:$C,0))),"",INDEX('Policy Characteristics'!H:H,MATCH($C507,'Policy Characteristics'!$C:$C,0)))</f>
        <v>0.01</v>
      </c>
      <c r="O507" s="427" t="str">
        <f>IF(ISBLANK(INDEX('Policy Characteristics'!I:I,MATCH($C507,'Policy Characteristics'!$C:$C,0))),"",INDEX('Policy Characteristics'!I:I,MATCH($C507,'Policy Characteristics'!$C:$C,0)))</f>
        <v>% reduction in energy use</v>
      </c>
      <c r="P507" s="427" t="str">
        <f>IF(ISBLANK(INDEX('Policy Characteristics'!J:J,MATCH($C507,'Policy Characteristics'!$C:$C,0))),"",INDEX('Policy Characteristics'!J:J,MATCH($C507,'Policy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07" s="427" t="str">
        <f>IF(ISBLANK(INDEX('Policy Characteristics'!K:K,MATCH($C507,'Policy Characteristics'!$C:$C,0))),"",INDEX('Policy Characteristics'!K:K,MATCH($C507,'Policy Characteristics'!$C:$C,0)))</f>
        <v>industry-ag-main.html#eff-stds</v>
      </c>
      <c r="R507" s="427" t="str">
        <f>IF(ISBLANK(INDEX('Policy Characteristics'!L:L,MATCH($C507,'Policy Characteristics'!$C:$C,0))),"",INDEX('Policy Characteristics'!L:L,MATCH($C507,'Policy Characteristics'!$C:$C,0)))</f>
        <v>industry-energy-efficiency-standards.html</v>
      </c>
    </row>
    <row r="508" spans="1:18" s="5" customFormat="1" x14ac:dyDescent="0.35">
      <c r="A508" s="427" t="str">
        <f>IF(ISBLANK(INDEX('Policy Characteristics'!A:A,MATCH($C508,'Policy Characteristics'!$C:$C,0))),"",INDEX('Policy Characteristics'!A:A,MATCH($C508,'Policy Characteristics'!$C:$C,0)))</f>
        <v>Industry</v>
      </c>
      <c r="B508" s="427" t="str">
        <f>IF(ISBLANK(INDEX('Policy Characteristics'!B:B,MATCH($C508,'Policy Characteristics'!$C:$C,0))),"",INDEX('Policy Characteristics'!B:B,MATCH($C508,'Policy Characteristics'!$C:$C,0)))</f>
        <v>Industry Energy Efficiency Standards</v>
      </c>
      <c r="C508" s="431" t="str">
        <f t="shared" si="33"/>
        <v>Percentage Improvement in Eqpt Efficiency Standards above BAU</v>
      </c>
      <c r="D508" s="9" t="s">
        <v>3256</v>
      </c>
      <c r="E508" s="53" t="s">
        <v>2484</v>
      </c>
      <c r="F508" s="211" t="s">
        <v>3225</v>
      </c>
      <c r="G508" s="53" t="s">
        <v>2488</v>
      </c>
      <c r="H508" s="54">
        <v>1062</v>
      </c>
      <c r="I508" s="53" t="s">
        <v>45</v>
      </c>
      <c r="J508" s="429" t="str">
        <f>IF(ISBLANK(INDEX('Policy Characteristics'!D:D,MATCH($C508,'Policy Characteristics'!$C:$C,0))),"",INDEX('Policy Characteristics'!D:D,MATCH($C508,'Policy Characteristics'!$C:$C,0)))</f>
        <v>Industry Energy Efficiency Standards</v>
      </c>
      <c r="K508" s="427" t="str">
        <f>IF(ISBLANK(INDEX('Policy Characteristics'!E:E,MATCH($C508,'Policy Characteristics'!$C:$C,0))),"",INDEX('Policy Characteristics'!E:E,MATCH($C508,'Policy Characteristics'!$C:$C,0)))</f>
        <v>indst efficiency standards</v>
      </c>
      <c r="L508" s="450">
        <f>IF(ISBLANK(INDEX('Policy Characteristics'!F:F,MATCH($C508,'Policy Characteristics'!$C:$C,0))),"",INDEX('Policy Characteristics'!F:F,MATCH($C508,'Policy Characteristics'!$C:$C,0)))</f>
        <v>0</v>
      </c>
      <c r="M508" s="450">
        <f>IF(ISBLANK(INDEX('Policy Characteristics'!G:G,MATCH($C508,'Policy Characteristics'!$C:$C,0))),"",INDEX('Policy Characteristics'!G:G,MATCH($C508,'Policy Characteristics'!$C:$C,0)))</f>
        <v>0.25</v>
      </c>
      <c r="N508" s="450">
        <f>IF(ISBLANK(INDEX('Policy Characteristics'!H:H,MATCH($C508,'Policy Characteristics'!$C:$C,0))),"",INDEX('Policy Characteristics'!H:H,MATCH($C508,'Policy Characteristics'!$C:$C,0)))</f>
        <v>0.01</v>
      </c>
      <c r="O508" s="427" t="str">
        <f>IF(ISBLANK(INDEX('Policy Characteristics'!I:I,MATCH($C508,'Policy Characteristics'!$C:$C,0))),"",INDEX('Policy Characteristics'!I:I,MATCH($C508,'Policy Characteristics'!$C:$C,0)))</f>
        <v>% reduction in energy use</v>
      </c>
      <c r="P508" s="427" t="str">
        <f>IF(ISBLANK(INDEX('Policy Characteristics'!J:J,MATCH($C508,'Policy Characteristics'!$C:$C,0))),"",INDEX('Policy Characteristics'!J:J,MATCH($C508,'Policy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08" s="427" t="str">
        <f>IF(ISBLANK(INDEX('Policy Characteristics'!K:K,MATCH($C508,'Policy Characteristics'!$C:$C,0))),"",INDEX('Policy Characteristics'!K:K,MATCH($C508,'Policy Characteristics'!$C:$C,0)))</f>
        <v>industry-ag-main.html#eff-stds</v>
      </c>
      <c r="R508" s="427" t="str">
        <f>IF(ISBLANK(INDEX('Policy Characteristics'!L:L,MATCH($C508,'Policy Characteristics'!$C:$C,0))),"",INDEX('Policy Characteristics'!L:L,MATCH($C508,'Policy Characteristics'!$C:$C,0)))</f>
        <v>industry-energy-efficiency-standards.html</v>
      </c>
    </row>
    <row r="509" spans="1:18" s="5" customFormat="1" x14ac:dyDescent="0.35">
      <c r="A509" s="427" t="str">
        <f>IF(ISBLANK(INDEX('Policy Characteristics'!A:A,MATCH($C509,'Policy Characteristics'!$C:$C,0))),"",INDEX('Policy Characteristics'!A:A,MATCH($C509,'Policy Characteristics'!$C:$C,0)))</f>
        <v>Industry</v>
      </c>
      <c r="B509" s="427" t="str">
        <f>IF(ISBLANK(INDEX('Policy Characteristics'!B:B,MATCH($C509,'Policy Characteristics'!$C:$C,0))),"",INDEX('Policy Characteristics'!B:B,MATCH($C509,'Policy Characteristics'!$C:$C,0)))</f>
        <v>Industry Energy Efficiency Standards</v>
      </c>
      <c r="C509" s="431" t="str">
        <f t="shared" si="33"/>
        <v>Percentage Improvement in Eqpt Efficiency Standards above BAU</v>
      </c>
      <c r="D509" s="9" t="s">
        <v>3256</v>
      </c>
      <c r="E509" s="53" t="s">
        <v>2485</v>
      </c>
      <c r="F509" s="211" t="s">
        <v>3225</v>
      </c>
      <c r="G509" s="53" t="s">
        <v>2491</v>
      </c>
      <c r="H509" s="54">
        <v>1063</v>
      </c>
      <c r="I509" s="53" t="s">
        <v>46</v>
      </c>
      <c r="J509" s="429" t="str">
        <f>IF(ISBLANK(INDEX('Policy Characteristics'!D:D,MATCH($C509,'Policy Characteristics'!$C:$C,0))),"",INDEX('Policy Characteristics'!D:D,MATCH($C509,'Policy Characteristics'!$C:$C,0)))</f>
        <v>Industry Energy Efficiency Standards</v>
      </c>
      <c r="K509" s="427" t="str">
        <f>IF(ISBLANK(INDEX('Policy Characteristics'!E:E,MATCH($C509,'Policy Characteristics'!$C:$C,0))),"",INDEX('Policy Characteristics'!E:E,MATCH($C509,'Policy Characteristics'!$C:$C,0)))</f>
        <v>indst efficiency standards</v>
      </c>
      <c r="L509" s="450">
        <f>IF(ISBLANK(INDEX('Policy Characteristics'!F:F,MATCH($C509,'Policy Characteristics'!$C:$C,0))),"",INDEX('Policy Characteristics'!F:F,MATCH($C509,'Policy Characteristics'!$C:$C,0)))</f>
        <v>0</v>
      </c>
      <c r="M509" s="450">
        <f>IF(ISBLANK(INDEX('Policy Characteristics'!G:G,MATCH($C509,'Policy Characteristics'!$C:$C,0))),"",INDEX('Policy Characteristics'!G:G,MATCH($C509,'Policy Characteristics'!$C:$C,0)))</f>
        <v>0.25</v>
      </c>
      <c r="N509" s="450">
        <f>IF(ISBLANK(INDEX('Policy Characteristics'!H:H,MATCH($C509,'Policy Characteristics'!$C:$C,0))),"",INDEX('Policy Characteristics'!H:H,MATCH($C509,'Policy Characteristics'!$C:$C,0)))</f>
        <v>0.01</v>
      </c>
      <c r="O509" s="427" t="str">
        <f>IF(ISBLANK(INDEX('Policy Characteristics'!I:I,MATCH($C509,'Policy Characteristics'!$C:$C,0))),"",INDEX('Policy Characteristics'!I:I,MATCH($C509,'Policy Characteristics'!$C:$C,0)))</f>
        <v>% reduction in energy use</v>
      </c>
      <c r="P509" s="427" t="str">
        <f>IF(ISBLANK(INDEX('Policy Characteristics'!J:J,MATCH($C509,'Policy Characteristics'!$C:$C,0))),"",INDEX('Policy Characteristics'!J:J,MATCH($C509,'Policy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09" s="427" t="str">
        <f>IF(ISBLANK(INDEX('Policy Characteristics'!K:K,MATCH($C509,'Policy Characteristics'!$C:$C,0))),"",INDEX('Policy Characteristics'!K:K,MATCH($C509,'Policy Characteristics'!$C:$C,0)))</f>
        <v>industry-ag-main.html#eff-stds</v>
      </c>
      <c r="R509" s="427" t="str">
        <f>IF(ISBLANK(INDEX('Policy Characteristics'!L:L,MATCH($C509,'Policy Characteristics'!$C:$C,0))),"",INDEX('Policy Characteristics'!L:L,MATCH($C509,'Policy Characteristics'!$C:$C,0)))</f>
        <v>industry-energy-efficiency-standards.html</v>
      </c>
    </row>
    <row r="510" spans="1:18" s="5" customFormat="1" x14ac:dyDescent="0.35">
      <c r="A510" s="427" t="str">
        <f>IF(ISBLANK(INDEX('Policy Characteristics'!A:A,MATCH($C510,'Policy Characteristics'!$C:$C,0))),"",INDEX('Policy Characteristics'!A:A,MATCH($C510,'Policy Characteristics'!$C:$C,0)))</f>
        <v>Industry</v>
      </c>
      <c r="B510" s="427" t="str">
        <f>IF(ISBLANK(INDEX('Policy Characteristics'!B:B,MATCH($C510,'Policy Characteristics'!$C:$C,0))),"",INDEX('Policy Characteristics'!B:B,MATCH($C510,'Policy Characteristics'!$C:$C,0)))</f>
        <v>Industry Energy Efficiency Standards</v>
      </c>
      <c r="C510" s="431" t="str">
        <f t="shared" si="33"/>
        <v>Percentage Improvement in Eqpt Efficiency Standards above BAU</v>
      </c>
      <c r="D510" s="9" t="s">
        <v>3256</v>
      </c>
      <c r="E510" s="53" t="s">
        <v>2837</v>
      </c>
      <c r="F510" s="211" t="s">
        <v>3225</v>
      </c>
      <c r="G510" s="53" t="s">
        <v>2840</v>
      </c>
      <c r="H510" s="54">
        <v>1064</v>
      </c>
      <c r="I510" s="53" t="s">
        <v>46</v>
      </c>
      <c r="J510" s="429" t="str">
        <f>IF(ISBLANK(INDEX('Policy Characteristics'!D:D,MATCH($C510,'Policy Characteristics'!$C:$C,0))),"",INDEX('Policy Characteristics'!D:D,MATCH($C510,'Policy Characteristics'!$C:$C,0)))</f>
        <v>Industry Energy Efficiency Standards</v>
      </c>
      <c r="K510" s="427" t="str">
        <f>IF(ISBLANK(INDEX('Policy Characteristics'!E:E,MATCH($C510,'Policy Characteristics'!$C:$C,0))),"",INDEX('Policy Characteristics'!E:E,MATCH($C510,'Policy Characteristics'!$C:$C,0)))</f>
        <v>indst efficiency standards</v>
      </c>
      <c r="L510" s="450">
        <f>IF(ISBLANK(INDEX('Policy Characteristics'!F:F,MATCH($C510,'Policy Characteristics'!$C:$C,0))),"",INDEX('Policy Characteristics'!F:F,MATCH($C510,'Policy Characteristics'!$C:$C,0)))</f>
        <v>0</v>
      </c>
      <c r="M510" s="450">
        <f>IF(ISBLANK(INDEX('Policy Characteristics'!G:G,MATCH($C510,'Policy Characteristics'!$C:$C,0))),"",INDEX('Policy Characteristics'!G:G,MATCH($C510,'Policy Characteristics'!$C:$C,0)))</f>
        <v>0.25</v>
      </c>
      <c r="N510" s="450">
        <f>IF(ISBLANK(INDEX('Policy Characteristics'!H:H,MATCH($C510,'Policy Characteristics'!$C:$C,0))),"",INDEX('Policy Characteristics'!H:H,MATCH($C510,'Policy Characteristics'!$C:$C,0)))</f>
        <v>0.01</v>
      </c>
      <c r="O510" s="427" t="str">
        <f>IF(ISBLANK(INDEX('Policy Characteristics'!I:I,MATCH($C510,'Policy Characteristics'!$C:$C,0))),"",INDEX('Policy Characteristics'!I:I,MATCH($C510,'Policy Characteristics'!$C:$C,0)))</f>
        <v>% reduction in energy use</v>
      </c>
      <c r="P510" s="427" t="str">
        <f>IF(ISBLANK(INDEX('Policy Characteristics'!J:J,MATCH($C510,'Policy Characteristics'!$C:$C,0))),"",INDEX('Policy Characteristics'!J:J,MATCH($C510,'Policy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10" s="427" t="str">
        <f>IF(ISBLANK(INDEX('Policy Characteristics'!K:K,MATCH($C510,'Policy Characteristics'!$C:$C,0))),"",INDEX('Policy Characteristics'!K:K,MATCH($C510,'Policy Characteristics'!$C:$C,0)))</f>
        <v>industry-ag-main.html#eff-stds</v>
      </c>
      <c r="R510" s="427" t="str">
        <f>IF(ISBLANK(INDEX('Policy Characteristics'!L:L,MATCH($C510,'Policy Characteristics'!$C:$C,0))),"",INDEX('Policy Characteristics'!L:L,MATCH($C510,'Policy Characteristics'!$C:$C,0)))</f>
        <v>industry-energy-efficiency-standards.html</v>
      </c>
    </row>
    <row r="511" spans="1:18" s="5" customFormat="1" x14ac:dyDescent="0.35">
      <c r="A511" s="427" t="str">
        <f>IF(ISBLANK(INDEX('Policy Characteristics'!A:A,MATCH($C511,'Policy Characteristics'!$C:$C,0))),"",INDEX('Policy Characteristics'!A:A,MATCH($C511,'Policy Characteristics'!$C:$C,0)))</f>
        <v>Industry</v>
      </c>
      <c r="B511" s="427" t="str">
        <f>IF(ISBLANK(INDEX('Policy Characteristics'!B:B,MATCH($C511,'Policy Characteristics'!$C:$C,0))),"",INDEX('Policy Characteristics'!B:B,MATCH($C511,'Policy Characteristics'!$C:$C,0)))</f>
        <v>Industry Energy Efficiency Standards</v>
      </c>
      <c r="C511" s="431" t="str">
        <f t="shared" si="33"/>
        <v>Percentage Improvement in Eqpt Efficiency Standards above BAU</v>
      </c>
      <c r="D511" s="9" t="s">
        <v>3256</v>
      </c>
      <c r="E511" s="53" t="s">
        <v>2838</v>
      </c>
      <c r="F511" s="211" t="s">
        <v>3225</v>
      </c>
      <c r="G511" s="53" t="s">
        <v>2842</v>
      </c>
      <c r="H511" s="54">
        <v>1065</v>
      </c>
      <c r="I511" s="53" t="s">
        <v>46</v>
      </c>
      <c r="J511" s="429" t="str">
        <f>IF(ISBLANK(INDEX('Policy Characteristics'!D:D,MATCH($C511,'Policy Characteristics'!$C:$C,0))),"",INDEX('Policy Characteristics'!D:D,MATCH($C511,'Policy Characteristics'!$C:$C,0)))</f>
        <v>Industry Energy Efficiency Standards</v>
      </c>
      <c r="K511" s="427" t="str">
        <f>IF(ISBLANK(INDEX('Policy Characteristics'!E:E,MATCH($C511,'Policy Characteristics'!$C:$C,0))),"",INDEX('Policy Characteristics'!E:E,MATCH($C511,'Policy Characteristics'!$C:$C,0)))</f>
        <v>indst efficiency standards</v>
      </c>
      <c r="L511" s="450">
        <f>IF(ISBLANK(INDEX('Policy Characteristics'!F:F,MATCH($C511,'Policy Characteristics'!$C:$C,0))),"",INDEX('Policy Characteristics'!F:F,MATCH($C511,'Policy Characteristics'!$C:$C,0)))</f>
        <v>0</v>
      </c>
      <c r="M511" s="450">
        <f>IF(ISBLANK(INDEX('Policy Characteristics'!G:G,MATCH($C511,'Policy Characteristics'!$C:$C,0))),"",INDEX('Policy Characteristics'!G:G,MATCH($C511,'Policy Characteristics'!$C:$C,0)))</f>
        <v>0.25</v>
      </c>
      <c r="N511" s="450">
        <f>IF(ISBLANK(INDEX('Policy Characteristics'!H:H,MATCH($C511,'Policy Characteristics'!$C:$C,0))),"",INDEX('Policy Characteristics'!H:H,MATCH($C511,'Policy Characteristics'!$C:$C,0)))</f>
        <v>0.01</v>
      </c>
      <c r="O511" s="427" t="str">
        <f>IF(ISBLANK(INDEX('Policy Characteristics'!I:I,MATCH($C511,'Policy Characteristics'!$C:$C,0))),"",INDEX('Policy Characteristics'!I:I,MATCH($C511,'Policy Characteristics'!$C:$C,0)))</f>
        <v>% reduction in energy use</v>
      </c>
      <c r="P511" s="427" t="str">
        <f>IF(ISBLANK(INDEX('Policy Characteristics'!J:J,MATCH($C511,'Policy Characteristics'!$C:$C,0))),"",INDEX('Policy Characteristics'!J:J,MATCH($C511,'Policy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11" s="427" t="str">
        <f>IF(ISBLANK(INDEX('Policy Characteristics'!K:K,MATCH($C511,'Policy Characteristics'!$C:$C,0))),"",INDEX('Policy Characteristics'!K:K,MATCH($C511,'Policy Characteristics'!$C:$C,0)))</f>
        <v>industry-ag-main.html#eff-stds</v>
      </c>
      <c r="R511" s="427" t="str">
        <f>IF(ISBLANK(INDEX('Policy Characteristics'!L:L,MATCH($C511,'Policy Characteristics'!$C:$C,0))),"",INDEX('Policy Characteristics'!L:L,MATCH($C511,'Policy Characteristics'!$C:$C,0)))</f>
        <v>industry-energy-efficiency-standards.html</v>
      </c>
    </row>
    <row r="512" spans="1:18" s="5" customFormat="1" x14ac:dyDescent="0.35">
      <c r="A512" s="427" t="str">
        <f>IF(ISBLANK(INDEX('Policy Characteristics'!A:A,MATCH($C512,'Policy Characteristics'!$C:$C,0))),"",INDEX('Policy Characteristics'!A:A,MATCH($C512,'Policy Characteristics'!$C:$C,0)))</f>
        <v>Industry</v>
      </c>
      <c r="B512" s="427" t="str">
        <f>IF(ISBLANK(INDEX('Policy Characteristics'!B:B,MATCH($C512,'Policy Characteristics'!$C:$C,0))),"",INDEX('Policy Characteristics'!B:B,MATCH($C512,'Policy Characteristics'!$C:$C,0)))</f>
        <v>Industry Energy Efficiency Standards</v>
      </c>
      <c r="C512" s="431" t="str">
        <f t="shared" si="33"/>
        <v>Percentage Improvement in Eqpt Efficiency Standards above BAU</v>
      </c>
      <c r="D512" s="9" t="s">
        <v>3256</v>
      </c>
      <c r="E512" s="53" t="s">
        <v>2839</v>
      </c>
      <c r="F512" s="211" t="s">
        <v>3225</v>
      </c>
      <c r="G512" s="53" t="s">
        <v>2843</v>
      </c>
      <c r="H512" s="54">
        <v>1066</v>
      </c>
      <c r="I512" s="53" t="s">
        <v>45</v>
      </c>
      <c r="J512" s="429" t="str">
        <f>IF(ISBLANK(INDEX('Policy Characteristics'!D:D,MATCH($C512,'Policy Characteristics'!$C:$C,0))),"",INDEX('Policy Characteristics'!D:D,MATCH($C512,'Policy Characteristics'!$C:$C,0)))</f>
        <v>Industry Energy Efficiency Standards</v>
      </c>
      <c r="K512" s="427" t="str">
        <f>IF(ISBLANK(INDEX('Policy Characteristics'!E:E,MATCH($C512,'Policy Characteristics'!$C:$C,0))),"",INDEX('Policy Characteristics'!E:E,MATCH($C512,'Policy Characteristics'!$C:$C,0)))</f>
        <v>indst efficiency standards</v>
      </c>
      <c r="L512" s="450">
        <f>IF(ISBLANK(INDEX('Policy Characteristics'!F:F,MATCH($C512,'Policy Characteristics'!$C:$C,0))),"",INDEX('Policy Characteristics'!F:F,MATCH($C512,'Policy Characteristics'!$C:$C,0)))</f>
        <v>0</v>
      </c>
      <c r="M512" s="450">
        <f>IF(ISBLANK(INDEX('Policy Characteristics'!G:G,MATCH($C512,'Policy Characteristics'!$C:$C,0))),"",INDEX('Policy Characteristics'!G:G,MATCH($C512,'Policy Characteristics'!$C:$C,0)))</f>
        <v>0.25</v>
      </c>
      <c r="N512" s="450">
        <f>IF(ISBLANK(INDEX('Policy Characteristics'!H:H,MATCH($C512,'Policy Characteristics'!$C:$C,0))),"",INDEX('Policy Characteristics'!H:H,MATCH($C512,'Policy Characteristics'!$C:$C,0)))</f>
        <v>0.01</v>
      </c>
      <c r="O512" s="427" t="str">
        <f>IF(ISBLANK(INDEX('Policy Characteristics'!I:I,MATCH($C512,'Policy Characteristics'!$C:$C,0))),"",INDEX('Policy Characteristics'!I:I,MATCH($C512,'Policy Characteristics'!$C:$C,0)))</f>
        <v>% reduction in energy use</v>
      </c>
      <c r="P512" s="427" t="str">
        <f>IF(ISBLANK(INDEX('Policy Characteristics'!J:J,MATCH($C512,'Policy Characteristics'!$C:$C,0))),"",INDEX('Policy Characteristics'!J:J,MATCH($C512,'Policy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12" s="427" t="str">
        <f>IF(ISBLANK(INDEX('Policy Characteristics'!K:K,MATCH($C512,'Policy Characteristics'!$C:$C,0))),"",INDEX('Policy Characteristics'!K:K,MATCH($C512,'Policy Characteristics'!$C:$C,0)))</f>
        <v>industry-ag-main.html#eff-stds</v>
      </c>
      <c r="R512" s="427" t="str">
        <f>IF(ISBLANK(INDEX('Policy Characteristics'!L:L,MATCH($C512,'Policy Characteristics'!$C:$C,0))),"",INDEX('Policy Characteristics'!L:L,MATCH($C512,'Policy Characteristics'!$C:$C,0)))</f>
        <v>industry-energy-efficiency-standards.html</v>
      </c>
    </row>
    <row r="513" spans="1:18" s="5" customFormat="1" x14ac:dyDescent="0.35">
      <c r="A513" s="427" t="str">
        <f>IF(ISBLANK(INDEX('Policy Characteristics'!A:A,MATCH($C513,'Policy Characteristics'!$C:$C,0))),"",INDEX('Policy Characteristics'!A:A,MATCH($C513,'Policy Characteristics'!$C:$C,0)))</f>
        <v>Industry</v>
      </c>
      <c r="B513" s="427" t="str">
        <f>IF(ISBLANK(INDEX('Policy Characteristics'!B:B,MATCH($C513,'Policy Characteristics'!$C:$C,0))),"",INDEX('Policy Characteristics'!B:B,MATCH($C513,'Policy Characteristics'!$C:$C,0)))</f>
        <v>Industry Energy Efficiency Standards</v>
      </c>
      <c r="C513" s="431" t="str">
        <f t="shared" si="33"/>
        <v>Percentage Improvement in Eqpt Efficiency Standards above BAU</v>
      </c>
      <c r="D513" s="9" t="s">
        <v>3256</v>
      </c>
      <c r="E513" s="53" t="s">
        <v>2836</v>
      </c>
      <c r="F513" s="211" t="s">
        <v>3225</v>
      </c>
      <c r="G513" s="53" t="s">
        <v>2841</v>
      </c>
      <c r="H513" s="54">
        <v>1067</v>
      </c>
      <c r="I513" s="53" t="s">
        <v>46</v>
      </c>
      <c r="J513" s="429" t="str">
        <f>IF(ISBLANK(INDEX('Policy Characteristics'!D:D,MATCH($C513,'Policy Characteristics'!$C:$C,0))),"",INDEX('Policy Characteristics'!D:D,MATCH($C513,'Policy Characteristics'!$C:$C,0)))</f>
        <v>Industry Energy Efficiency Standards</v>
      </c>
      <c r="K513" s="427" t="str">
        <f>IF(ISBLANK(INDEX('Policy Characteristics'!E:E,MATCH($C513,'Policy Characteristics'!$C:$C,0))),"",INDEX('Policy Characteristics'!E:E,MATCH($C513,'Policy Characteristics'!$C:$C,0)))</f>
        <v>indst efficiency standards</v>
      </c>
      <c r="L513" s="450">
        <f>IF(ISBLANK(INDEX('Policy Characteristics'!F:F,MATCH($C513,'Policy Characteristics'!$C:$C,0))),"",INDEX('Policy Characteristics'!F:F,MATCH($C513,'Policy Characteristics'!$C:$C,0)))</f>
        <v>0</v>
      </c>
      <c r="M513" s="450">
        <f>IF(ISBLANK(INDEX('Policy Characteristics'!G:G,MATCH($C513,'Policy Characteristics'!$C:$C,0))),"",INDEX('Policy Characteristics'!G:G,MATCH($C513,'Policy Characteristics'!$C:$C,0)))</f>
        <v>0.25</v>
      </c>
      <c r="N513" s="450">
        <f>IF(ISBLANK(INDEX('Policy Characteristics'!H:H,MATCH($C513,'Policy Characteristics'!$C:$C,0))),"",INDEX('Policy Characteristics'!H:H,MATCH($C513,'Policy Characteristics'!$C:$C,0)))</f>
        <v>0.01</v>
      </c>
      <c r="O513" s="427" t="str">
        <f>IF(ISBLANK(INDEX('Policy Characteristics'!I:I,MATCH($C513,'Policy Characteristics'!$C:$C,0))),"",INDEX('Policy Characteristics'!I:I,MATCH($C513,'Policy Characteristics'!$C:$C,0)))</f>
        <v>% reduction in energy use</v>
      </c>
      <c r="P513" s="427" t="str">
        <f>IF(ISBLANK(INDEX('Policy Characteristics'!J:J,MATCH($C513,'Policy Characteristics'!$C:$C,0))),"",INDEX('Policy Characteristics'!J:J,MATCH($C513,'Policy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13" s="427" t="str">
        <f>IF(ISBLANK(INDEX('Policy Characteristics'!K:K,MATCH($C513,'Policy Characteristics'!$C:$C,0))),"",INDEX('Policy Characteristics'!K:K,MATCH($C513,'Policy Characteristics'!$C:$C,0)))</f>
        <v>industry-ag-main.html#eff-stds</v>
      </c>
      <c r="R513" s="427" t="str">
        <f>IF(ISBLANK(INDEX('Policy Characteristics'!L:L,MATCH($C513,'Policy Characteristics'!$C:$C,0))),"",INDEX('Policy Characteristics'!L:L,MATCH($C513,'Policy Characteristics'!$C:$C,0)))</f>
        <v>industry-energy-efficiency-standards.html</v>
      </c>
    </row>
    <row r="514" spans="1:18" s="5" customFormat="1" x14ac:dyDescent="0.35">
      <c r="A514" s="427" t="str">
        <f>IF(ISBLANK(INDEX('Policy Characteristics'!A:A,MATCH($C514,'Policy Characteristics'!$C:$C,0))),"",INDEX('Policy Characteristics'!A:A,MATCH($C514,'Policy Characteristics'!$C:$C,0)))</f>
        <v>Industry</v>
      </c>
      <c r="B514" s="427" t="str">
        <f>IF(ISBLANK(INDEX('Policy Characteristics'!B:B,MATCH($C514,'Policy Characteristics'!$C:$C,0))),"",INDEX('Policy Characteristics'!B:B,MATCH($C514,'Policy Characteristics'!$C:$C,0)))</f>
        <v>Industry Energy Efficiency Standards</v>
      </c>
      <c r="C514" s="431" t="str">
        <f t="shared" si="33"/>
        <v>Percentage Improvement in Eqpt Efficiency Standards above BAU</v>
      </c>
      <c r="D514" s="9" t="s">
        <v>3257</v>
      </c>
      <c r="E514" s="53" t="s">
        <v>2480</v>
      </c>
      <c r="F514" s="211" t="s">
        <v>3226</v>
      </c>
      <c r="G514" s="53" t="s">
        <v>2486</v>
      </c>
      <c r="H514" s="54">
        <v>1068</v>
      </c>
      <c r="I514" s="53" t="s">
        <v>45</v>
      </c>
      <c r="J514" s="429" t="str">
        <f>IF(ISBLANK(INDEX('Policy Characteristics'!D:D,MATCH($C514,'Policy Characteristics'!$C:$C,0))),"",INDEX('Policy Characteristics'!D:D,MATCH($C514,'Policy Characteristics'!$C:$C,0)))</f>
        <v>Industry Energy Efficiency Standards</v>
      </c>
      <c r="K514" s="427" t="str">
        <f>IF(ISBLANK(INDEX('Policy Characteristics'!E:E,MATCH($C514,'Policy Characteristics'!$C:$C,0))),"",INDEX('Policy Characteristics'!E:E,MATCH($C514,'Policy Characteristics'!$C:$C,0)))</f>
        <v>indst efficiency standards</v>
      </c>
      <c r="L514" s="450">
        <f>IF(ISBLANK(INDEX('Policy Characteristics'!F:F,MATCH($C514,'Policy Characteristics'!$C:$C,0))),"",INDEX('Policy Characteristics'!F:F,MATCH($C514,'Policy Characteristics'!$C:$C,0)))</f>
        <v>0</v>
      </c>
      <c r="M514" s="450">
        <f>IF(ISBLANK(INDEX('Policy Characteristics'!G:G,MATCH($C514,'Policy Characteristics'!$C:$C,0))),"",INDEX('Policy Characteristics'!G:G,MATCH($C514,'Policy Characteristics'!$C:$C,0)))</f>
        <v>0.25</v>
      </c>
      <c r="N514" s="450">
        <f>IF(ISBLANK(INDEX('Policy Characteristics'!H:H,MATCH($C514,'Policy Characteristics'!$C:$C,0))),"",INDEX('Policy Characteristics'!H:H,MATCH($C514,'Policy Characteristics'!$C:$C,0)))</f>
        <v>0.01</v>
      </c>
      <c r="O514" s="427" t="str">
        <f>IF(ISBLANK(INDEX('Policy Characteristics'!I:I,MATCH($C514,'Policy Characteristics'!$C:$C,0))),"",INDEX('Policy Characteristics'!I:I,MATCH($C514,'Policy Characteristics'!$C:$C,0)))</f>
        <v>% reduction in energy use</v>
      </c>
      <c r="P514" s="427" t="str">
        <f>IF(ISBLANK(INDEX('Policy Characteristics'!J:J,MATCH($C514,'Policy Characteristics'!$C:$C,0))),"",INDEX('Policy Characteristics'!J:J,MATCH($C514,'Policy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14" s="427" t="str">
        <f>IF(ISBLANK(INDEX('Policy Characteristics'!K:K,MATCH($C514,'Policy Characteristics'!$C:$C,0))),"",INDEX('Policy Characteristics'!K:K,MATCH($C514,'Policy Characteristics'!$C:$C,0)))</f>
        <v>industry-ag-main.html#eff-stds</v>
      </c>
      <c r="R514" s="427" t="str">
        <f>IF(ISBLANK(INDEX('Policy Characteristics'!L:L,MATCH($C514,'Policy Characteristics'!$C:$C,0))),"",INDEX('Policy Characteristics'!L:L,MATCH($C514,'Policy Characteristics'!$C:$C,0)))</f>
        <v>industry-energy-efficiency-standards.html</v>
      </c>
    </row>
    <row r="515" spans="1:18" s="5" customFormat="1" x14ac:dyDescent="0.35">
      <c r="A515" s="427" t="str">
        <f>IF(ISBLANK(INDEX('Policy Characteristics'!A:A,MATCH($C515,'Policy Characteristics'!$C:$C,0))),"",INDEX('Policy Characteristics'!A:A,MATCH($C515,'Policy Characteristics'!$C:$C,0)))</f>
        <v>Industry</v>
      </c>
      <c r="B515" s="427" t="str">
        <f>IF(ISBLANK(INDEX('Policy Characteristics'!B:B,MATCH($C515,'Policy Characteristics'!$C:$C,0))),"",INDEX('Policy Characteristics'!B:B,MATCH($C515,'Policy Characteristics'!$C:$C,0)))</f>
        <v>Industry Energy Efficiency Standards</v>
      </c>
      <c r="C515" s="431" t="str">
        <f t="shared" si="33"/>
        <v>Percentage Improvement in Eqpt Efficiency Standards above BAU</v>
      </c>
      <c r="D515" s="9" t="s">
        <v>3257</v>
      </c>
      <c r="E515" s="53" t="s">
        <v>2481</v>
      </c>
      <c r="F515" s="211" t="s">
        <v>3226</v>
      </c>
      <c r="G515" s="53" t="s">
        <v>2489</v>
      </c>
      <c r="H515" s="54">
        <v>1069</v>
      </c>
      <c r="I515" s="53" t="s">
        <v>46</v>
      </c>
      <c r="J515" s="429" t="str">
        <f>IF(ISBLANK(INDEX('Policy Characteristics'!D:D,MATCH($C515,'Policy Characteristics'!$C:$C,0))),"",INDEX('Policy Characteristics'!D:D,MATCH($C515,'Policy Characteristics'!$C:$C,0)))</f>
        <v>Industry Energy Efficiency Standards</v>
      </c>
      <c r="K515" s="427" t="str">
        <f>IF(ISBLANK(INDEX('Policy Characteristics'!E:E,MATCH($C515,'Policy Characteristics'!$C:$C,0))),"",INDEX('Policy Characteristics'!E:E,MATCH($C515,'Policy Characteristics'!$C:$C,0)))</f>
        <v>indst efficiency standards</v>
      </c>
      <c r="L515" s="450">
        <f>IF(ISBLANK(INDEX('Policy Characteristics'!F:F,MATCH($C515,'Policy Characteristics'!$C:$C,0))),"",INDEX('Policy Characteristics'!F:F,MATCH($C515,'Policy Characteristics'!$C:$C,0)))</f>
        <v>0</v>
      </c>
      <c r="M515" s="450">
        <f>IF(ISBLANK(INDEX('Policy Characteristics'!G:G,MATCH($C515,'Policy Characteristics'!$C:$C,0))),"",INDEX('Policy Characteristics'!G:G,MATCH($C515,'Policy Characteristics'!$C:$C,0)))</f>
        <v>0.25</v>
      </c>
      <c r="N515" s="450">
        <f>IF(ISBLANK(INDEX('Policy Characteristics'!H:H,MATCH($C515,'Policy Characteristics'!$C:$C,0))),"",INDEX('Policy Characteristics'!H:H,MATCH($C515,'Policy Characteristics'!$C:$C,0)))</f>
        <v>0.01</v>
      </c>
      <c r="O515" s="427" t="str">
        <f>IF(ISBLANK(INDEX('Policy Characteristics'!I:I,MATCH($C515,'Policy Characteristics'!$C:$C,0))),"",INDEX('Policy Characteristics'!I:I,MATCH($C515,'Policy Characteristics'!$C:$C,0)))</f>
        <v>% reduction in energy use</v>
      </c>
      <c r="P515" s="427" t="str">
        <f>IF(ISBLANK(INDEX('Policy Characteristics'!J:J,MATCH($C515,'Policy Characteristics'!$C:$C,0))),"",INDEX('Policy Characteristics'!J:J,MATCH($C515,'Policy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15" s="427" t="str">
        <f>IF(ISBLANK(INDEX('Policy Characteristics'!K:K,MATCH($C515,'Policy Characteristics'!$C:$C,0))),"",INDEX('Policy Characteristics'!K:K,MATCH($C515,'Policy Characteristics'!$C:$C,0)))</f>
        <v>industry-ag-main.html#eff-stds</v>
      </c>
      <c r="R515" s="427" t="str">
        <f>IF(ISBLANK(INDEX('Policy Characteristics'!L:L,MATCH($C515,'Policy Characteristics'!$C:$C,0))),"",INDEX('Policy Characteristics'!L:L,MATCH($C515,'Policy Characteristics'!$C:$C,0)))</f>
        <v>industry-energy-efficiency-standards.html</v>
      </c>
    </row>
    <row r="516" spans="1:18" s="5" customFormat="1" x14ac:dyDescent="0.35">
      <c r="A516" s="427" t="str">
        <f>IF(ISBLANK(INDEX('Policy Characteristics'!A:A,MATCH($C516,'Policy Characteristics'!$C:$C,0))),"",INDEX('Policy Characteristics'!A:A,MATCH($C516,'Policy Characteristics'!$C:$C,0)))</f>
        <v>Industry</v>
      </c>
      <c r="B516" s="427" t="str">
        <f>IF(ISBLANK(INDEX('Policy Characteristics'!B:B,MATCH($C516,'Policy Characteristics'!$C:$C,0))),"",INDEX('Policy Characteristics'!B:B,MATCH($C516,'Policy Characteristics'!$C:$C,0)))</f>
        <v>Industry Energy Efficiency Standards</v>
      </c>
      <c r="C516" s="431" t="str">
        <f t="shared" si="33"/>
        <v>Percentage Improvement in Eqpt Efficiency Standards above BAU</v>
      </c>
      <c r="D516" s="9" t="s">
        <v>3257</v>
      </c>
      <c r="E516" s="53" t="s">
        <v>2482</v>
      </c>
      <c r="F516" s="211" t="s">
        <v>3226</v>
      </c>
      <c r="G516" s="53" t="s">
        <v>2490</v>
      </c>
      <c r="H516" s="54">
        <v>1070</v>
      </c>
      <c r="I516" s="53" t="s">
        <v>45</v>
      </c>
      <c r="J516" s="429" t="str">
        <f>IF(ISBLANK(INDEX('Policy Characteristics'!D:D,MATCH($C516,'Policy Characteristics'!$C:$C,0))),"",INDEX('Policy Characteristics'!D:D,MATCH($C516,'Policy Characteristics'!$C:$C,0)))</f>
        <v>Industry Energy Efficiency Standards</v>
      </c>
      <c r="K516" s="427" t="str">
        <f>IF(ISBLANK(INDEX('Policy Characteristics'!E:E,MATCH($C516,'Policy Characteristics'!$C:$C,0))),"",INDEX('Policy Characteristics'!E:E,MATCH($C516,'Policy Characteristics'!$C:$C,0)))</f>
        <v>indst efficiency standards</v>
      </c>
      <c r="L516" s="450">
        <f>IF(ISBLANK(INDEX('Policy Characteristics'!F:F,MATCH($C516,'Policy Characteristics'!$C:$C,0))),"",INDEX('Policy Characteristics'!F:F,MATCH($C516,'Policy Characteristics'!$C:$C,0)))</f>
        <v>0</v>
      </c>
      <c r="M516" s="450">
        <f>IF(ISBLANK(INDEX('Policy Characteristics'!G:G,MATCH($C516,'Policy Characteristics'!$C:$C,0))),"",INDEX('Policy Characteristics'!G:G,MATCH($C516,'Policy Characteristics'!$C:$C,0)))</f>
        <v>0.25</v>
      </c>
      <c r="N516" s="450">
        <f>IF(ISBLANK(INDEX('Policy Characteristics'!H:H,MATCH($C516,'Policy Characteristics'!$C:$C,0))),"",INDEX('Policy Characteristics'!H:H,MATCH($C516,'Policy Characteristics'!$C:$C,0)))</f>
        <v>0.01</v>
      </c>
      <c r="O516" s="427" t="str">
        <f>IF(ISBLANK(INDEX('Policy Characteristics'!I:I,MATCH($C516,'Policy Characteristics'!$C:$C,0))),"",INDEX('Policy Characteristics'!I:I,MATCH($C516,'Policy Characteristics'!$C:$C,0)))</f>
        <v>% reduction in energy use</v>
      </c>
      <c r="P516" s="427" t="str">
        <f>IF(ISBLANK(INDEX('Policy Characteristics'!J:J,MATCH($C516,'Policy Characteristics'!$C:$C,0))),"",INDEX('Policy Characteristics'!J:J,MATCH($C516,'Policy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16" s="427" t="str">
        <f>IF(ISBLANK(INDEX('Policy Characteristics'!K:K,MATCH($C516,'Policy Characteristics'!$C:$C,0))),"",INDEX('Policy Characteristics'!K:K,MATCH($C516,'Policy Characteristics'!$C:$C,0)))</f>
        <v>industry-ag-main.html#eff-stds</v>
      </c>
      <c r="R516" s="427" t="str">
        <f>IF(ISBLANK(INDEX('Policy Characteristics'!L:L,MATCH($C516,'Policy Characteristics'!$C:$C,0))),"",INDEX('Policy Characteristics'!L:L,MATCH($C516,'Policy Characteristics'!$C:$C,0)))</f>
        <v>industry-energy-efficiency-standards.html</v>
      </c>
    </row>
    <row r="517" spans="1:18" s="5" customFormat="1" x14ac:dyDescent="0.35">
      <c r="A517" s="427" t="str">
        <f>IF(ISBLANK(INDEX('Policy Characteristics'!A:A,MATCH($C517,'Policy Characteristics'!$C:$C,0))),"",INDEX('Policy Characteristics'!A:A,MATCH($C517,'Policy Characteristics'!$C:$C,0)))</f>
        <v>Industry</v>
      </c>
      <c r="B517" s="427" t="str">
        <f>IF(ISBLANK(INDEX('Policy Characteristics'!B:B,MATCH($C517,'Policy Characteristics'!$C:$C,0))),"",INDEX('Policy Characteristics'!B:B,MATCH($C517,'Policy Characteristics'!$C:$C,0)))</f>
        <v>Industry Energy Efficiency Standards</v>
      </c>
      <c r="C517" s="431" t="str">
        <f t="shared" si="33"/>
        <v>Percentage Improvement in Eqpt Efficiency Standards above BAU</v>
      </c>
      <c r="D517" s="9" t="s">
        <v>3257</v>
      </c>
      <c r="E517" s="53" t="s">
        <v>2483</v>
      </c>
      <c r="F517" s="211" t="s">
        <v>3226</v>
      </c>
      <c r="G517" s="53" t="s">
        <v>2487</v>
      </c>
      <c r="H517" s="54">
        <v>1071</v>
      </c>
      <c r="I517" s="53" t="s">
        <v>46</v>
      </c>
      <c r="J517" s="429" t="str">
        <f>IF(ISBLANK(INDEX('Policy Characteristics'!D:D,MATCH($C517,'Policy Characteristics'!$C:$C,0))),"",INDEX('Policy Characteristics'!D:D,MATCH($C517,'Policy Characteristics'!$C:$C,0)))</f>
        <v>Industry Energy Efficiency Standards</v>
      </c>
      <c r="K517" s="427" t="str">
        <f>IF(ISBLANK(INDEX('Policy Characteristics'!E:E,MATCH($C517,'Policy Characteristics'!$C:$C,0))),"",INDEX('Policy Characteristics'!E:E,MATCH($C517,'Policy Characteristics'!$C:$C,0)))</f>
        <v>indst efficiency standards</v>
      </c>
      <c r="L517" s="450">
        <f>IF(ISBLANK(INDEX('Policy Characteristics'!F:F,MATCH($C517,'Policy Characteristics'!$C:$C,0))),"",INDEX('Policy Characteristics'!F:F,MATCH($C517,'Policy Characteristics'!$C:$C,0)))</f>
        <v>0</v>
      </c>
      <c r="M517" s="450">
        <f>IF(ISBLANK(INDEX('Policy Characteristics'!G:G,MATCH($C517,'Policy Characteristics'!$C:$C,0))),"",INDEX('Policy Characteristics'!G:G,MATCH($C517,'Policy Characteristics'!$C:$C,0)))</f>
        <v>0.25</v>
      </c>
      <c r="N517" s="450">
        <f>IF(ISBLANK(INDEX('Policy Characteristics'!H:H,MATCH($C517,'Policy Characteristics'!$C:$C,0))),"",INDEX('Policy Characteristics'!H:H,MATCH($C517,'Policy Characteristics'!$C:$C,0)))</f>
        <v>0.01</v>
      </c>
      <c r="O517" s="427" t="str">
        <f>IF(ISBLANK(INDEX('Policy Characteristics'!I:I,MATCH($C517,'Policy Characteristics'!$C:$C,0))),"",INDEX('Policy Characteristics'!I:I,MATCH($C517,'Policy Characteristics'!$C:$C,0)))</f>
        <v>% reduction in energy use</v>
      </c>
      <c r="P517" s="427" t="str">
        <f>IF(ISBLANK(INDEX('Policy Characteristics'!J:J,MATCH($C517,'Policy Characteristics'!$C:$C,0))),"",INDEX('Policy Characteristics'!J:J,MATCH($C517,'Policy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17" s="427" t="str">
        <f>IF(ISBLANK(INDEX('Policy Characteristics'!K:K,MATCH($C517,'Policy Characteristics'!$C:$C,0))),"",INDEX('Policy Characteristics'!K:K,MATCH($C517,'Policy Characteristics'!$C:$C,0)))</f>
        <v>industry-ag-main.html#eff-stds</v>
      </c>
      <c r="R517" s="427" t="str">
        <f>IF(ISBLANK(INDEX('Policy Characteristics'!L:L,MATCH($C517,'Policy Characteristics'!$C:$C,0))),"",INDEX('Policy Characteristics'!L:L,MATCH($C517,'Policy Characteristics'!$C:$C,0)))</f>
        <v>industry-energy-efficiency-standards.html</v>
      </c>
    </row>
    <row r="518" spans="1:18" s="5" customFormat="1" x14ac:dyDescent="0.35">
      <c r="A518" s="427" t="str">
        <f>IF(ISBLANK(INDEX('Policy Characteristics'!A:A,MATCH($C518,'Policy Characteristics'!$C:$C,0))),"",INDEX('Policy Characteristics'!A:A,MATCH($C518,'Policy Characteristics'!$C:$C,0)))</f>
        <v>Industry</v>
      </c>
      <c r="B518" s="427" t="str">
        <f>IF(ISBLANK(INDEX('Policy Characteristics'!B:B,MATCH($C518,'Policy Characteristics'!$C:$C,0))),"",INDEX('Policy Characteristics'!B:B,MATCH($C518,'Policy Characteristics'!$C:$C,0)))</f>
        <v>Industry Energy Efficiency Standards</v>
      </c>
      <c r="C518" s="431" t="str">
        <f t="shared" si="33"/>
        <v>Percentage Improvement in Eqpt Efficiency Standards above BAU</v>
      </c>
      <c r="D518" s="9" t="s">
        <v>3257</v>
      </c>
      <c r="E518" s="53" t="s">
        <v>2484</v>
      </c>
      <c r="F518" s="211" t="s">
        <v>3226</v>
      </c>
      <c r="G518" s="53" t="s">
        <v>2488</v>
      </c>
      <c r="H518" s="54">
        <v>1072</v>
      </c>
      <c r="I518" s="53" t="s">
        <v>45</v>
      </c>
      <c r="J518" s="429" t="str">
        <f>IF(ISBLANK(INDEX('Policy Characteristics'!D:D,MATCH($C518,'Policy Characteristics'!$C:$C,0))),"",INDEX('Policy Characteristics'!D:D,MATCH($C518,'Policy Characteristics'!$C:$C,0)))</f>
        <v>Industry Energy Efficiency Standards</v>
      </c>
      <c r="K518" s="427" t="str">
        <f>IF(ISBLANK(INDEX('Policy Characteristics'!E:E,MATCH($C518,'Policy Characteristics'!$C:$C,0))),"",INDEX('Policy Characteristics'!E:E,MATCH($C518,'Policy Characteristics'!$C:$C,0)))</f>
        <v>indst efficiency standards</v>
      </c>
      <c r="L518" s="450">
        <f>IF(ISBLANK(INDEX('Policy Characteristics'!F:F,MATCH($C518,'Policy Characteristics'!$C:$C,0))),"",INDEX('Policy Characteristics'!F:F,MATCH($C518,'Policy Characteristics'!$C:$C,0)))</f>
        <v>0</v>
      </c>
      <c r="M518" s="450">
        <f>IF(ISBLANK(INDEX('Policy Characteristics'!G:G,MATCH($C518,'Policy Characteristics'!$C:$C,0))),"",INDEX('Policy Characteristics'!G:G,MATCH($C518,'Policy Characteristics'!$C:$C,0)))</f>
        <v>0.25</v>
      </c>
      <c r="N518" s="450">
        <f>IF(ISBLANK(INDEX('Policy Characteristics'!H:H,MATCH($C518,'Policy Characteristics'!$C:$C,0))),"",INDEX('Policy Characteristics'!H:H,MATCH($C518,'Policy Characteristics'!$C:$C,0)))</f>
        <v>0.01</v>
      </c>
      <c r="O518" s="427" t="str">
        <f>IF(ISBLANK(INDEX('Policy Characteristics'!I:I,MATCH($C518,'Policy Characteristics'!$C:$C,0))),"",INDEX('Policy Characteristics'!I:I,MATCH($C518,'Policy Characteristics'!$C:$C,0)))</f>
        <v>% reduction in energy use</v>
      </c>
      <c r="P518" s="427" t="str">
        <f>IF(ISBLANK(INDEX('Policy Characteristics'!J:J,MATCH($C518,'Policy Characteristics'!$C:$C,0))),"",INDEX('Policy Characteristics'!J:J,MATCH($C518,'Policy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18" s="427" t="str">
        <f>IF(ISBLANK(INDEX('Policy Characteristics'!K:K,MATCH($C518,'Policy Characteristics'!$C:$C,0))),"",INDEX('Policy Characteristics'!K:K,MATCH($C518,'Policy Characteristics'!$C:$C,0)))</f>
        <v>industry-ag-main.html#eff-stds</v>
      </c>
      <c r="R518" s="427" t="str">
        <f>IF(ISBLANK(INDEX('Policy Characteristics'!L:L,MATCH($C518,'Policy Characteristics'!$C:$C,0))),"",INDEX('Policy Characteristics'!L:L,MATCH($C518,'Policy Characteristics'!$C:$C,0)))</f>
        <v>industry-energy-efficiency-standards.html</v>
      </c>
    </row>
    <row r="519" spans="1:18" s="5" customFormat="1" x14ac:dyDescent="0.35">
      <c r="A519" s="427" t="str">
        <f>IF(ISBLANK(INDEX('Policy Characteristics'!A:A,MATCH($C519,'Policy Characteristics'!$C:$C,0))),"",INDEX('Policy Characteristics'!A:A,MATCH($C519,'Policy Characteristics'!$C:$C,0)))</f>
        <v>Industry</v>
      </c>
      <c r="B519" s="427" t="str">
        <f>IF(ISBLANK(INDEX('Policy Characteristics'!B:B,MATCH($C519,'Policy Characteristics'!$C:$C,0))),"",INDEX('Policy Characteristics'!B:B,MATCH($C519,'Policy Characteristics'!$C:$C,0)))</f>
        <v>Industry Energy Efficiency Standards</v>
      </c>
      <c r="C519" s="431" t="str">
        <f t="shared" si="33"/>
        <v>Percentage Improvement in Eqpt Efficiency Standards above BAU</v>
      </c>
      <c r="D519" s="9" t="s">
        <v>3257</v>
      </c>
      <c r="E519" s="53" t="s">
        <v>2485</v>
      </c>
      <c r="F519" s="211" t="s">
        <v>3226</v>
      </c>
      <c r="G519" s="53" t="s">
        <v>2491</v>
      </c>
      <c r="H519" s="54">
        <v>1073</v>
      </c>
      <c r="I519" s="53" t="s">
        <v>46</v>
      </c>
      <c r="J519" s="429" t="str">
        <f>IF(ISBLANK(INDEX('Policy Characteristics'!D:D,MATCH($C519,'Policy Characteristics'!$C:$C,0))),"",INDEX('Policy Characteristics'!D:D,MATCH($C519,'Policy Characteristics'!$C:$C,0)))</f>
        <v>Industry Energy Efficiency Standards</v>
      </c>
      <c r="K519" s="427" t="str">
        <f>IF(ISBLANK(INDEX('Policy Characteristics'!E:E,MATCH($C519,'Policy Characteristics'!$C:$C,0))),"",INDEX('Policy Characteristics'!E:E,MATCH($C519,'Policy Characteristics'!$C:$C,0)))</f>
        <v>indst efficiency standards</v>
      </c>
      <c r="L519" s="450">
        <f>IF(ISBLANK(INDEX('Policy Characteristics'!F:F,MATCH($C519,'Policy Characteristics'!$C:$C,0))),"",INDEX('Policy Characteristics'!F:F,MATCH($C519,'Policy Characteristics'!$C:$C,0)))</f>
        <v>0</v>
      </c>
      <c r="M519" s="450">
        <f>IF(ISBLANK(INDEX('Policy Characteristics'!G:G,MATCH($C519,'Policy Characteristics'!$C:$C,0))),"",INDEX('Policy Characteristics'!G:G,MATCH($C519,'Policy Characteristics'!$C:$C,0)))</f>
        <v>0.25</v>
      </c>
      <c r="N519" s="450">
        <f>IF(ISBLANK(INDEX('Policy Characteristics'!H:H,MATCH($C519,'Policy Characteristics'!$C:$C,0))),"",INDEX('Policy Characteristics'!H:H,MATCH($C519,'Policy Characteristics'!$C:$C,0)))</f>
        <v>0.01</v>
      </c>
      <c r="O519" s="427" t="str">
        <f>IF(ISBLANK(INDEX('Policy Characteristics'!I:I,MATCH($C519,'Policy Characteristics'!$C:$C,0))),"",INDEX('Policy Characteristics'!I:I,MATCH($C519,'Policy Characteristics'!$C:$C,0)))</f>
        <v>% reduction in energy use</v>
      </c>
      <c r="P519" s="427" t="str">
        <f>IF(ISBLANK(INDEX('Policy Characteristics'!J:J,MATCH($C519,'Policy Characteristics'!$C:$C,0))),"",INDEX('Policy Characteristics'!J:J,MATCH($C519,'Policy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19" s="427" t="str">
        <f>IF(ISBLANK(INDEX('Policy Characteristics'!K:K,MATCH($C519,'Policy Characteristics'!$C:$C,0))),"",INDEX('Policy Characteristics'!K:K,MATCH($C519,'Policy Characteristics'!$C:$C,0)))</f>
        <v>industry-ag-main.html#eff-stds</v>
      </c>
      <c r="R519" s="427" t="str">
        <f>IF(ISBLANK(INDEX('Policy Characteristics'!L:L,MATCH($C519,'Policy Characteristics'!$C:$C,0))),"",INDEX('Policy Characteristics'!L:L,MATCH($C519,'Policy Characteristics'!$C:$C,0)))</f>
        <v>industry-energy-efficiency-standards.html</v>
      </c>
    </row>
    <row r="520" spans="1:18" s="5" customFormat="1" x14ac:dyDescent="0.35">
      <c r="A520" s="427" t="str">
        <f>IF(ISBLANK(INDEX('Policy Characteristics'!A:A,MATCH($C520,'Policy Characteristics'!$C:$C,0))),"",INDEX('Policy Characteristics'!A:A,MATCH($C520,'Policy Characteristics'!$C:$C,0)))</f>
        <v>Industry</v>
      </c>
      <c r="B520" s="427" t="str">
        <f>IF(ISBLANK(INDEX('Policy Characteristics'!B:B,MATCH($C520,'Policy Characteristics'!$C:$C,0))),"",INDEX('Policy Characteristics'!B:B,MATCH($C520,'Policy Characteristics'!$C:$C,0)))</f>
        <v>Industry Energy Efficiency Standards</v>
      </c>
      <c r="C520" s="431" t="str">
        <f t="shared" si="33"/>
        <v>Percentage Improvement in Eqpt Efficiency Standards above BAU</v>
      </c>
      <c r="D520" s="9" t="s">
        <v>3257</v>
      </c>
      <c r="E520" s="53" t="s">
        <v>2837</v>
      </c>
      <c r="F520" s="211" t="s">
        <v>3226</v>
      </c>
      <c r="G520" s="53" t="s">
        <v>2840</v>
      </c>
      <c r="H520" s="54">
        <v>1074</v>
      </c>
      <c r="I520" s="53" t="s">
        <v>46</v>
      </c>
      <c r="J520" s="429" t="str">
        <f>IF(ISBLANK(INDEX('Policy Characteristics'!D:D,MATCH($C520,'Policy Characteristics'!$C:$C,0))),"",INDEX('Policy Characteristics'!D:D,MATCH($C520,'Policy Characteristics'!$C:$C,0)))</f>
        <v>Industry Energy Efficiency Standards</v>
      </c>
      <c r="K520" s="427" t="str">
        <f>IF(ISBLANK(INDEX('Policy Characteristics'!E:E,MATCH($C520,'Policy Characteristics'!$C:$C,0))),"",INDEX('Policy Characteristics'!E:E,MATCH($C520,'Policy Characteristics'!$C:$C,0)))</f>
        <v>indst efficiency standards</v>
      </c>
      <c r="L520" s="450">
        <f>IF(ISBLANK(INDEX('Policy Characteristics'!F:F,MATCH($C520,'Policy Characteristics'!$C:$C,0))),"",INDEX('Policy Characteristics'!F:F,MATCH($C520,'Policy Characteristics'!$C:$C,0)))</f>
        <v>0</v>
      </c>
      <c r="M520" s="450">
        <f>IF(ISBLANK(INDEX('Policy Characteristics'!G:G,MATCH($C520,'Policy Characteristics'!$C:$C,0))),"",INDEX('Policy Characteristics'!G:G,MATCH($C520,'Policy Characteristics'!$C:$C,0)))</f>
        <v>0.25</v>
      </c>
      <c r="N520" s="450">
        <f>IF(ISBLANK(INDEX('Policy Characteristics'!H:H,MATCH($C520,'Policy Characteristics'!$C:$C,0))),"",INDEX('Policy Characteristics'!H:H,MATCH($C520,'Policy Characteristics'!$C:$C,0)))</f>
        <v>0.01</v>
      </c>
      <c r="O520" s="427" t="str">
        <f>IF(ISBLANK(INDEX('Policy Characteristics'!I:I,MATCH($C520,'Policy Characteristics'!$C:$C,0))),"",INDEX('Policy Characteristics'!I:I,MATCH($C520,'Policy Characteristics'!$C:$C,0)))</f>
        <v>% reduction in energy use</v>
      </c>
      <c r="P520" s="427" t="str">
        <f>IF(ISBLANK(INDEX('Policy Characteristics'!J:J,MATCH($C520,'Policy Characteristics'!$C:$C,0))),"",INDEX('Policy Characteristics'!J:J,MATCH($C520,'Policy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20" s="427" t="str">
        <f>IF(ISBLANK(INDEX('Policy Characteristics'!K:K,MATCH($C520,'Policy Characteristics'!$C:$C,0))),"",INDEX('Policy Characteristics'!K:K,MATCH($C520,'Policy Characteristics'!$C:$C,0)))</f>
        <v>industry-ag-main.html#eff-stds</v>
      </c>
      <c r="R520" s="427" t="str">
        <f>IF(ISBLANK(INDEX('Policy Characteristics'!L:L,MATCH($C520,'Policy Characteristics'!$C:$C,0))),"",INDEX('Policy Characteristics'!L:L,MATCH($C520,'Policy Characteristics'!$C:$C,0)))</f>
        <v>industry-energy-efficiency-standards.html</v>
      </c>
    </row>
    <row r="521" spans="1:18" s="5" customFormat="1" x14ac:dyDescent="0.35">
      <c r="A521" s="427" t="str">
        <f>IF(ISBLANK(INDEX('Policy Characteristics'!A:A,MATCH($C521,'Policy Characteristics'!$C:$C,0))),"",INDEX('Policy Characteristics'!A:A,MATCH($C521,'Policy Characteristics'!$C:$C,0)))</f>
        <v>Industry</v>
      </c>
      <c r="B521" s="427" t="str">
        <f>IF(ISBLANK(INDEX('Policy Characteristics'!B:B,MATCH($C521,'Policy Characteristics'!$C:$C,0))),"",INDEX('Policy Characteristics'!B:B,MATCH($C521,'Policy Characteristics'!$C:$C,0)))</f>
        <v>Industry Energy Efficiency Standards</v>
      </c>
      <c r="C521" s="431" t="str">
        <f t="shared" si="33"/>
        <v>Percentage Improvement in Eqpt Efficiency Standards above BAU</v>
      </c>
      <c r="D521" s="9" t="s">
        <v>3257</v>
      </c>
      <c r="E521" s="53" t="s">
        <v>2838</v>
      </c>
      <c r="F521" s="211" t="s">
        <v>3226</v>
      </c>
      <c r="G521" s="53" t="s">
        <v>2842</v>
      </c>
      <c r="H521" s="54">
        <v>1075</v>
      </c>
      <c r="I521" s="53" t="s">
        <v>46</v>
      </c>
      <c r="J521" s="429" t="str">
        <f>IF(ISBLANK(INDEX('Policy Characteristics'!D:D,MATCH($C521,'Policy Characteristics'!$C:$C,0))),"",INDEX('Policy Characteristics'!D:D,MATCH($C521,'Policy Characteristics'!$C:$C,0)))</f>
        <v>Industry Energy Efficiency Standards</v>
      </c>
      <c r="K521" s="427" t="str">
        <f>IF(ISBLANK(INDEX('Policy Characteristics'!E:E,MATCH($C521,'Policy Characteristics'!$C:$C,0))),"",INDEX('Policy Characteristics'!E:E,MATCH($C521,'Policy Characteristics'!$C:$C,0)))</f>
        <v>indst efficiency standards</v>
      </c>
      <c r="L521" s="450">
        <f>IF(ISBLANK(INDEX('Policy Characteristics'!F:F,MATCH($C521,'Policy Characteristics'!$C:$C,0))),"",INDEX('Policy Characteristics'!F:F,MATCH($C521,'Policy Characteristics'!$C:$C,0)))</f>
        <v>0</v>
      </c>
      <c r="M521" s="450">
        <f>IF(ISBLANK(INDEX('Policy Characteristics'!G:G,MATCH($C521,'Policy Characteristics'!$C:$C,0))),"",INDEX('Policy Characteristics'!G:G,MATCH($C521,'Policy Characteristics'!$C:$C,0)))</f>
        <v>0.25</v>
      </c>
      <c r="N521" s="450">
        <f>IF(ISBLANK(INDEX('Policy Characteristics'!H:H,MATCH($C521,'Policy Characteristics'!$C:$C,0))),"",INDEX('Policy Characteristics'!H:H,MATCH($C521,'Policy Characteristics'!$C:$C,0)))</f>
        <v>0.01</v>
      </c>
      <c r="O521" s="427" t="str">
        <f>IF(ISBLANK(INDEX('Policy Characteristics'!I:I,MATCH($C521,'Policy Characteristics'!$C:$C,0))),"",INDEX('Policy Characteristics'!I:I,MATCH($C521,'Policy Characteristics'!$C:$C,0)))</f>
        <v>% reduction in energy use</v>
      </c>
      <c r="P521" s="427" t="str">
        <f>IF(ISBLANK(INDEX('Policy Characteristics'!J:J,MATCH($C521,'Policy Characteristics'!$C:$C,0))),"",INDEX('Policy Characteristics'!J:J,MATCH($C521,'Policy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21" s="427" t="str">
        <f>IF(ISBLANK(INDEX('Policy Characteristics'!K:K,MATCH($C521,'Policy Characteristics'!$C:$C,0))),"",INDEX('Policy Characteristics'!K:K,MATCH($C521,'Policy Characteristics'!$C:$C,0)))</f>
        <v>industry-ag-main.html#eff-stds</v>
      </c>
      <c r="R521" s="427" t="str">
        <f>IF(ISBLANK(INDEX('Policy Characteristics'!L:L,MATCH($C521,'Policy Characteristics'!$C:$C,0))),"",INDEX('Policy Characteristics'!L:L,MATCH($C521,'Policy Characteristics'!$C:$C,0)))</f>
        <v>industry-energy-efficiency-standards.html</v>
      </c>
    </row>
    <row r="522" spans="1:18" s="5" customFormat="1" x14ac:dyDescent="0.35">
      <c r="A522" s="427" t="str">
        <f>IF(ISBLANK(INDEX('Policy Characteristics'!A:A,MATCH($C522,'Policy Characteristics'!$C:$C,0))),"",INDEX('Policy Characteristics'!A:A,MATCH($C522,'Policy Characteristics'!$C:$C,0)))</f>
        <v>Industry</v>
      </c>
      <c r="B522" s="427" t="str">
        <f>IF(ISBLANK(INDEX('Policy Characteristics'!B:B,MATCH($C522,'Policy Characteristics'!$C:$C,0))),"",INDEX('Policy Characteristics'!B:B,MATCH($C522,'Policy Characteristics'!$C:$C,0)))</f>
        <v>Industry Energy Efficiency Standards</v>
      </c>
      <c r="C522" s="431" t="str">
        <f t="shared" si="33"/>
        <v>Percentage Improvement in Eqpt Efficiency Standards above BAU</v>
      </c>
      <c r="D522" s="9" t="s">
        <v>3257</v>
      </c>
      <c r="E522" s="53" t="s">
        <v>2839</v>
      </c>
      <c r="F522" s="211" t="s">
        <v>3226</v>
      </c>
      <c r="G522" s="53" t="s">
        <v>2843</v>
      </c>
      <c r="H522" s="54">
        <v>1076</v>
      </c>
      <c r="I522" s="53" t="s">
        <v>45</v>
      </c>
      <c r="J522" s="429" t="str">
        <f>IF(ISBLANK(INDEX('Policy Characteristics'!D:D,MATCH($C522,'Policy Characteristics'!$C:$C,0))),"",INDEX('Policy Characteristics'!D:D,MATCH($C522,'Policy Characteristics'!$C:$C,0)))</f>
        <v>Industry Energy Efficiency Standards</v>
      </c>
      <c r="K522" s="427" t="str">
        <f>IF(ISBLANK(INDEX('Policy Characteristics'!E:E,MATCH($C522,'Policy Characteristics'!$C:$C,0))),"",INDEX('Policy Characteristics'!E:E,MATCH($C522,'Policy Characteristics'!$C:$C,0)))</f>
        <v>indst efficiency standards</v>
      </c>
      <c r="L522" s="450">
        <f>IF(ISBLANK(INDEX('Policy Characteristics'!F:F,MATCH($C522,'Policy Characteristics'!$C:$C,0))),"",INDEX('Policy Characteristics'!F:F,MATCH($C522,'Policy Characteristics'!$C:$C,0)))</f>
        <v>0</v>
      </c>
      <c r="M522" s="450">
        <f>IF(ISBLANK(INDEX('Policy Characteristics'!G:G,MATCH($C522,'Policy Characteristics'!$C:$C,0))),"",INDEX('Policy Characteristics'!G:G,MATCH($C522,'Policy Characteristics'!$C:$C,0)))</f>
        <v>0.25</v>
      </c>
      <c r="N522" s="450">
        <f>IF(ISBLANK(INDEX('Policy Characteristics'!H:H,MATCH($C522,'Policy Characteristics'!$C:$C,0))),"",INDEX('Policy Characteristics'!H:H,MATCH($C522,'Policy Characteristics'!$C:$C,0)))</f>
        <v>0.01</v>
      </c>
      <c r="O522" s="427" t="str">
        <f>IF(ISBLANK(INDEX('Policy Characteristics'!I:I,MATCH($C522,'Policy Characteristics'!$C:$C,0))),"",INDEX('Policy Characteristics'!I:I,MATCH($C522,'Policy Characteristics'!$C:$C,0)))</f>
        <v>% reduction in energy use</v>
      </c>
      <c r="P522" s="427" t="str">
        <f>IF(ISBLANK(INDEX('Policy Characteristics'!J:J,MATCH($C522,'Policy Characteristics'!$C:$C,0))),"",INDEX('Policy Characteristics'!J:J,MATCH($C522,'Policy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22" s="427" t="str">
        <f>IF(ISBLANK(INDEX('Policy Characteristics'!K:K,MATCH($C522,'Policy Characteristics'!$C:$C,0))),"",INDEX('Policy Characteristics'!K:K,MATCH($C522,'Policy Characteristics'!$C:$C,0)))</f>
        <v>industry-ag-main.html#eff-stds</v>
      </c>
      <c r="R522" s="427" t="str">
        <f>IF(ISBLANK(INDEX('Policy Characteristics'!L:L,MATCH($C522,'Policy Characteristics'!$C:$C,0))),"",INDEX('Policy Characteristics'!L:L,MATCH($C522,'Policy Characteristics'!$C:$C,0)))</f>
        <v>industry-energy-efficiency-standards.html</v>
      </c>
    </row>
    <row r="523" spans="1:18" s="5" customFormat="1" x14ac:dyDescent="0.35">
      <c r="A523" s="427" t="str">
        <f>IF(ISBLANK(INDEX('Policy Characteristics'!A:A,MATCH($C523,'Policy Characteristics'!$C:$C,0))),"",INDEX('Policy Characteristics'!A:A,MATCH($C523,'Policy Characteristics'!$C:$C,0)))</f>
        <v>Industry</v>
      </c>
      <c r="B523" s="427" t="str">
        <f>IF(ISBLANK(INDEX('Policy Characteristics'!B:B,MATCH($C523,'Policy Characteristics'!$C:$C,0))),"",INDEX('Policy Characteristics'!B:B,MATCH($C523,'Policy Characteristics'!$C:$C,0)))</f>
        <v>Industry Energy Efficiency Standards</v>
      </c>
      <c r="C523" s="431" t="str">
        <f t="shared" si="33"/>
        <v>Percentage Improvement in Eqpt Efficiency Standards above BAU</v>
      </c>
      <c r="D523" s="9" t="s">
        <v>3257</v>
      </c>
      <c r="E523" s="53" t="s">
        <v>2836</v>
      </c>
      <c r="F523" s="211" t="s">
        <v>3226</v>
      </c>
      <c r="G523" s="53" t="s">
        <v>2841</v>
      </c>
      <c r="H523" s="54">
        <v>1077</v>
      </c>
      <c r="I523" s="53" t="s">
        <v>46</v>
      </c>
      <c r="J523" s="429" t="str">
        <f>IF(ISBLANK(INDEX('Policy Characteristics'!D:D,MATCH($C523,'Policy Characteristics'!$C:$C,0))),"",INDEX('Policy Characteristics'!D:D,MATCH($C523,'Policy Characteristics'!$C:$C,0)))</f>
        <v>Industry Energy Efficiency Standards</v>
      </c>
      <c r="K523" s="427" t="str">
        <f>IF(ISBLANK(INDEX('Policy Characteristics'!E:E,MATCH($C523,'Policy Characteristics'!$C:$C,0))),"",INDEX('Policy Characteristics'!E:E,MATCH($C523,'Policy Characteristics'!$C:$C,0)))</f>
        <v>indst efficiency standards</v>
      </c>
      <c r="L523" s="450">
        <f>IF(ISBLANK(INDEX('Policy Characteristics'!F:F,MATCH($C523,'Policy Characteristics'!$C:$C,0))),"",INDEX('Policy Characteristics'!F:F,MATCH($C523,'Policy Characteristics'!$C:$C,0)))</f>
        <v>0</v>
      </c>
      <c r="M523" s="450">
        <f>IF(ISBLANK(INDEX('Policy Characteristics'!G:G,MATCH($C523,'Policy Characteristics'!$C:$C,0))),"",INDEX('Policy Characteristics'!G:G,MATCH($C523,'Policy Characteristics'!$C:$C,0)))</f>
        <v>0.25</v>
      </c>
      <c r="N523" s="450">
        <f>IF(ISBLANK(INDEX('Policy Characteristics'!H:H,MATCH($C523,'Policy Characteristics'!$C:$C,0))),"",INDEX('Policy Characteristics'!H:H,MATCH($C523,'Policy Characteristics'!$C:$C,0)))</f>
        <v>0.01</v>
      </c>
      <c r="O523" s="427" t="str">
        <f>IF(ISBLANK(INDEX('Policy Characteristics'!I:I,MATCH($C523,'Policy Characteristics'!$C:$C,0))),"",INDEX('Policy Characteristics'!I:I,MATCH($C523,'Policy Characteristics'!$C:$C,0)))</f>
        <v>% reduction in energy use</v>
      </c>
      <c r="P523" s="427" t="str">
        <f>IF(ISBLANK(INDEX('Policy Characteristics'!J:J,MATCH($C523,'Policy Characteristics'!$C:$C,0))),"",INDEX('Policy Characteristics'!J:J,MATCH($C523,'Policy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23" s="427" t="str">
        <f>IF(ISBLANK(INDEX('Policy Characteristics'!K:K,MATCH($C523,'Policy Characteristics'!$C:$C,0))),"",INDEX('Policy Characteristics'!K:K,MATCH($C523,'Policy Characteristics'!$C:$C,0)))</f>
        <v>industry-ag-main.html#eff-stds</v>
      </c>
      <c r="R523" s="427" t="str">
        <f>IF(ISBLANK(INDEX('Policy Characteristics'!L:L,MATCH($C523,'Policy Characteristics'!$C:$C,0))),"",INDEX('Policy Characteristics'!L:L,MATCH($C523,'Policy Characteristics'!$C:$C,0)))</f>
        <v>industry-energy-efficiency-standards.html</v>
      </c>
    </row>
    <row r="524" spans="1:18" s="5" customFormat="1" x14ac:dyDescent="0.35">
      <c r="A524" s="427" t="str">
        <f>IF(ISBLANK(INDEX('Policy Characteristics'!A:A,MATCH($C524,'Policy Characteristics'!$C:$C,0))),"",INDEX('Policy Characteristics'!A:A,MATCH($C524,'Policy Characteristics'!$C:$C,0)))</f>
        <v>Industry</v>
      </c>
      <c r="B524" s="427" t="str">
        <f>IF(ISBLANK(INDEX('Policy Characteristics'!B:B,MATCH($C524,'Policy Characteristics'!$C:$C,0))),"",INDEX('Policy Characteristics'!B:B,MATCH($C524,'Policy Characteristics'!$C:$C,0)))</f>
        <v>Industry Energy Efficiency Standards</v>
      </c>
      <c r="C524" s="431" t="str">
        <f t="shared" si="33"/>
        <v>Percentage Improvement in Eqpt Efficiency Standards above BAU</v>
      </c>
      <c r="D524" s="9" t="s">
        <v>3258</v>
      </c>
      <c r="E524" s="53" t="s">
        <v>2480</v>
      </c>
      <c r="F524" s="211" t="s">
        <v>3227</v>
      </c>
      <c r="G524" s="53" t="s">
        <v>2486</v>
      </c>
      <c r="H524" s="54">
        <v>1078</v>
      </c>
      <c r="I524" s="53" t="s">
        <v>45</v>
      </c>
      <c r="J524" s="429" t="str">
        <f>IF(ISBLANK(INDEX('Policy Characteristics'!D:D,MATCH($C524,'Policy Characteristics'!$C:$C,0))),"",INDEX('Policy Characteristics'!D:D,MATCH($C524,'Policy Characteristics'!$C:$C,0)))</f>
        <v>Industry Energy Efficiency Standards</v>
      </c>
      <c r="K524" s="427" t="str">
        <f>IF(ISBLANK(INDEX('Policy Characteristics'!E:E,MATCH($C524,'Policy Characteristics'!$C:$C,0))),"",INDEX('Policy Characteristics'!E:E,MATCH($C524,'Policy Characteristics'!$C:$C,0)))</f>
        <v>indst efficiency standards</v>
      </c>
      <c r="L524" s="450">
        <f>IF(ISBLANK(INDEX('Policy Characteristics'!F:F,MATCH($C524,'Policy Characteristics'!$C:$C,0))),"",INDEX('Policy Characteristics'!F:F,MATCH($C524,'Policy Characteristics'!$C:$C,0)))</f>
        <v>0</v>
      </c>
      <c r="M524" s="450">
        <f>IF(ISBLANK(INDEX('Policy Characteristics'!G:G,MATCH($C524,'Policy Characteristics'!$C:$C,0))),"",INDEX('Policy Characteristics'!G:G,MATCH($C524,'Policy Characteristics'!$C:$C,0)))</f>
        <v>0.25</v>
      </c>
      <c r="N524" s="450">
        <f>IF(ISBLANK(INDEX('Policy Characteristics'!H:H,MATCH($C524,'Policy Characteristics'!$C:$C,0))),"",INDEX('Policy Characteristics'!H:H,MATCH($C524,'Policy Characteristics'!$C:$C,0)))</f>
        <v>0.01</v>
      </c>
      <c r="O524" s="427" t="str">
        <f>IF(ISBLANK(INDEX('Policy Characteristics'!I:I,MATCH($C524,'Policy Characteristics'!$C:$C,0))),"",INDEX('Policy Characteristics'!I:I,MATCH($C524,'Policy Characteristics'!$C:$C,0)))</f>
        <v>% reduction in energy use</v>
      </c>
      <c r="P524" s="427" t="str">
        <f>IF(ISBLANK(INDEX('Policy Characteristics'!J:J,MATCH($C524,'Policy Characteristics'!$C:$C,0))),"",INDEX('Policy Characteristics'!J:J,MATCH($C524,'Policy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24" s="427" t="str">
        <f>IF(ISBLANK(INDEX('Policy Characteristics'!K:K,MATCH($C524,'Policy Characteristics'!$C:$C,0))),"",INDEX('Policy Characteristics'!K:K,MATCH($C524,'Policy Characteristics'!$C:$C,0)))</f>
        <v>industry-ag-main.html#eff-stds</v>
      </c>
      <c r="R524" s="427" t="str">
        <f>IF(ISBLANK(INDEX('Policy Characteristics'!L:L,MATCH($C524,'Policy Characteristics'!$C:$C,0))),"",INDEX('Policy Characteristics'!L:L,MATCH($C524,'Policy Characteristics'!$C:$C,0)))</f>
        <v>industry-energy-efficiency-standards.html</v>
      </c>
    </row>
    <row r="525" spans="1:18" s="5" customFormat="1" x14ac:dyDescent="0.35">
      <c r="A525" s="427" t="str">
        <f>IF(ISBLANK(INDEX('Policy Characteristics'!A:A,MATCH($C525,'Policy Characteristics'!$C:$C,0))),"",INDEX('Policy Characteristics'!A:A,MATCH($C525,'Policy Characteristics'!$C:$C,0)))</f>
        <v>Industry</v>
      </c>
      <c r="B525" s="427" t="str">
        <f>IF(ISBLANK(INDEX('Policy Characteristics'!B:B,MATCH($C525,'Policy Characteristics'!$C:$C,0))),"",INDEX('Policy Characteristics'!B:B,MATCH($C525,'Policy Characteristics'!$C:$C,0)))</f>
        <v>Industry Energy Efficiency Standards</v>
      </c>
      <c r="C525" s="431" t="str">
        <f t="shared" si="33"/>
        <v>Percentage Improvement in Eqpt Efficiency Standards above BAU</v>
      </c>
      <c r="D525" s="9" t="s">
        <v>3258</v>
      </c>
      <c r="E525" s="53" t="s">
        <v>2481</v>
      </c>
      <c r="F525" s="211" t="s">
        <v>3227</v>
      </c>
      <c r="G525" s="53" t="s">
        <v>2489</v>
      </c>
      <c r="H525" s="54">
        <v>1079</v>
      </c>
      <c r="I525" s="53" t="s">
        <v>45</v>
      </c>
      <c r="J525" s="429" t="str">
        <f>IF(ISBLANK(INDEX('Policy Characteristics'!D:D,MATCH($C525,'Policy Characteristics'!$C:$C,0))),"",INDEX('Policy Characteristics'!D:D,MATCH($C525,'Policy Characteristics'!$C:$C,0)))</f>
        <v>Industry Energy Efficiency Standards</v>
      </c>
      <c r="K525" s="427" t="str">
        <f>IF(ISBLANK(INDEX('Policy Characteristics'!E:E,MATCH($C525,'Policy Characteristics'!$C:$C,0))),"",INDEX('Policy Characteristics'!E:E,MATCH($C525,'Policy Characteristics'!$C:$C,0)))</f>
        <v>indst efficiency standards</v>
      </c>
      <c r="L525" s="450">
        <f>IF(ISBLANK(INDEX('Policy Characteristics'!F:F,MATCH($C525,'Policy Characteristics'!$C:$C,0))),"",INDEX('Policy Characteristics'!F:F,MATCH($C525,'Policy Characteristics'!$C:$C,0)))</f>
        <v>0</v>
      </c>
      <c r="M525" s="450">
        <f>IF(ISBLANK(INDEX('Policy Characteristics'!G:G,MATCH($C525,'Policy Characteristics'!$C:$C,0))),"",INDEX('Policy Characteristics'!G:G,MATCH($C525,'Policy Characteristics'!$C:$C,0)))</f>
        <v>0.25</v>
      </c>
      <c r="N525" s="450">
        <f>IF(ISBLANK(INDEX('Policy Characteristics'!H:H,MATCH($C525,'Policy Characteristics'!$C:$C,0))),"",INDEX('Policy Characteristics'!H:H,MATCH($C525,'Policy Characteristics'!$C:$C,0)))</f>
        <v>0.01</v>
      </c>
      <c r="O525" s="427" t="str">
        <f>IF(ISBLANK(INDEX('Policy Characteristics'!I:I,MATCH($C525,'Policy Characteristics'!$C:$C,0))),"",INDEX('Policy Characteristics'!I:I,MATCH($C525,'Policy Characteristics'!$C:$C,0)))</f>
        <v>% reduction in energy use</v>
      </c>
      <c r="P525" s="427" t="str">
        <f>IF(ISBLANK(INDEX('Policy Characteristics'!J:J,MATCH($C525,'Policy Characteristics'!$C:$C,0))),"",INDEX('Policy Characteristics'!J:J,MATCH($C525,'Policy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25" s="427" t="str">
        <f>IF(ISBLANK(INDEX('Policy Characteristics'!K:K,MATCH($C525,'Policy Characteristics'!$C:$C,0))),"",INDEX('Policy Characteristics'!K:K,MATCH($C525,'Policy Characteristics'!$C:$C,0)))</f>
        <v>industry-ag-main.html#eff-stds</v>
      </c>
      <c r="R525" s="427" t="str">
        <f>IF(ISBLANK(INDEX('Policy Characteristics'!L:L,MATCH($C525,'Policy Characteristics'!$C:$C,0))),"",INDEX('Policy Characteristics'!L:L,MATCH($C525,'Policy Characteristics'!$C:$C,0)))</f>
        <v>industry-energy-efficiency-standards.html</v>
      </c>
    </row>
    <row r="526" spans="1:18" s="5" customFormat="1" x14ac:dyDescent="0.35">
      <c r="A526" s="427" t="str">
        <f>IF(ISBLANK(INDEX('Policy Characteristics'!A:A,MATCH($C526,'Policy Characteristics'!$C:$C,0))),"",INDEX('Policy Characteristics'!A:A,MATCH($C526,'Policy Characteristics'!$C:$C,0)))</f>
        <v>Industry</v>
      </c>
      <c r="B526" s="427" t="str">
        <f>IF(ISBLANK(INDEX('Policy Characteristics'!B:B,MATCH($C526,'Policy Characteristics'!$C:$C,0))),"",INDEX('Policy Characteristics'!B:B,MATCH($C526,'Policy Characteristics'!$C:$C,0)))</f>
        <v>Industry Energy Efficiency Standards</v>
      </c>
      <c r="C526" s="431" t="str">
        <f t="shared" si="33"/>
        <v>Percentage Improvement in Eqpt Efficiency Standards above BAU</v>
      </c>
      <c r="D526" s="9" t="s">
        <v>3258</v>
      </c>
      <c r="E526" s="53" t="s">
        <v>2482</v>
      </c>
      <c r="F526" s="211" t="s">
        <v>3227</v>
      </c>
      <c r="G526" s="53" t="s">
        <v>2490</v>
      </c>
      <c r="H526" s="54">
        <v>1080</v>
      </c>
      <c r="I526" s="53" t="s">
        <v>45</v>
      </c>
      <c r="J526" s="429" t="str">
        <f>IF(ISBLANK(INDEX('Policy Characteristics'!D:D,MATCH($C526,'Policy Characteristics'!$C:$C,0))),"",INDEX('Policy Characteristics'!D:D,MATCH($C526,'Policy Characteristics'!$C:$C,0)))</f>
        <v>Industry Energy Efficiency Standards</v>
      </c>
      <c r="K526" s="427" t="str">
        <f>IF(ISBLANK(INDEX('Policy Characteristics'!E:E,MATCH($C526,'Policy Characteristics'!$C:$C,0))),"",INDEX('Policy Characteristics'!E:E,MATCH($C526,'Policy Characteristics'!$C:$C,0)))</f>
        <v>indst efficiency standards</v>
      </c>
      <c r="L526" s="450">
        <f>IF(ISBLANK(INDEX('Policy Characteristics'!F:F,MATCH($C526,'Policy Characteristics'!$C:$C,0))),"",INDEX('Policy Characteristics'!F:F,MATCH($C526,'Policy Characteristics'!$C:$C,0)))</f>
        <v>0</v>
      </c>
      <c r="M526" s="450">
        <f>IF(ISBLANK(INDEX('Policy Characteristics'!G:G,MATCH($C526,'Policy Characteristics'!$C:$C,0))),"",INDEX('Policy Characteristics'!G:G,MATCH($C526,'Policy Characteristics'!$C:$C,0)))</f>
        <v>0.25</v>
      </c>
      <c r="N526" s="450">
        <f>IF(ISBLANK(INDEX('Policy Characteristics'!H:H,MATCH($C526,'Policy Characteristics'!$C:$C,0))),"",INDEX('Policy Characteristics'!H:H,MATCH($C526,'Policy Characteristics'!$C:$C,0)))</f>
        <v>0.01</v>
      </c>
      <c r="O526" s="427" t="str">
        <f>IF(ISBLANK(INDEX('Policy Characteristics'!I:I,MATCH($C526,'Policy Characteristics'!$C:$C,0))),"",INDEX('Policy Characteristics'!I:I,MATCH($C526,'Policy Characteristics'!$C:$C,0)))</f>
        <v>% reduction in energy use</v>
      </c>
      <c r="P526" s="427" t="str">
        <f>IF(ISBLANK(INDEX('Policy Characteristics'!J:J,MATCH($C526,'Policy Characteristics'!$C:$C,0))),"",INDEX('Policy Characteristics'!J:J,MATCH($C526,'Policy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26" s="427" t="str">
        <f>IF(ISBLANK(INDEX('Policy Characteristics'!K:K,MATCH($C526,'Policy Characteristics'!$C:$C,0))),"",INDEX('Policy Characteristics'!K:K,MATCH($C526,'Policy Characteristics'!$C:$C,0)))</f>
        <v>industry-ag-main.html#eff-stds</v>
      </c>
      <c r="R526" s="427" t="str">
        <f>IF(ISBLANK(INDEX('Policy Characteristics'!L:L,MATCH($C526,'Policy Characteristics'!$C:$C,0))),"",INDEX('Policy Characteristics'!L:L,MATCH($C526,'Policy Characteristics'!$C:$C,0)))</f>
        <v>industry-energy-efficiency-standards.html</v>
      </c>
    </row>
    <row r="527" spans="1:18" s="5" customFormat="1" x14ac:dyDescent="0.35">
      <c r="A527" s="427" t="str">
        <f>IF(ISBLANK(INDEX('Policy Characteristics'!A:A,MATCH($C527,'Policy Characteristics'!$C:$C,0))),"",INDEX('Policy Characteristics'!A:A,MATCH($C527,'Policy Characteristics'!$C:$C,0)))</f>
        <v>Industry</v>
      </c>
      <c r="B527" s="427" t="str">
        <f>IF(ISBLANK(INDEX('Policy Characteristics'!B:B,MATCH($C527,'Policy Characteristics'!$C:$C,0))),"",INDEX('Policy Characteristics'!B:B,MATCH($C527,'Policy Characteristics'!$C:$C,0)))</f>
        <v>Industry Energy Efficiency Standards</v>
      </c>
      <c r="C527" s="431" t="str">
        <f t="shared" si="33"/>
        <v>Percentage Improvement in Eqpt Efficiency Standards above BAU</v>
      </c>
      <c r="D527" s="9" t="s">
        <v>3258</v>
      </c>
      <c r="E527" s="53" t="s">
        <v>2483</v>
      </c>
      <c r="F527" s="211" t="s">
        <v>3227</v>
      </c>
      <c r="G527" s="53" t="s">
        <v>2487</v>
      </c>
      <c r="H527" s="54">
        <v>1081</v>
      </c>
      <c r="I527" s="53" t="s">
        <v>46</v>
      </c>
      <c r="J527" s="429" t="str">
        <f>IF(ISBLANK(INDEX('Policy Characteristics'!D:D,MATCH($C527,'Policy Characteristics'!$C:$C,0))),"",INDEX('Policy Characteristics'!D:D,MATCH($C527,'Policy Characteristics'!$C:$C,0)))</f>
        <v>Industry Energy Efficiency Standards</v>
      </c>
      <c r="K527" s="427" t="str">
        <f>IF(ISBLANK(INDEX('Policy Characteristics'!E:E,MATCH($C527,'Policy Characteristics'!$C:$C,0))),"",INDEX('Policy Characteristics'!E:E,MATCH($C527,'Policy Characteristics'!$C:$C,0)))</f>
        <v>indst efficiency standards</v>
      </c>
      <c r="L527" s="450">
        <f>IF(ISBLANK(INDEX('Policy Characteristics'!F:F,MATCH($C527,'Policy Characteristics'!$C:$C,0))),"",INDEX('Policy Characteristics'!F:F,MATCH($C527,'Policy Characteristics'!$C:$C,0)))</f>
        <v>0</v>
      </c>
      <c r="M527" s="450">
        <f>IF(ISBLANK(INDEX('Policy Characteristics'!G:G,MATCH($C527,'Policy Characteristics'!$C:$C,0))),"",INDEX('Policy Characteristics'!G:G,MATCH($C527,'Policy Characteristics'!$C:$C,0)))</f>
        <v>0.25</v>
      </c>
      <c r="N527" s="450">
        <f>IF(ISBLANK(INDEX('Policy Characteristics'!H:H,MATCH($C527,'Policy Characteristics'!$C:$C,0))),"",INDEX('Policy Characteristics'!H:H,MATCH($C527,'Policy Characteristics'!$C:$C,0)))</f>
        <v>0.01</v>
      </c>
      <c r="O527" s="427" t="str">
        <f>IF(ISBLANK(INDEX('Policy Characteristics'!I:I,MATCH($C527,'Policy Characteristics'!$C:$C,0))),"",INDEX('Policy Characteristics'!I:I,MATCH($C527,'Policy Characteristics'!$C:$C,0)))</f>
        <v>% reduction in energy use</v>
      </c>
      <c r="P527" s="427" t="str">
        <f>IF(ISBLANK(INDEX('Policy Characteristics'!J:J,MATCH($C527,'Policy Characteristics'!$C:$C,0))),"",INDEX('Policy Characteristics'!J:J,MATCH($C527,'Policy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27" s="427" t="str">
        <f>IF(ISBLANK(INDEX('Policy Characteristics'!K:K,MATCH($C527,'Policy Characteristics'!$C:$C,0))),"",INDEX('Policy Characteristics'!K:K,MATCH($C527,'Policy Characteristics'!$C:$C,0)))</f>
        <v>industry-ag-main.html#eff-stds</v>
      </c>
      <c r="R527" s="427" t="str">
        <f>IF(ISBLANK(INDEX('Policy Characteristics'!L:L,MATCH($C527,'Policy Characteristics'!$C:$C,0))),"",INDEX('Policy Characteristics'!L:L,MATCH($C527,'Policy Characteristics'!$C:$C,0)))</f>
        <v>industry-energy-efficiency-standards.html</v>
      </c>
    </row>
    <row r="528" spans="1:18" s="5" customFormat="1" x14ac:dyDescent="0.35">
      <c r="A528" s="427" t="str">
        <f>IF(ISBLANK(INDEX('Policy Characteristics'!A:A,MATCH($C528,'Policy Characteristics'!$C:$C,0))),"",INDEX('Policy Characteristics'!A:A,MATCH($C528,'Policy Characteristics'!$C:$C,0)))</f>
        <v>Industry</v>
      </c>
      <c r="B528" s="427" t="str">
        <f>IF(ISBLANK(INDEX('Policy Characteristics'!B:B,MATCH($C528,'Policy Characteristics'!$C:$C,0))),"",INDEX('Policy Characteristics'!B:B,MATCH($C528,'Policy Characteristics'!$C:$C,0)))</f>
        <v>Industry Energy Efficiency Standards</v>
      </c>
      <c r="C528" s="431" t="str">
        <f t="shared" si="33"/>
        <v>Percentage Improvement in Eqpt Efficiency Standards above BAU</v>
      </c>
      <c r="D528" s="9" t="s">
        <v>3258</v>
      </c>
      <c r="E528" s="53" t="s">
        <v>2484</v>
      </c>
      <c r="F528" s="211" t="s">
        <v>3227</v>
      </c>
      <c r="G528" s="53" t="s">
        <v>2488</v>
      </c>
      <c r="H528" s="54">
        <v>1082</v>
      </c>
      <c r="I528" s="53" t="s">
        <v>45</v>
      </c>
      <c r="J528" s="429" t="str">
        <f>IF(ISBLANK(INDEX('Policy Characteristics'!D:D,MATCH($C528,'Policy Characteristics'!$C:$C,0))),"",INDEX('Policy Characteristics'!D:D,MATCH($C528,'Policy Characteristics'!$C:$C,0)))</f>
        <v>Industry Energy Efficiency Standards</v>
      </c>
      <c r="K528" s="427" t="str">
        <f>IF(ISBLANK(INDEX('Policy Characteristics'!E:E,MATCH($C528,'Policy Characteristics'!$C:$C,0))),"",INDEX('Policy Characteristics'!E:E,MATCH($C528,'Policy Characteristics'!$C:$C,0)))</f>
        <v>indst efficiency standards</v>
      </c>
      <c r="L528" s="450">
        <f>IF(ISBLANK(INDEX('Policy Characteristics'!F:F,MATCH($C528,'Policy Characteristics'!$C:$C,0))),"",INDEX('Policy Characteristics'!F:F,MATCH($C528,'Policy Characteristics'!$C:$C,0)))</f>
        <v>0</v>
      </c>
      <c r="M528" s="450">
        <f>IF(ISBLANK(INDEX('Policy Characteristics'!G:G,MATCH($C528,'Policy Characteristics'!$C:$C,0))),"",INDEX('Policy Characteristics'!G:G,MATCH($C528,'Policy Characteristics'!$C:$C,0)))</f>
        <v>0.25</v>
      </c>
      <c r="N528" s="450">
        <f>IF(ISBLANK(INDEX('Policy Characteristics'!H:H,MATCH($C528,'Policy Characteristics'!$C:$C,0))),"",INDEX('Policy Characteristics'!H:H,MATCH($C528,'Policy Characteristics'!$C:$C,0)))</f>
        <v>0.01</v>
      </c>
      <c r="O528" s="427" t="str">
        <f>IF(ISBLANK(INDEX('Policy Characteristics'!I:I,MATCH($C528,'Policy Characteristics'!$C:$C,0))),"",INDEX('Policy Characteristics'!I:I,MATCH($C528,'Policy Characteristics'!$C:$C,0)))</f>
        <v>% reduction in energy use</v>
      </c>
      <c r="P528" s="427" t="str">
        <f>IF(ISBLANK(INDEX('Policy Characteristics'!J:J,MATCH($C528,'Policy Characteristics'!$C:$C,0))),"",INDEX('Policy Characteristics'!J:J,MATCH($C528,'Policy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28" s="427" t="str">
        <f>IF(ISBLANK(INDEX('Policy Characteristics'!K:K,MATCH($C528,'Policy Characteristics'!$C:$C,0))),"",INDEX('Policy Characteristics'!K:K,MATCH($C528,'Policy Characteristics'!$C:$C,0)))</f>
        <v>industry-ag-main.html#eff-stds</v>
      </c>
      <c r="R528" s="427" t="str">
        <f>IF(ISBLANK(INDEX('Policy Characteristics'!L:L,MATCH($C528,'Policy Characteristics'!$C:$C,0))),"",INDEX('Policy Characteristics'!L:L,MATCH($C528,'Policy Characteristics'!$C:$C,0)))</f>
        <v>industry-energy-efficiency-standards.html</v>
      </c>
    </row>
    <row r="529" spans="1:18" s="5" customFormat="1" x14ac:dyDescent="0.35">
      <c r="A529" s="427" t="str">
        <f>IF(ISBLANK(INDEX('Policy Characteristics'!A:A,MATCH($C529,'Policy Characteristics'!$C:$C,0))),"",INDEX('Policy Characteristics'!A:A,MATCH($C529,'Policy Characteristics'!$C:$C,0)))</f>
        <v>Industry</v>
      </c>
      <c r="B529" s="427" t="str">
        <f>IF(ISBLANK(INDEX('Policy Characteristics'!B:B,MATCH($C529,'Policy Characteristics'!$C:$C,0))),"",INDEX('Policy Characteristics'!B:B,MATCH($C529,'Policy Characteristics'!$C:$C,0)))</f>
        <v>Industry Energy Efficiency Standards</v>
      </c>
      <c r="C529" s="431" t="str">
        <f t="shared" si="33"/>
        <v>Percentage Improvement in Eqpt Efficiency Standards above BAU</v>
      </c>
      <c r="D529" s="9" t="s">
        <v>3258</v>
      </c>
      <c r="E529" s="53" t="s">
        <v>2485</v>
      </c>
      <c r="F529" s="211" t="s">
        <v>3227</v>
      </c>
      <c r="G529" s="53" t="s">
        <v>2491</v>
      </c>
      <c r="H529" s="54">
        <v>1083</v>
      </c>
      <c r="I529" s="53" t="s">
        <v>46</v>
      </c>
      <c r="J529" s="429" t="str">
        <f>IF(ISBLANK(INDEX('Policy Characteristics'!D:D,MATCH($C529,'Policy Characteristics'!$C:$C,0))),"",INDEX('Policy Characteristics'!D:D,MATCH($C529,'Policy Characteristics'!$C:$C,0)))</f>
        <v>Industry Energy Efficiency Standards</v>
      </c>
      <c r="K529" s="427" t="str">
        <f>IF(ISBLANK(INDEX('Policy Characteristics'!E:E,MATCH($C529,'Policy Characteristics'!$C:$C,0))),"",INDEX('Policy Characteristics'!E:E,MATCH($C529,'Policy Characteristics'!$C:$C,0)))</f>
        <v>indst efficiency standards</v>
      </c>
      <c r="L529" s="450">
        <f>IF(ISBLANK(INDEX('Policy Characteristics'!F:F,MATCH($C529,'Policy Characteristics'!$C:$C,0))),"",INDEX('Policy Characteristics'!F:F,MATCH($C529,'Policy Characteristics'!$C:$C,0)))</f>
        <v>0</v>
      </c>
      <c r="M529" s="450">
        <f>IF(ISBLANK(INDEX('Policy Characteristics'!G:G,MATCH($C529,'Policy Characteristics'!$C:$C,0))),"",INDEX('Policy Characteristics'!G:G,MATCH($C529,'Policy Characteristics'!$C:$C,0)))</f>
        <v>0.25</v>
      </c>
      <c r="N529" s="450">
        <f>IF(ISBLANK(INDEX('Policy Characteristics'!H:H,MATCH($C529,'Policy Characteristics'!$C:$C,0))),"",INDEX('Policy Characteristics'!H:H,MATCH($C529,'Policy Characteristics'!$C:$C,0)))</f>
        <v>0.01</v>
      </c>
      <c r="O529" s="427" t="str">
        <f>IF(ISBLANK(INDEX('Policy Characteristics'!I:I,MATCH($C529,'Policy Characteristics'!$C:$C,0))),"",INDEX('Policy Characteristics'!I:I,MATCH($C529,'Policy Characteristics'!$C:$C,0)))</f>
        <v>% reduction in energy use</v>
      </c>
      <c r="P529" s="427" t="str">
        <f>IF(ISBLANK(INDEX('Policy Characteristics'!J:J,MATCH($C529,'Policy Characteristics'!$C:$C,0))),"",INDEX('Policy Characteristics'!J:J,MATCH($C529,'Policy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29" s="427" t="str">
        <f>IF(ISBLANK(INDEX('Policy Characteristics'!K:K,MATCH($C529,'Policy Characteristics'!$C:$C,0))),"",INDEX('Policy Characteristics'!K:K,MATCH($C529,'Policy Characteristics'!$C:$C,0)))</f>
        <v>industry-ag-main.html#eff-stds</v>
      </c>
      <c r="R529" s="427" t="str">
        <f>IF(ISBLANK(INDEX('Policy Characteristics'!L:L,MATCH($C529,'Policy Characteristics'!$C:$C,0))),"",INDEX('Policy Characteristics'!L:L,MATCH($C529,'Policy Characteristics'!$C:$C,0)))</f>
        <v>industry-energy-efficiency-standards.html</v>
      </c>
    </row>
    <row r="530" spans="1:18" s="5" customFormat="1" x14ac:dyDescent="0.35">
      <c r="A530" s="427" t="str">
        <f>IF(ISBLANK(INDEX('Policy Characteristics'!A:A,MATCH($C530,'Policy Characteristics'!$C:$C,0))),"",INDEX('Policy Characteristics'!A:A,MATCH($C530,'Policy Characteristics'!$C:$C,0)))</f>
        <v>Industry</v>
      </c>
      <c r="B530" s="427" t="str">
        <f>IF(ISBLANK(INDEX('Policy Characteristics'!B:B,MATCH($C530,'Policy Characteristics'!$C:$C,0))),"",INDEX('Policy Characteristics'!B:B,MATCH($C530,'Policy Characteristics'!$C:$C,0)))</f>
        <v>Industry Energy Efficiency Standards</v>
      </c>
      <c r="C530" s="431" t="str">
        <f t="shared" si="33"/>
        <v>Percentage Improvement in Eqpt Efficiency Standards above BAU</v>
      </c>
      <c r="D530" s="9" t="s">
        <v>3258</v>
      </c>
      <c r="E530" s="53" t="s">
        <v>2837</v>
      </c>
      <c r="F530" s="211" t="s">
        <v>3227</v>
      </c>
      <c r="G530" s="53" t="s">
        <v>2840</v>
      </c>
      <c r="H530" s="54">
        <v>1084</v>
      </c>
      <c r="I530" s="53" t="s">
        <v>46</v>
      </c>
      <c r="J530" s="429" t="str">
        <f>IF(ISBLANK(INDEX('Policy Characteristics'!D:D,MATCH($C530,'Policy Characteristics'!$C:$C,0))),"",INDEX('Policy Characteristics'!D:D,MATCH($C530,'Policy Characteristics'!$C:$C,0)))</f>
        <v>Industry Energy Efficiency Standards</v>
      </c>
      <c r="K530" s="427" t="str">
        <f>IF(ISBLANK(INDEX('Policy Characteristics'!E:E,MATCH($C530,'Policy Characteristics'!$C:$C,0))),"",INDEX('Policy Characteristics'!E:E,MATCH($C530,'Policy Characteristics'!$C:$C,0)))</f>
        <v>indst efficiency standards</v>
      </c>
      <c r="L530" s="450">
        <f>IF(ISBLANK(INDEX('Policy Characteristics'!F:F,MATCH($C530,'Policy Characteristics'!$C:$C,0))),"",INDEX('Policy Characteristics'!F:F,MATCH($C530,'Policy Characteristics'!$C:$C,0)))</f>
        <v>0</v>
      </c>
      <c r="M530" s="450">
        <f>IF(ISBLANK(INDEX('Policy Characteristics'!G:G,MATCH($C530,'Policy Characteristics'!$C:$C,0))),"",INDEX('Policy Characteristics'!G:G,MATCH($C530,'Policy Characteristics'!$C:$C,0)))</f>
        <v>0.25</v>
      </c>
      <c r="N530" s="450">
        <f>IF(ISBLANK(INDEX('Policy Characteristics'!H:H,MATCH($C530,'Policy Characteristics'!$C:$C,0))),"",INDEX('Policy Characteristics'!H:H,MATCH($C530,'Policy Characteristics'!$C:$C,0)))</f>
        <v>0.01</v>
      </c>
      <c r="O530" s="427" t="str">
        <f>IF(ISBLANK(INDEX('Policy Characteristics'!I:I,MATCH($C530,'Policy Characteristics'!$C:$C,0))),"",INDEX('Policy Characteristics'!I:I,MATCH($C530,'Policy Characteristics'!$C:$C,0)))</f>
        <v>% reduction in energy use</v>
      </c>
      <c r="P530" s="427" t="str">
        <f>IF(ISBLANK(INDEX('Policy Characteristics'!J:J,MATCH($C530,'Policy Characteristics'!$C:$C,0))),"",INDEX('Policy Characteristics'!J:J,MATCH($C530,'Policy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30" s="427" t="str">
        <f>IF(ISBLANK(INDEX('Policy Characteristics'!K:K,MATCH($C530,'Policy Characteristics'!$C:$C,0))),"",INDEX('Policy Characteristics'!K:K,MATCH($C530,'Policy Characteristics'!$C:$C,0)))</f>
        <v>industry-ag-main.html#eff-stds</v>
      </c>
      <c r="R530" s="427" t="str">
        <f>IF(ISBLANK(INDEX('Policy Characteristics'!L:L,MATCH($C530,'Policy Characteristics'!$C:$C,0))),"",INDEX('Policy Characteristics'!L:L,MATCH($C530,'Policy Characteristics'!$C:$C,0)))</f>
        <v>industry-energy-efficiency-standards.html</v>
      </c>
    </row>
    <row r="531" spans="1:18" s="5" customFormat="1" x14ac:dyDescent="0.35">
      <c r="A531" s="427" t="str">
        <f>IF(ISBLANK(INDEX('Policy Characteristics'!A:A,MATCH($C531,'Policy Characteristics'!$C:$C,0))),"",INDEX('Policy Characteristics'!A:A,MATCH($C531,'Policy Characteristics'!$C:$C,0)))</f>
        <v>Industry</v>
      </c>
      <c r="B531" s="427" t="str">
        <f>IF(ISBLANK(INDEX('Policy Characteristics'!B:B,MATCH($C531,'Policy Characteristics'!$C:$C,0))),"",INDEX('Policy Characteristics'!B:B,MATCH($C531,'Policy Characteristics'!$C:$C,0)))</f>
        <v>Industry Energy Efficiency Standards</v>
      </c>
      <c r="C531" s="431" t="str">
        <f t="shared" si="33"/>
        <v>Percentage Improvement in Eqpt Efficiency Standards above BAU</v>
      </c>
      <c r="D531" s="9" t="s">
        <v>3258</v>
      </c>
      <c r="E531" s="53" t="s">
        <v>2838</v>
      </c>
      <c r="F531" s="211" t="s">
        <v>3227</v>
      </c>
      <c r="G531" s="53" t="s">
        <v>2842</v>
      </c>
      <c r="H531" s="54">
        <v>1085</v>
      </c>
      <c r="I531" s="53" t="s">
        <v>45</v>
      </c>
      <c r="J531" s="429" t="str">
        <f>IF(ISBLANK(INDEX('Policy Characteristics'!D:D,MATCH($C531,'Policy Characteristics'!$C:$C,0))),"",INDEX('Policy Characteristics'!D:D,MATCH($C531,'Policy Characteristics'!$C:$C,0)))</f>
        <v>Industry Energy Efficiency Standards</v>
      </c>
      <c r="K531" s="427" t="str">
        <f>IF(ISBLANK(INDEX('Policy Characteristics'!E:E,MATCH($C531,'Policy Characteristics'!$C:$C,0))),"",INDEX('Policy Characteristics'!E:E,MATCH($C531,'Policy Characteristics'!$C:$C,0)))</f>
        <v>indst efficiency standards</v>
      </c>
      <c r="L531" s="450">
        <f>IF(ISBLANK(INDEX('Policy Characteristics'!F:F,MATCH($C531,'Policy Characteristics'!$C:$C,0))),"",INDEX('Policy Characteristics'!F:F,MATCH($C531,'Policy Characteristics'!$C:$C,0)))</f>
        <v>0</v>
      </c>
      <c r="M531" s="450">
        <f>IF(ISBLANK(INDEX('Policy Characteristics'!G:G,MATCH($C531,'Policy Characteristics'!$C:$C,0))),"",INDEX('Policy Characteristics'!G:G,MATCH($C531,'Policy Characteristics'!$C:$C,0)))</f>
        <v>0.25</v>
      </c>
      <c r="N531" s="450">
        <f>IF(ISBLANK(INDEX('Policy Characteristics'!H:H,MATCH($C531,'Policy Characteristics'!$C:$C,0))),"",INDEX('Policy Characteristics'!H:H,MATCH($C531,'Policy Characteristics'!$C:$C,0)))</f>
        <v>0.01</v>
      </c>
      <c r="O531" s="427" t="str">
        <f>IF(ISBLANK(INDEX('Policy Characteristics'!I:I,MATCH($C531,'Policy Characteristics'!$C:$C,0))),"",INDEX('Policy Characteristics'!I:I,MATCH($C531,'Policy Characteristics'!$C:$C,0)))</f>
        <v>% reduction in energy use</v>
      </c>
      <c r="P531" s="427" t="str">
        <f>IF(ISBLANK(INDEX('Policy Characteristics'!J:J,MATCH($C531,'Policy Characteristics'!$C:$C,0))),"",INDEX('Policy Characteristics'!J:J,MATCH($C531,'Policy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31" s="427" t="str">
        <f>IF(ISBLANK(INDEX('Policy Characteristics'!K:K,MATCH($C531,'Policy Characteristics'!$C:$C,0))),"",INDEX('Policy Characteristics'!K:K,MATCH($C531,'Policy Characteristics'!$C:$C,0)))</f>
        <v>industry-ag-main.html#eff-stds</v>
      </c>
      <c r="R531" s="427" t="str">
        <f>IF(ISBLANK(INDEX('Policy Characteristics'!L:L,MATCH($C531,'Policy Characteristics'!$C:$C,0))),"",INDEX('Policy Characteristics'!L:L,MATCH($C531,'Policy Characteristics'!$C:$C,0)))</f>
        <v>industry-energy-efficiency-standards.html</v>
      </c>
    </row>
    <row r="532" spans="1:18" s="5" customFormat="1" x14ac:dyDescent="0.35">
      <c r="A532" s="427" t="str">
        <f>IF(ISBLANK(INDEX('Policy Characteristics'!A:A,MATCH($C532,'Policy Characteristics'!$C:$C,0))),"",INDEX('Policy Characteristics'!A:A,MATCH($C532,'Policy Characteristics'!$C:$C,0)))</f>
        <v>Industry</v>
      </c>
      <c r="B532" s="427" t="str">
        <f>IF(ISBLANK(INDEX('Policy Characteristics'!B:B,MATCH($C532,'Policy Characteristics'!$C:$C,0))),"",INDEX('Policy Characteristics'!B:B,MATCH($C532,'Policy Characteristics'!$C:$C,0)))</f>
        <v>Industry Energy Efficiency Standards</v>
      </c>
      <c r="C532" s="431" t="str">
        <f t="shared" si="33"/>
        <v>Percentage Improvement in Eqpt Efficiency Standards above BAU</v>
      </c>
      <c r="D532" s="9" t="s">
        <v>3258</v>
      </c>
      <c r="E532" s="53" t="s">
        <v>2839</v>
      </c>
      <c r="F532" s="211" t="s">
        <v>3227</v>
      </c>
      <c r="G532" s="53" t="s">
        <v>2843</v>
      </c>
      <c r="H532" s="54">
        <v>1086</v>
      </c>
      <c r="I532" s="53" t="s">
        <v>45</v>
      </c>
      <c r="J532" s="429" t="str">
        <f>IF(ISBLANK(INDEX('Policy Characteristics'!D:D,MATCH($C532,'Policy Characteristics'!$C:$C,0))),"",INDEX('Policy Characteristics'!D:D,MATCH($C532,'Policy Characteristics'!$C:$C,0)))</f>
        <v>Industry Energy Efficiency Standards</v>
      </c>
      <c r="K532" s="427" t="str">
        <f>IF(ISBLANK(INDEX('Policy Characteristics'!E:E,MATCH($C532,'Policy Characteristics'!$C:$C,0))),"",INDEX('Policy Characteristics'!E:E,MATCH($C532,'Policy Characteristics'!$C:$C,0)))</f>
        <v>indst efficiency standards</v>
      </c>
      <c r="L532" s="450">
        <f>IF(ISBLANK(INDEX('Policy Characteristics'!F:F,MATCH($C532,'Policy Characteristics'!$C:$C,0))),"",INDEX('Policy Characteristics'!F:F,MATCH($C532,'Policy Characteristics'!$C:$C,0)))</f>
        <v>0</v>
      </c>
      <c r="M532" s="450">
        <f>IF(ISBLANK(INDEX('Policy Characteristics'!G:G,MATCH($C532,'Policy Characteristics'!$C:$C,0))),"",INDEX('Policy Characteristics'!G:G,MATCH($C532,'Policy Characteristics'!$C:$C,0)))</f>
        <v>0.25</v>
      </c>
      <c r="N532" s="450">
        <f>IF(ISBLANK(INDEX('Policy Characteristics'!H:H,MATCH($C532,'Policy Characteristics'!$C:$C,0))),"",INDEX('Policy Characteristics'!H:H,MATCH($C532,'Policy Characteristics'!$C:$C,0)))</f>
        <v>0.01</v>
      </c>
      <c r="O532" s="427" t="str">
        <f>IF(ISBLANK(INDEX('Policy Characteristics'!I:I,MATCH($C532,'Policy Characteristics'!$C:$C,0))),"",INDEX('Policy Characteristics'!I:I,MATCH($C532,'Policy Characteristics'!$C:$C,0)))</f>
        <v>% reduction in energy use</v>
      </c>
      <c r="P532" s="427" t="str">
        <f>IF(ISBLANK(INDEX('Policy Characteristics'!J:J,MATCH($C532,'Policy Characteristics'!$C:$C,0))),"",INDEX('Policy Characteristics'!J:J,MATCH($C532,'Policy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32" s="427" t="str">
        <f>IF(ISBLANK(INDEX('Policy Characteristics'!K:K,MATCH($C532,'Policy Characteristics'!$C:$C,0))),"",INDEX('Policy Characteristics'!K:K,MATCH($C532,'Policy Characteristics'!$C:$C,0)))</f>
        <v>industry-ag-main.html#eff-stds</v>
      </c>
      <c r="R532" s="427" t="str">
        <f>IF(ISBLANK(INDEX('Policy Characteristics'!L:L,MATCH($C532,'Policy Characteristics'!$C:$C,0))),"",INDEX('Policy Characteristics'!L:L,MATCH($C532,'Policy Characteristics'!$C:$C,0)))</f>
        <v>industry-energy-efficiency-standards.html</v>
      </c>
    </row>
    <row r="533" spans="1:18" s="5" customFormat="1" x14ac:dyDescent="0.35">
      <c r="A533" s="427" t="str">
        <f>IF(ISBLANK(INDEX('Policy Characteristics'!A:A,MATCH($C533,'Policy Characteristics'!$C:$C,0))),"",INDEX('Policy Characteristics'!A:A,MATCH($C533,'Policy Characteristics'!$C:$C,0)))</f>
        <v>Industry</v>
      </c>
      <c r="B533" s="427" t="str">
        <f>IF(ISBLANK(INDEX('Policy Characteristics'!B:B,MATCH($C533,'Policy Characteristics'!$C:$C,0))),"",INDEX('Policy Characteristics'!B:B,MATCH($C533,'Policy Characteristics'!$C:$C,0)))</f>
        <v>Industry Energy Efficiency Standards</v>
      </c>
      <c r="C533" s="431" t="str">
        <f t="shared" si="33"/>
        <v>Percentage Improvement in Eqpt Efficiency Standards above BAU</v>
      </c>
      <c r="D533" s="9" t="s">
        <v>3258</v>
      </c>
      <c r="E533" s="53" t="s">
        <v>2836</v>
      </c>
      <c r="F533" s="211" t="s">
        <v>3227</v>
      </c>
      <c r="G533" s="53" t="s">
        <v>2841</v>
      </c>
      <c r="H533" s="54">
        <v>1087</v>
      </c>
      <c r="I533" s="53" t="s">
        <v>46</v>
      </c>
      <c r="J533" s="429" t="str">
        <f>IF(ISBLANK(INDEX('Policy Characteristics'!D:D,MATCH($C533,'Policy Characteristics'!$C:$C,0))),"",INDEX('Policy Characteristics'!D:D,MATCH($C533,'Policy Characteristics'!$C:$C,0)))</f>
        <v>Industry Energy Efficiency Standards</v>
      </c>
      <c r="K533" s="427" t="str">
        <f>IF(ISBLANK(INDEX('Policy Characteristics'!E:E,MATCH($C533,'Policy Characteristics'!$C:$C,0))),"",INDEX('Policy Characteristics'!E:E,MATCH($C533,'Policy Characteristics'!$C:$C,0)))</f>
        <v>indst efficiency standards</v>
      </c>
      <c r="L533" s="450">
        <f>IF(ISBLANK(INDEX('Policy Characteristics'!F:F,MATCH($C533,'Policy Characteristics'!$C:$C,0))),"",INDEX('Policy Characteristics'!F:F,MATCH($C533,'Policy Characteristics'!$C:$C,0)))</f>
        <v>0</v>
      </c>
      <c r="M533" s="450">
        <f>IF(ISBLANK(INDEX('Policy Characteristics'!G:G,MATCH($C533,'Policy Characteristics'!$C:$C,0))),"",INDEX('Policy Characteristics'!G:G,MATCH($C533,'Policy Characteristics'!$C:$C,0)))</f>
        <v>0.25</v>
      </c>
      <c r="N533" s="450">
        <f>IF(ISBLANK(INDEX('Policy Characteristics'!H:H,MATCH($C533,'Policy Characteristics'!$C:$C,0))),"",INDEX('Policy Characteristics'!H:H,MATCH($C533,'Policy Characteristics'!$C:$C,0)))</f>
        <v>0.01</v>
      </c>
      <c r="O533" s="427" t="str">
        <f>IF(ISBLANK(INDEX('Policy Characteristics'!I:I,MATCH($C533,'Policy Characteristics'!$C:$C,0))),"",INDEX('Policy Characteristics'!I:I,MATCH($C533,'Policy Characteristics'!$C:$C,0)))</f>
        <v>% reduction in energy use</v>
      </c>
      <c r="P533" s="427" t="str">
        <f>IF(ISBLANK(INDEX('Policy Characteristics'!J:J,MATCH($C533,'Policy Characteristics'!$C:$C,0))),"",INDEX('Policy Characteristics'!J:J,MATCH($C533,'Policy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33" s="427" t="str">
        <f>IF(ISBLANK(INDEX('Policy Characteristics'!K:K,MATCH($C533,'Policy Characteristics'!$C:$C,0))),"",INDEX('Policy Characteristics'!K:K,MATCH($C533,'Policy Characteristics'!$C:$C,0)))</f>
        <v>industry-ag-main.html#eff-stds</v>
      </c>
      <c r="R533" s="427" t="str">
        <f>IF(ISBLANK(INDEX('Policy Characteristics'!L:L,MATCH($C533,'Policy Characteristics'!$C:$C,0))),"",INDEX('Policy Characteristics'!L:L,MATCH($C533,'Policy Characteristics'!$C:$C,0)))</f>
        <v>industry-energy-efficiency-standards.html</v>
      </c>
    </row>
    <row r="534" spans="1:18" s="5" customFormat="1" x14ac:dyDescent="0.35">
      <c r="A534" s="427" t="str">
        <f>IF(ISBLANK(INDEX('Policy Characteristics'!A:A,MATCH($C534,'Policy Characteristics'!$C:$C,0))),"",INDEX('Policy Characteristics'!A:A,MATCH($C534,'Policy Characteristics'!$C:$C,0)))</f>
        <v>Industry</v>
      </c>
      <c r="B534" s="427" t="str">
        <f>IF(ISBLANK(INDEX('Policy Characteristics'!B:B,MATCH($C534,'Policy Characteristics'!$C:$C,0))),"",INDEX('Policy Characteristics'!B:B,MATCH($C534,'Policy Characteristics'!$C:$C,0)))</f>
        <v>Industry Energy Efficiency Standards</v>
      </c>
      <c r="C534" s="431" t="str">
        <f t="shared" si="33"/>
        <v>Percentage Improvement in Eqpt Efficiency Standards above BAU</v>
      </c>
      <c r="D534" s="9" t="s">
        <v>3259</v>
      </c>
      <c r="E534" s="53" t="s">
        <v>2480</v>
      </c>
      <c r="F534" s="211" t="s">
        <v>2695</v>
      </c>
      <c r="G534" s="53" t="s">
        <v>2486</v>
      </c>
      <c r="H534" s="54">
        <v>1088</v>
      </c>
      <c r="I534" s="53" t="s">
        <v>45</v>
      </c>
      <c r="J534" s="429" t="str">
        <f>IF(ISBLANK(INDEX('Policy Characteristics'!D:D,MATCH($C534,'Policy Characteristics'!$C:$C,0))),"",INDEX('Policy Characteristics'!D:D,MATCH($C534,'Policy Characteristics'!$C:$C,0)))</f>
        <v>Industry Energy Efficiency Standards</v>
      </c>
      <c r="K534" s="427" t="str">
        <f>IF(ISBLANK(INDEX('Policy Characteristics'!E:E,MATCH($C534,'Policy Characteristics'!$C:$C,0))),"",INDEX('Policy Characteristics'!E:E,MATCH($C534,'Policy Characteristics'!$C:$C,0)))</f>
        <v>indst efficiency standards</v>
      </c>
      <c r="L534" s="450">
        <f>IF(ISBLANK(INDEX('Policy Characteristics'!F:F,MATCH($C534,'Policy Characteristics'!$C:$C,0))),"",INDEX('Policy Characteristics'!F:F,MATCH($C534,'Policy Characteristics'!$C:$C,0)))</f>
        <v>0</v>
      </c>
      <c r="M534" s="450">
        <f>IF(ISBLANK(INDEX('Policy Characteristics'!G:G,MATCH($C534,'Policy Characteristics'!$C:$C,0))),"",INDEX('Policy Characteristics'!G:G,MATCH($C534,'Policy Characteristics'!$C:$C,0)))</f>
        <v>0.25</v>
      </c>
      <c r="N534" s="450">
        <f>IF(ISBLANK(INDEX('Policy Characteristics'!H:H,MATCH($C534,'Policy Characteristics'!$C:$C,0))),"",INDEX('Policy Characteristics'!H:H,MATCH($C534,'Policy Characteristics'!$C:$C,0)))</f>
        <v>0.01</v>
      </c>
      <c r="O534" s="427" t="str">
        <f>IF(ISBLANK(INDEX('Policy Characteristics'!I:I,MATCH($C534,'Policy Characteristics'!$C:$C,0))),"",INDEX('Policy Characteristics'!I:I,MATCH($C534,'Policy Characteristics'!$C:$C,0)))</f>
        <v>% reduction in energy use</v>
      </c>
      <c r="P534" s="427" t="str">
        <f>IF(ISBLANK(INDEX('Policy Characteristics'!J:J,MATCH($C534,'Policy Characteristics'!$C:$C,0))),"",INDEX('Policy Characteristics'!J:J,MATCH($C534,'Policy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34" s="427" t="str">
        <f>IF(ISBLANK(INDEX('Policy Characteristics'!K:K,MATCH($C534,'Policy Characteristics'!$C:$C,0))),"",INDEX('Policy Characteristics'!K:K,MATCH($C534,'Policy Characteristics'!$C:$C,0)))</f>
        <v>industry-ag-main.html#eff-stds</v>
      </c>
      <c r="R534" s="427" t="str">
        <f>IF(ISBLANK(INDEX('Policy Characteristics'!L:L,MATCH($C534,'Policy Characteristics'!$C:$C,0))),"",INDEX('Policy Characteristics'!L:L,MATCH($C534,'Policy Characteristics'!$C:$C,0)))</f>
        <v>industry-energy-efficiency-standards.html</v>
      </c>
    </row>
    <row r="535" spans="1:18" s="5" customFormat="1" x14ac:dyDescent="0.35">
      <c r="A535" s="427" t="str">
        <f>IF(ISBLANK(INDEX('Policy Characteristics'!A:A,MATCH($C535,'Policy Characteristics'!$C:$C,0))),"",INDEX('Policy Characteristics'!A:A,MATCH($C535,'Policy Characteristics'!$C:$C,0)))</f>
        <v>Industry</v>
      </c>
      <c r="B535" s="427" t="str">
        <f>IF(ISBLANK(INDEX('Policy Characteristics'!B:B,MATCH($C535,'Policy Characteristics'!$C:$C,0))),"",INDEX('Policy Characteristics'!B:B,MATCH($C535,'Policy Characteristics'!$C:$C,0)))</f>
        <v>Industry Energy Efficiency Standards</v>
      </c>
      <c r="C535" s="431" t="str">
        <f t="shared" si="33"/>
        <v>Percentage Improvement in Eqpt Efficiency Standards above BAU</v>
      </c>
      <c r="D535" s="9" t="s">
        <v>3259</v>
      </c>
      <c r="E535" s="53" t="s">
        <v>2481</v>
      </c>
      <c r="F535" s="211" t="s">
        <v>2695</v>
      </c>
      <c r="G535" s="53" t="s">
        <v>2489</v>
      </c>
      <c r="H535" s="54">
        <v>1089</v>
      </c>
      <c r="I535" s="53" t="s">
        <v>45</v>
      </c>
      <c r="J535" s="429" t="str">
        <f>IF(ISBLANK(INDEX('Policy Characteristics'!D:D,MATCH($C535,'Policy Characteristics'!$C:$C,0))),"",INDEX('Policy Characteristics'!D:D,MATCH($C535,'Policy Characteristics'!$C:$C,0)))</f>
        <v>Industry Energy Efficiency Standards</v>
      </c>
      <c r="K535" s="427" t="str">
        <f>IF(ISBLANK(INDEX('Policy Characteristics'!E:E,MATCH($C535,'Policy Characteristics'!$C:$C,0))),"",INDEX('Policy Characteristics'!E:E,MATCH($C535,'Policy Characteristics'!$C:$C,0)))</f>
        <v>indst efficiency standards</v>
      </c>
      <c r="L535" s="450">
        <f>IF(ISBLANK(INDEX('Policy Characteristics'!F:F,MATCH($C535,'Policy Characteristics'!$C:$C,0))),"",INDEX('Policy Characteristics'!F:F,MATCH($C535,'Policy Characteristics'!$C:$C,0)))</f>
        <v>0</v>
      </c>
      <c r="M535" s="450">
        <f>IF(ISBLANK(INDEX('Policy Characteristics'!G:G,MATCH($C535,'Policy Characteristics'!$C:$C,0))),"",INDEX('Policy Characteristics'!G:G,MATCH($C535,'Policy Characteristics'!$C:$C,0)))</f>
        <v>0.25</v>
      </c>
      <c r="N535" s="450">
        <f>IF(ISBLANK(INDEX('Policy Characteristics'!H:H,MATCH($C535,'Policy Characteristics'!$C:$C,0))),"",INDEX('Policy Characteristics'!H:H,MATCH($C535,'Policy Characteristics'!$C:$C,0)))</f>
        <v>0.01</v>
      </c>
      <c r="O535" s="427" t="str">
        <f>IF(ISBLANK(INDEX('Policy Characteristics'!I:I,MATCH($C535,'Policy Characteristics'!$C:$C,0))),"",INDEX('Policy Characteristics'!I:I,MATCH($C535,'Policy Characteristics'!$C:$C,0)))</f>
        <v>% reduction in energy use</v>
      </c>
      <c r="P535" s="427" t="str">
        <f>IF(ISBLANK(INDEX('Policy Characteristics'!J:J,MATCH($C535,'Policy Characteristics'!$C:$C,0))),"",INDEX('Policy Characteristics'!J:J,MATCH($C535,'Policy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35" s="427" t="str">
        <f>IF(ISBLANK(INDEX('Policy Characteristics'!K:K,MATCH($C535,'Policy Characteristics'!$C:$C,0))),"",INDEX('Policy Characteristics'!K:K,MATCH($C535,'Policy Characteristics'!$C:$C,0)))</f>
        <v>industry-ag-main.html#eff-stds</v>
      </c>
      <c r="R535" s="427" t="str">
        <f>IF(ISBLANK(INDEX('Policy Characteristics'!L:L,MATCH($C535,'Policy Characteristics'!$C:$C,0))),"",INDEX('Policy Characteristics'!L:L,MATCH($C535,'Policy Characteristics'!$C:$C,0)))</f>
        <v>industry-energy-efficiency-standards.html</v>
      </c>
    </row>
    <row r="536" spans="1:18" s="5" customFormat="1" x14ac:dyDescent="0.35">
      <c r="A536" s="427" t="str">
        <f>IF(ISBLANK(INDEX('Policy Characteristics'!A:A,MATCH($C536,'Policy Characteristics'!$C:$C,0))),"",INDEX('Policy Characteristics'!A:A,MATCH($C536,'Policy Characteristics'!$C:$C,0)))</f>
        <v>Industry</v>
      </c>
      <c r="B536" s="427" t="str">
        <f>IF(ISBLANK(INDEX('Policy Characteristics'!B:B,MATCH($C536,'Policy Characteristics'!$C:$C,0))),"",INDEX('Policy Characteristics'!B:B,MATCH($C536,'Policy Characteristics'!$C:$C,0)))</f>
        <v>Industry Energy Efficiency Standards</v>
      </c>
      <c r="C536" s="431" t="str">
        <f t="shared" si="33"/>
        <v>Percentage Improvement in Eqpt Efficiency Standards above BAU</v>
      </c>
      <c r="D536" s="9" t="s">
        <v>3259</v>
      </c>
      <c r="E536" s="53" t="s">
        <v>2482</v>
      </c>
      <c r="F536" s="211" t="s">
        <v>2695</v>
      </c>
      <c r="G536" s="53" t="s">
        <v>2490</v>
      </c>
      <c r="H536" s="54">
        <v>1090</v>
      </c>
      <c r="I536" s="53" t="s">
        <v>45</v>
      </c>
      <c r="J536" s="429" t="str">
        <f>IF(ISBLANK(INDEX('Policy Characteristics'!D:D,MATCH($C536,'Policy Characteristics'!$C:$C,0))),"",INDEX('Policy Characteristics'!D:D,MATCH($C536,'Policy Characteristics'!$C:$C,0)))</f>
        <v>Industry Energy Efficiency Standards</v>
      </c>
      <c r="K536" s="427" t="str">
        <f>IF(ISBLANK(INDEX('Policy Characteristics'!E:E,MATCH($C536,'Policy Characteristics'!$C:$C,0))),"",INDEX('Policy Characteristics'!E:E,MATCH($C536,'Policy Characteristics'!$C:$C,0)))</f>
        <v>indst efficiency standards</v>
      </c>
      <c r="L536" s="450">
        <f>IF(ISBLANK(INDEX('Policy Characteristics'!F:F,MATCH($C536,'Policy Characteristics'!$C:$C,0))),"",INDEX('Policy Characteristics'!F:F,MATCH($C536,'Policy Characteristics'!$C:$C,0)))</f>
        <v>0</v>
      </c>
      <c r="M536" s="450">
        <f>IF(ISBLANK(INDEX('Policy Characteristics'!G:G,MATCH($C536,'Policy Characteristics'!$C:$C,0))),"",INDEX('Policy Characteristics'!G:G,MATCH($C536,'Policy Characteristics'!$C:$C,0)))</f>
        <v>0.25</v>
      </c>
      <c r="N536" s="450">
        <f>IF(ISBLANK(INDEX('Policy Characteristics'!H:H,MATCH($C536,'Policy Characteristics'!$C:$C,0))),"",INDEX('Policy Characteristics'!H:H,MATCH($C536,'Policy Characteristics'!$C:$C,0)))</f>
        <v>0.01</v>
      </c>
      <c r="O536" s="427" t="str">
        <f>IF(ISBLANK(INDEX('Policy Characteristics'!I:I,MATCH($C536,'Policy Characteristics'!$C:$C,0))),"",INDEX('Policy Characteristics'!I:I,MATCH($C536,'Policy Characteristics'!$C:$C,0)))</f>
        <v>% reduction in energy use</v>
      </c>
      <c r="P536" s="427" t="str">
        <f>IF(ISBLANK(INDEX('Policy Characteristics'!J:J,MATCH($C536,'Policy Characteristics'!$C:$C,0))),"",INDEX('Policy Characteristics'!J:J,MATCH($C536,'Policy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36" s="427" t="str">
        <f>IF(ISBLANK(INDEX('Policy Characteristics'!K:K,MATCH($C536,'Policy Characteristics'!$C:$C,0))),"",INDEX('Policy Characteristics'!K:K,MATCH($C536,'Policy Characteristics'!$C:$C,0)))</f>
        <v>industry-ag-main.html#eff-stds</v>
      </c>
      <c r="R536" s="427" t="str">
        <f>IF(ISBLANK(INDEX('Policy Characteristics'!L:L,MATCH($C536,'Policy Characteristics'!$C:$C,0))),"",INDEX('Policy Characteristics'!L:L,MATCH($C536,'Policy Characteristics'!$C:$C,0)))</f>
        <v>industry-energy-efficiency-standards.html</v>
      </c>
    </row>
    <row r="537" spans="1:18" s="5" customFormat="1" x14ac:dyDescent="0.35">
      <c r="A537" s="427" t="str">
        <f>IF(ISBLANK(INDEX('Policy Characteristics'!A:A,MATCH($C537,'Policy Characteristics'!$C:$C,0))),"",INDEX('Policy Characteristics'!A:A,MATCH($C537,'Policy Characteristics'!$C:$C,0)))</f>
        <v>Industry</v>
      </c>
      <c r="B537" s="427" t="str">
        <f>IF(ISBLANK(INDEX('Policy Characteristics'!B:B,MATCH($C537,'Policy Characteristics'!$C:$C,0))),"",INDEX('Policy Characteristics'!B:B,MATCH($C537,'Policy Characteristics'!$C:$C,0)))</f>
        <v>Industry Energy Efficiency Standards</v>
      </c>
      <c r="C537" s="431" t="str">
        <f t="shared" si="33"/>
        <v>Percentage Improvement in Eqpt Efficiency Standards above BAU</v>
      </c>
      <c r="D537" s="9" t="s">
        <v>3259</v>
      </c>
      <c r="E537" s="53" t="s">
        <v>2483</v>
      </c>
      <c r="F537" s="211" t="s">
        <v>2695</v>
      </c>
      <c r="G537" s="53" t="s">
        <v>2487</v>
      </c>
      <c r="H537" s="54">
        <v>1091</v>
      </c>
      <c r="I537" s="53" t="s">
        <v>46</v>
      </c>
      <c r="J537" s="429" t="str">
        <f>IF(ISBLANK(INDEX('Policy Characteristics'!D:D,MATCH($C537,'Policy Characteristics'!$C:$C,0))),"",INDEX('Policy Characteristics'!D:D,MATCH($C537,'Policy Characteristics'!$C:$C,0)))</f>
        <v>Industry Energy Efficiency Standards</v>
      </c>
      <c r="K537" s="427" t="str">
        <f>IF(ISBLANK(INDEX('Policy Characteristics'!E:E,MATCH($C537,'Policy Characteristics'!$C:$C,0))),"",INDEX('Policy Characteristics'!E:E,MATCH($C537,'Policy Characteristics'!$C:$C,0)))</f>
        <v>indst efficiency standards</v>
      </c>
      <c r="L537" s="450">
        <f>IF(ISBLANK(INDEX('Policy Characteristics'!F:F,MATCH($C537,'Policy Characteristics'!$C:$C,0))),"",INDEX('Policy Characteristics'!F:F,MATCH($C537,'Policy Characteristics'!$C:$C,0)))</f>
        <v>0</v>
      </c>
      <c r="M537" s="450">
        <f>IF(ISBLANK(INDEX('Policy Characteristics'!G:G,MATCH($C537,'Policy Characteristics'!$C:$C,0))),"",INDEX('Policy Characteristics'!G:G,MATCH($C537,'Policy Characteristics'!$C:$C,0)))</f>
        <v>0.25</v>
      </c>
      <c r="N537" s="450">
        <f>IF(ISBLANK(INDEX('Policy Characteristics'!H:H,MATCH($C537,'Policy Characteristics'!$C:$C,0))),"",INDEX('Policy Characteristics'!H:H,MATCH($C537,'Policy Characteristics'!$C:$C,0)))</f>
        <v>0.01</v>
      </c>
      <c r="O537" s="427" t="str">
        <f>IF(ISBLANK(INDEX('Policy Characteristics'!I:I,MATCH($C537,'Policy Characteristics'!$C:$C,0))),"",INDEX('Policy Characteristics'!I:I,MATCH($C537,'Policy Characteristics'!$C:$C,0)))</f>
        <v>% reduction in energy use</v>
      </c>
      <c r="P537" s="427" t="str">
        <f>IF(ISBLANK(INDEX('Policy Characteristics'!J:J,MATCH($C537,'Policy Characteristics'!$C:$C,0))),"",INDEX('Policy Characteristics'!J:J,MATCH($C537,'Policy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37" s="427" t="str">
        <f>IF(ISBLANK(INDEX('Policy Characteristics'!K:K,MATCH($C537,'Policy Characteristics'!$C:$C,0))),"",INDEX('Policy Characteristics'!K:K,MATCH($C537,'Policy Characteristics'!$C:$C,0)))</f>
        <v>industry-ag-main.html#eff-stds</v>
      </c>
      <c r="R537" s="427" t="str">
        <f>IF(ISBLANK(INDEX('Policy Characteristics'!L:L,MATCH($C537,'Policy Characteristics'!$C:$C,0))),"",INDEX('Policy Characteristics'!L:L,MATCH($C537,'Policy Characteristics'!$C:$C,0)))</f>
        <v>industry-energy-efficiency-standards.html</v>
      </c>
    </row>
    <row r="538" spans="1:18" s="5" customFormat="1" x14ac:dyDescent="0.35">
      <c r="A538" s="427" t="str">
        <f>IF(ISBLANK(INDEX('Policy Characteristics'!A:A,MATCH($C538,'Policy Characteristics'!$C:$C,0))),"",INDEX('Policy Characteristics'!A:A,MATCH($C538,'Policy Characteristics'!$C:$C,0)))</f>
        <v>Industry</v>
      </c>
      <c r="B538" s="427" t="str">
        <f>IF(ISBLANK(INDEX('Policy Characteristics'!B:B,MATCH($C538,'Policy Characteristics'!$C:$C,0))),"",INDEX('Policy Characteristics'!B:B,MATCH($C538,'Policy Characteristics'!$C:$C,0)))</f>
        <v>Industry Energy Efficiency Standards</v>
      </c>
      <c r="C538" s="431" t="str">
        <f t="shared" si="33"/>
        <v>Percentage Improvement in Eqpt Efficiency Standards above BAU</v>
      </c>
      <c r="D538" s="9" t="s">
        <v>3259</v>
      </c>
      <c r="E538" s="53" t="s">
        <v>2484</v>
      </c>
      <c r="F538" s="211" t="s">
        <v>2695</v>
      </c>
      <c r="G538" s="53" t="s">
        <v>2488</v>
      </c>
      <c r="H538" s="54">
        <v>1092</v>
      </c>
      <c r="I538" s="53" t="s">
        <v>45</v>
      </c>
      <c r="J538" s="429" t="str">
        <f>IF(ISBLANK(INDEX('Policy Characteristics'!D:D,MATCH($C538,'Policy Characteristics'!$C:$C,0))),"",INDEX('Policy Characteristics'!D:D,MATCH($C538,'Policy Characteristics'!$C:$C,0)))</f>
        <v>Industry Energy Efficiency Standards</v>
      </c>
      <c r="K538" s="427" t="str">
        <f>IF(ISBLANK(INDEX('Policy Characteristics'!E:E,MATCH($C538,'Policy Characteristics'!$C:$C,0))),"",INDEX('Policy Characteristics'!E:E,MATCH($C538,'Policy Characteristics'!$C:$C,0)))</f>
        <v>indst efficiency standards</v>
      </c>
      <c r="L538" s="450">
        <f>IF(ISBLANK(INDEX('Policy Characteristics'!F:F,MATCH($C538,'Policy Characteristics'!$C:$C,0))),"",INDEX('Policy Characteristics'!F:F,MATCH($C538,'Policy Characteristics'!$C:$C,0)))</f>
        <v>0</v>
      </c>
      <c r="M538" s="450">
        <f>IF(ISBLANK(INDEX('Policy Characteristics'!G:G,MATCH($C538,'Policy Characteristics'!$C:$C,0))),"",INDEX('Policy Characteristics'!G:G,MATCH($C538,'Policy Characteristics'!$C:$C,0)))</f>
        <v>0.25</v>
      </c>
      <c r="N538" s="450">
        <f>IF(ISBLANK(INDEX('Policy Characteristics'!H:H,MATCH($C538,'Policy Characteristics'!$C:$C,0))),"",INDEX('Policy Characteristics'!H:H,MATCH($C538,'Policy Characteristics'!$C:$C,0)))</f>
        <v>0.01</v>
      </c>
      <c r="O538" s="427" t="str">
        <f>IF(ISBLANK(INDEX('Policy Characteristics'!I:I,MATCH($C538,'Policy Characteristics'!$C:$C,0))),"",INDEX('Policy Characteristics'!I:I,MATCH($C538,'Policy Characteristics'!$C:$C,0)))</f>
        <v>% reduction in energy use</v>
      </c>
      <c r="P538" s="427" t="str">
        <f>IF(ISBLANK(INDEX('Policy Characteristics'!J:J,MATCH($C538,'Policy Characteristics'!$C:$C,0))),"",INDEX('Policy Characteristics'!J:J,MATCH($C538,'Policy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38" s="427" t="str">
        <f>IF(ISBLANK(INDEX('Policy Characteristics'!K:K,MATCH($C538,'Policy Characteristics'!$C:$C,0))),"",INDEX('Policy Characteristics'!K:K,MATCH($C538,'Policy Characteristics'!$C:$C,0)))</f>
        <v>industry-ag-main.html#eff-stds</v>
      </c>
      <c r="R538" s="427" t="str">
        <f>IF(ISBLANK(INDEX('Policy Characteristics'!L:L,MATCH($C538,'Policy Characteristics'!$C:$C,0))),"",INDEX('Policy Characteristics'!L:L,MATCH($C538,'Policy Characteristics'!$C:$C,0)))</f>
        <v>industry-energy-efficiency-standards.html</v>
      </c>
    </row>
    <row r="539" spans="1:18" s="5" customFormat="1" x14ac:dyDescent="0.35">
      <c r="A539" s="427" t="str">
        <f>IF(ISBLANK(INDEX('Policy Characteristics'!A:A,MATCH($C539,'Policy Characteristics'!$C:$C,0))),"",INDEX('Policy Characteristics'!A:A,MATCH($C539,'Policy Characteristics'!$C:$C,0)))</f>
        <v>Industry</v>
      </c>
      <c r="B539" s="427" t="str">
        <f>IF(ISBLANK(INDEX('Policy Characteristics'!B:B,MATCH($C539,'Policy Characteristics'!$C:$C,0))),"",INDEX('Policy Characteristics'!B:B,MATCH($C539,'Policy Characteristics'!$C:$C,0)))</f>
        <v>Industry Energy Efficiency Standards</v>
      </c>
      <c r="C539" s="431" t="str">
        <f t="shared" si="33"/>
        <v>Percentage Improvement in Eqpt Efficiency Standards above BAU</v>
      </c>
      <c r="D539" s="9" t="s">
        <v>3259</v>
      </c>
      <c r="E539" s="53" t="s">
        <v>2485</v>
      </c>
      <c r="F539" s="211" t="s">
        <v>2695</v>
      </c>
      <c r="G539" s="53" t="s">
        <v>2491</v>
      </c>
      <c r="H539" s="54">
        <v>1093</v>
      </c>
      <c r="I539" s="53" t="s">
        <v>46</v>
      </c>
      <c r="J539" s="429" t="str">
        <f>IF(ISBLANK(INDEX('Policy Characteristics'!D:D,MATCH($C539,'Policy Characteristics'!$C:$C,0))),"",INDEX('Policy Characteristics'!D:D,MATCH($C539,'Policy Characteristics'!$C:$C,0)))</f>
        <v>Industry Energy Efficiency Standards</v>
      </c>
      <c r="K539" s="427" t="str">
        <f>IF(ISBLANK(INDEX('Policy Characteristics'!E:E,MATCH($C539,'Policy Characteristics'!$C:$C,0))),"",INDEX('Policy Characteristics'!E:E,MATCH($C539,'Policy Characteristics'!$C:$C,0)))</f>
        <v>indst efficiency standards</v>
      </c>
      <c r="L539" s="450">
        <f>IF(ISBLANK(INDEX('Policy Characteristics'!F:F,MATCH($C539,'Policy Characteristics'!$C:$C,0))),"",INDEX('Policy Characteristics'!F:F,MATCH($C539,'Policy Characteristics'!$C:$C,0)))</f>
        <v>0</v>
      </c>
      <c r="M539" s="450">
        <f>IF(ISBLANK(INDEX('Policy Characteristics'!G:G,MATCH($C539,'Policy Characteristics'!$C:$C,0))),"",INDEX('Policy Characteristics'!G:G,MATCH($C539,'Policy Characteristics'!$C:$C,0)))</f>
        <v>0.25</v>
      </c>
      <c r="N539" s="450">
        <f>IF(ISBLANK(INDEX('Policy Characteristics'!H:H,MATCH($C539,'Policy Characteristics'!$C:$C,0))),"",INDEX('Policy Characteristics'!H:H,MATCH($C539,'Policy Characteristics'!$C:$C,0)))</f>
        <v>0.01</v>
      </c>
      <c r="O539" s="427" t="str">
        <f>IF(ISBLANK(INDEX('Policy Characteristics'!I:I,MATCH($C539,'Policy Characteristics'!$C:$C,0))),"",INDEX('Policy Characteristics'!I:I,MATCH($C539,'Policy Characteristics'!$C:$C,0)))</f>
        <v>% reduction in energy use</v>
      </c>
      <c r="P539" s="427" t="str">
        <f>IF(ISBLANK(INDEX('Policy Characteristics'!J:J,MATCH($C539,'Policy Characteristics'!$C:$C,0))),"",INDEX('Policy Characteristics'!J:J,MATCH($C539,'Policy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39" s="427" t="str">
        <f>IF(ISBLANK(INDEX('Policy Characteristics'!K:K,MATCH($C539,'Policy Characteristics'!$C:$C,0))),"",INDEX('Policy Characteristics'!K:K,MATCH($C539,'Policy Characteristics'!$C:$C,0)))</f>
        <v>industry-ag-main.html#eff-stds</v>
      </c>
      <c r="R539" s="427" t="str">
        <f>IF(ISBLANK(INDEX('Policy Characteristics'!L:L,MATCH($C539,'Policy Characteristics'!$C:$C,0))),"",INDEX('Policy Characteristics'!L:L,MATCH($C539,'Policy Characteristics'!$C:$C,0)))</f>
        <v>industry-energy-efficiency-standards.html</v>
      </c>
    </row>
    <row r="540" spans="1:18" s="5" customFormat="1" x14ac:dyDescent="0.35">
      <c r="A540" s="427" t="str">
        <f>IF(ISBLANK(INDEX('Policy Characteristics'!A:A,MATCH($C540,'Policy Characteristics'!$C:$C,0))),"",INDEX('Policy Characteristics'!A:A,MATCH($C540,'Policy Characteristics'!$C:$C,0)))</f>
        <v>Industry</v>
      </c>
      <c r="B540" s="427" t="str">
        <f>IF(ISBLANK(INDEX('Policy Characteristics'!B:B,MATCH($C540,'Policy Characteristics'!$C:$C,0))),"",INDEX('Policy Characteristics'!B:B,MATCH($C540,'Policy Characteristics'!$C:$C,0)))</f>
        <v>Industry Energy Efficiency Standards</v>
      </c>
      <c r="C540" s="431" t="str">
        <f t="shared" si="33"/>
        <v>Percentage Improvement in Eqpt Efficiency Standards above BAU</v>
      </c>
      <c r="D540" s="9" t="s">
        <v>3259</v>
      </c>
      <c r="E540" s="53" t="s">
        <v>2837</v>
      </c>
      <c r="F540" s="211" t="s">
        <v>2695</v>
      </c>
      <c r="G540" s="53" t="s">
        <v>2840</v>
      </c>
      <c r="H540" s="54">
        <v>1094</v>
      </c>
      <c r="I540" s="53" t="s">
        <v>46</v>
      </c>
      <c r="J540" s="429" t="str">
        <f>IF(ISBLANK(INDEX('Policy Characteristics'!D:D,MATCH($C540,'Policy Characteristics'!$C:$C,0))),"",INDEX('Policy Characteristics'!D:D,MATCH($C540,'Policy Characteristics'!$C:$C,0)))</f>
        <v>Industry Energy Efficiency Standards</v>
      </c>
      <c r="K540" s="427" t="str">
        <f>IF(ISBLANK(INDEX('Policy Characteristics'!E:E,MATCH($C540,'Policy Characteristics'!$C:$C,0))),"",INDEX('Policy Characteristics'!E:E,MATCH($C540,'Policy Characteristics'!$C:$C,0)))</f>
        <v>indst efficiency standards</v>
      </c>
      <c r="L540" s="450">
        <f>IF(ISBLANK(INDEX('Policy Characteristics'!F:F,MATCH($C540,'Policy Characteristics'!$C:$C,0))),"",INDEX('Policy Characteristics'!F:F,MATCH($C540,'Policy Characteristics'!$C:$C,0)))</f>
        <v>0</v>
      </c>
      <c r="M540" s="450">
        <f>IF(ISBLANK(INDEX('Policy Characteristics'!G:G,MATCH($C540,'Policy Characteristics'!$C:$C,0))),"",INDEX('Policy Characteristics'!G:G,MATCH($C540,'Policy Characteristics'!$C:$C,0)))</f>
        <v>0.25</v>
      </c>
      <c r="N540" s="450">
        <f>IF(ISBLANK(INDEX('Policy Characteristics'!H:H,MATCH($C540,'Policy Characteristics'!$C:$C,0))),"",INDEX('Policy Characteristics'!H:H,MATCH($C540,'Policy Characteristics'!$C:$C,0)))</f>
        <v>0.01</v>
      </c>
      <c r="O540" s="427" t="str">
        <f>IF(ISBLANK(INDEX('Policy Characteristics'!I:I,MATCH($C540,'Policy Characteristics'!$C:$C,0))),"",INDEX('Policy Characteristics'!I:I,MATCH($C540,'Policy Characteristics'!$C:$C,0)))</f>
        <v>% reduction in energy use</v>
      </c>
      <c r="P540" s="427" t="str">
        <f>IF(ISBLANK(INDEX('Policy Characteristics'!J:J,MATCH($C540,'Policy Characteristics'!$C:$C,0))),"",INDEX('Policy Characteristics'!J:J,MATCH($C540,'Policy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40" s="427" t="str">
        <f>IF(ISBLANK(INDEX('Policy Characteristics'!K:K,MATCH($C540,'Policy Characteristics'!$C:$C,0))),"",INDEX('Policy Characteristics'!K:K,MATCH($C540,'Policy Characteristics'!$C:$C,0)))</f>
        <v>industry-ag-main.html#eff-stds</v>
      </c>
      <c r="R540" s="427" t="str">
        <f>IF(ISBLANK(INDEX('Policy Characteristics'!L:L,MATCH($C540,'Policy Characteristics'!$C:$C,0))),"",INDEX('Policy Characteristics'!L:L,MATCH($C540,'Policy Characteristics'!$C:$C,0)))</f>
        <v>industry-energy-efficiency-standards.html</v>
      </c>
    </row>
    <row r="541" spans="1:18" s="5" customFormat="1" x14ac:dyDescent="0.35">
      <c r="A541" s="427" t="str">
        <f>IF(ISBLANK(INDEX('Policy Characteristics'!A:A,MATCH($C541,'Policy Characteristics'!$C:$C,0))),"",INDEX('Policy Characteristics'!A:A,MATCH($C541,'Policy Characteristics'!$C:$C,0)))</f>
        <v>Industry</v>
      </c>
      <c r="B541" s="427" t="str">
        <f>IF(ISBLANK(INDEX('Policy Characteristics'!B:B,MATCH($C541,'Policy Characteristics'!$C:$C,0))),"",INDEX('Policy Characteristics'!B:B,MATCH($C541,'Policy Characteristics'!$C:$C,0)))</f>
        <v>Industry Energy Efficiency Standards</v>
      </c>
      <c r="C541" s="431" t="str">
        <f t="shared" si="33"/>
        <v>Percentage Improvement in Eqpt Efficiency Standards above BAU</v>
      </c>
      <c r="D541" s="9" t="s">
        <v>3259</v>
      </c>
      <c r="E541" s="53" t="s">
        <v>2838</v>
      </c>
      <c r="F541" s="211" t="s">
        <v>2695</v>
      </c>
      <c r="G541" s="53" t="s">
        <v>2842</v>
      </c>
      <c r="H541" s="54">
        <v>1095</v>
      </c>
      <c r="I541" s="53" t="s">
        <v>45</v>
      </c>
      <c r="J541" s="429" t="str">
        <f>IF(ISBLANK(INDEX('Policy Characteristics'!D:D,MATCH($C541,'Policy Characteristics'!$C:$C,0))),"",INDEX('Policy Characteristics'!D:D,MATCH($C541,'Policy Characteristics'!$C:$C,0)))</f>
        <v>Industry Energy Efficiency Standards</v>
      </c>
      <c r="K541" s="427" t="str">
        <f>IF(ISBLANK(INDEX('Policy Characteristics'!E:E,MATCH($C541,'Policy Characteristics'!$C:$C,0))),"",INDEX('Policy Characteristics'!E:E,MATCH($C541,'Policy Characteristics'!$C:$C,0)))</f>
        <v>indst efficiency standards</v>
      </c>
      <c r="L541" s="450">
        <f>IF(ISBLANK(INDEX('Policy Characteristics'!F:F,MATCH($C541,'Policy Characteristics'!$C:$C,0))),"",INDEX('Policy Characteristics'!F:F,MATCH($C541,'Policy Characteristics'!$C:$C,0)))</f>
        <v>0</v>
      </c>
      <c r="M541" s="450">
        <f>IF(ISBLANK(INDEX('Policy Characteristics'!G:G,MATCH($C541,'Policy Characteristics'!$C:$C,0))),"",INDEX('Policy Characteristics'!G:G,MATCH($C541,'Policy Characteristics'!$C:$C,0)))</f>
        <v>0.25</v>
      </c>
      <c r="N541" s="450">
        <f>IF(ISBLANK(INDEX('Policy Characteristics'!H:H,MATCH($C541,'Policy Characteristics'!$C:$C,0))),"",INDEX('Policy Characteristics'!H:H,MATCH($C541,'Policy Characteristics'!$C:$C,0)))</f>
        <v>0.01</v>
      </c>
      <c r="O541" s="427" t="str">
        <f>IF(ISBLANK(INDEX('Policy Characteristics'!I:I,MATCH($C541,'Policy Characteristics'!$C:$C,0))),"",INDEX('Policy Characteristics'!I:I,MATCH($C541,'Policy Characteristics'!$C:$C,0)))</f>
        <v>% reduction in energy use</v>
      </c>
      <c r="P541" s="427" t="str">
        <f>IF(ISBLANK(INDEX('Policy Characteristics'!J:J,MATCH($C541,'Policy Characteristics'!$C:$C,0))),"",INDEX('Policy Characteristics'!J:J,MATCH($C541,'Policy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41" s="427" t="str">
        <f>IF(ISBLANK(INDEX('Policy Characteristics'!K:K,MATCH($C541,'Policy Characteristics'!$C:$C,0))),"",INDEX('Policy Characteristics'!K:K,MATCH($C541,'Policy Characteristics'!$C:$C,0)))</f>
        <v>industry-ag-main.html#eff-stds</v>
      </c>
      <c r="R541" s="427" t="str">
        <f>IF(ISBLANK(INDEX('Policy Characteristics'!L:L,MATCH($C541,'Policy Characteristics'!$C:$C,0))),"",INDEX('Policy Characteristics'!L:L,MATCH($C541,'Policy Characteristics'!$C:$C,0)))</f>
        <v>industry-energy-efficiency-standards.html</v>
      </c>
    </row>
    <row r="542" spans="1:18" s="5" customFormat="1" x14ac:dyDescent="0.35">
      <c r="A542" s="427" t="str">
        <f>IF(ISBLANK(INDEX('Policy Characteristics'!A:A,MATCH($C542,'Policy Characteristics'!$C:$C,0))),"",INDEX('Policy Characteristics'!A:A,MATCH($C542,'Policy Characteristics'!$C:$C,0)))</f>
        <v>Industry</v>
      </c>
      <c r="B542" s="427" t="str">
        <f>IF(ISBLANK(INDEX('Policy Characteristics'!B:B,MATCH($C542,'Policy Characteristics'!$C:$C,0))),"",INDEX('Policy Characteristics'!B:B,MATCH($C542,'Policy Characteristics'!$C:$C,0)))</f>
        <v>Industry Energy Efficiency Standards</v>
      </c>
      <c r="C542" s="431" t="str">
        <f t="shared" si="33"/>
        <v>Percentage Improvement in Eqpt Efficiency Standards above BAU</v>
      </c>
      <c r="D542" s="9" t="s">
        <v>3259</v>
      </c>
      <c r="E542" s="53" t="s">
        <v>2839</v>
      </c>
      <c r="F542" s="211" t="s">
        <v>2695</v>
      </c>
      <c r="G542" s="53" t="s">
        <v>2843</v>
      </c>
      <c r="H542" s="54">
        <v>1096</v>
      </c>
      <c r="I542" s="53" t="s">
        <v>45</v>
      </c>
      <c r="J542" s="429" t="str">
        <f>IF(ISBLANK(INDEX('Policy Characteristics'!D:D,MATCH($C542,'Policy Characteristics'!$C:$C,0))),"",INDEX('Policy Characteristics'!D:D,MATCH($C542,'Policy Characteristics'!$C:$C,0)))</f>
        <v>Industry Energy Efficiency Standards</v>
      </c>
      <c r="K542" s="427" t="str">
        <f>IF(ISBLANK(INDEX('Policy Characteristics'!E:E,MATCH($C542,'Policy Characteristics'!$C:$C,0))),"",INDEX('Policy Characteristics'!E:E,MATCH($C542,'Policy Characteristics'!$C:$C,0)))</f>
        <v>indst efficiency standards</v>
      </c>
      <c r="L542" s="450">
        <f>IF(ISBLANK(INDEX('Policy Characteristics'!F:F,MATCH($C542,'Policy Characteristics'!$C:$C,0))),"",INDEX('Policy Characteristics'!F:F,MATCH($C542,'Policy Characteristics'!$C:$C,0)))</f>
        <v>0</v>
      </c>
      <c r="M542" s="450">
        <f>IF(ISBLANK(INDEX('Policy Characteristics'!G:G,MATCH($C542,'Policy Characteristics'!$C:$C,0))),"",INDEX('Policy Characteristics'!G:G,MATCH($C542,'Policy Characteristics'!$C:$C,0)))</f>
        <v>0.25</v>
      </c>
      <c r="N542" s="450">
        <f>IF(ISBLANK(INDEX('Policy Characteristics'!H:H,MATCH($C542,'Policy Characteristics'!$C:$C,0))),"",INDEX('Policy Characteristics'!H:H,MATCH($C542,'Policy Characteristics'!$C:$C,0)))</f>
        <v>0.01</v>
      </c>
      <c r="O542" s="427" t="str">
        <f>IF(ISBLANK(INDEX('Policy Characteristics'!I:I,MATCH($C542,'Policy Characteristics'!$C:$C,0))),"",INDEX('Policy Characteristics'!I:I,MATCH($C542,'Policy Characteristics'!$C:$C,0)))</f>
        <v>% reduction in energy use</v>
      </c>
      <c r="P542" s="427" t="str">
        <f>IF(ISBLANK(INDEX('Policy Characteristics'!J:J,MATCH($C542,'Policy Characteristics'!$C:$C,0))),"",INDEX('Policy Characteristics'!J:J,MATCH($C542,'Policy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42" s="427" t="str">
        <f>IF(ISBLANK(INDEX('Policy Characteristics'!K:K,MATCH($C542,'Policy Characteristics'!$C:$C,0))),"",INDEX('Policy Characteristics'!K:K,MATCH($C542,'Policy Characteristics'!$C:$C,0)))</f>
        <v>industry-ag-main.html#eff-stds</v>
      </c>
      <c r="R542" s="427" t="str">
        <f>IF(ISBLANK(INDEX('Policy Characteristics'!L:L,MATCH($C542,'Policy Characteristics'!$C:$C,0))),"",INDEX('Policy Characteristics'!L:L,MATCH($C542,'Policy Characteristics'!$C:$C,0)))</f>
        <v>industry-energy-efficiency-standards.html</v>
      </c>
    </row>
    <row r="543" spans="1:18" s="5" customFormat="1" x14ac:dyDescent="0.35">
      <c r="A543" s="427" t="str">
        <f>IF(ISBLANK(INDEX('Policy Characteristics'!A:A,MATCH($C543,'Policy Characteristics'!$C:$C,0))),"",INDEX('Policy Characteristics'!A:A,MATCH($C543,'Policy Characteristics'!$C:$C,0)))</f>
        <v>Industry</v>
      </c>
      <c r="B543" s="427" t="str">
        <f>IF(ISBLANK(INDEX('Policy Characteristics'!B:B,MATCH($C543,'Policy Characteristics'!$C:$C,0))),"",INDEX('Policy Characteristics'!B:B,MATCH($C543,'Policy Characteristics'!$C:$C,0)))</f>
        <v>Industry Energy Efficiency Standards</v>
      </c>
      <c r="C543" s="431" t="str">
        <f t="shared" si="33"/>
        <v>Percentage Improvement in Eqpt Efficiency Standards above BAU</v>
      </c>
      <c r="D543" s="9" t="s">
        <v>3259</v>
      </c>
      <c r="E543" s="53" t="s">
        <v>2836</v>
      </c>
      <c r="F543" s="211" t="s">
        <v>2695</v>
      </c>
      <c r="G543" s="53" t="s">
        <v>2841</v>
      </c>
      <c r="H543" s="54">
        <v>1097</v>
      </c>
      <c r="I543" s="53" t="s">
        <v>46</v>
      </c>
      <c r="J543" s="429" t="str">
        <f>IF(ISBLANK(INDEX('Policy Characteristics'!D:D,MATCH($C543,'Policy Characteristics'!$C:$C,0))),"",INDEX('Policy Characteristics'!D:D,MATCH($C543,'Policy Characteristics'!$C:$C,0)))</f>
        <v>Industry Energy Efficiency Standards</v>
      </c>
      <c r="K543" s="427" t="str">
        <f>IF(ISBLANK(INDEX('Policy Characteristics'!E:E,MATCH($C543,'Policy Characteristics'!$C:$C,0))),"",INDEX('Policy Characteristics'!E:E,MATCH($C543,'Policy Characteristics'!$C:$C,0)))</f>
        <v>indst efficiency standards</v>
      </c>
      <c r="L543" s="450">
        <f>IF(ISBLANK(INDEX('Policy Characteristics'!F:F,MATCH($C543,'Policy Characteristics'!$C:$C,0))),"",INDEX('Policy Characteristics'!F:F,MATCH($C543,'Policy Characteristics'!$C:$C,0)))</f>
        <v>0</v>
      </c>
      <c r="M543" s="450">
        <f>IF(ISBLANK(INDEX('Policy Characteristics'!G:G,MATCH($C543,'Policy Characteristics'!$C:$C,0))),"",INDEX('Policy Characteristics'!G:G,MATCH($C543,'Policy Characteristics'!$C:$C,0)))</f>
        <v>0.25</v>
      </c>
      <c r="N543" s="450">
        <f>IF(ISBLANK(INDEX('Policy Characteristics'!H:H,MATCH($C543,'Policy Characteristics'!$C:$C,0))),"",INDEX('Policy Characteristics'!H:H,MATCH($C543,'Policy Characteristics'!$C:$C,0)))</f>
        <v>0.01</v>
      </c>
      <c r="O543" s="427" t="str">
        <f>IF(ISBLANK(INDEX('Policy Characteristics'!I:I,MATCH($C543,'Policy Characteristics'!$C:$C,0))),"",INDEX('Policy Characteristics'!I:I,MATCH($C543,'Policy Characteristics'!$C:$C,0)))</f>
        <v>% reduction in energy use</v>
      </c>
      <c r="P543" s="427" t="str">
        <f>IF(ISBLANK(INDEX('Policy Characteristics'!J:J,MATCH($C543,'Policy Characteristics'!$C:$C,0))),"",INDEX('Policy Characteristics'!J:J,MATCH($C543,'Policy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43" s="427" t="str">
        <f>IF(ISBLANK(INDEX('Policy Characteristics'!K:K,MATCH($C543,'Policy Characteristics'!$C:$C,0))),"",INDEX('Policy Characteristics'!K:K,MATCH($C543,'Policy Characteristics'!$C:$C,0)))</f>
        <v>industry-ag-main.html#eff-stds</v>
      </c>
      <c r="R543" s="427" t="str">
        <f>IF(ISBLANK(INDEX('Policy Characteristics'!L:L,MATCH($C543,'Policy Characteristics'!$C:$C,0))),"",INDEX('Policy Characteristics'!L:L,MATCH($C543,'Policy Characteristics'!$C:$C,0)))</f>
        <v>industry-energy-efficiency-standards.html</v>
      </c>
    </row>
    <row r="544" spans="1:18" s="5" customFormat="1" x14ac:dyDescent="0.35">
      <c r="A544" s="427" t="str">
        <f>IF(ISBLANK(INDEX('Policy Characteristics'!A:A,MATCH($C544,'Policy Characteristics'!$C:$C,0))),"",INDEX('Policy Characteristics'!A:A,MATCH($C544,'Policy Characteristics'!$C:$C,0)))</f>
        <v>Industry</v>
      </c>
      <c r="B544" s="427" t="str">
        <f>IF(ISBLANK(INDEX('Policy Characteristics'!B:B,MATCH($C544,'Policy Characteristics'!$C:$C,0))),"",INDEX('Policy Characteristics'!B:B,MATCH($C544,'Policy Characteristics'!$C:$C,0)))</f>
        <v>Industry Energy Efficiency Standards</v>
      </c>
      <c r="C544" s="431" t="str">
        <f t="shared" si="33"/>
        <v>Percentage Improvement in Eqpt Efficiency Standards above BAU</v>
      </c>
      <c r="D544" s="9" t="s">
        <v>3260</v>
      </c>
      <c r="E544" s="53" t="s">
        <v>2480</v>
      </c>
      <c r="F544" s="211" t="s">
        <v>3228</v>
      </c>
      <c r="G544" s="53" t="s">
        <v>2486</v>
      </c>
      <c r="H544" s="54">
        <v>1098</v>
      </c>
      <c r="I544" s="53" t="s">
        <v>45</v>
      </c>
      <c r="J544" s="429" t="str">
        <f>IF(ISBLANK(INDEX('Policy Characteristics'!D:D,MATCH($C544,'Policy Characteristics'!$C:$C,0))),"",INDEX('Policy Characteristics'!D:D,MATCH($C544,'Policy Characteristics'!$C:$C,0)))</f>
        <v>Industry Energy Efficiency Standards</v>
      </c>
      <c r="K544" s="427" t="str">
        <f>IF(ISBLANK(INDEX('Policy Characteristics'!E:E,MATCH($C544,'Policy Characteristics'!$C:$C,0))),"",INDEX('Policy Characteristics'!E:E,MATCH($C544,'Policy Characteristics'!$C:$C,0)))</f>
        <v>indst efficiency standards</v>
      </c>
      <c r="L544" s="450">
        <f>IF(ISBLANK(INDEX('Policy Characteristics'!F:F,MATCH($C544,'Policy Characteristics'!$C:$C,0))),"",INDEX('Policy Characteristics'!F:F,MATCH($C544,'Policy Characteristics'!$C:$C,0)))</f>
        <v>0</v>
      </c>
      <c r="M544" s="450">
        <f>IF(ISBLANK(INDEX('Policy Characteristics'!G:G,MATCH($C544,'Policy Characteristics'!$C:$C,0))),"",INDEX('Policy Characteristics'!G:G,MATCH($C544,'Policy Characteristics'!$C:$C,0)))</f>
        <v>0.25</v>
      </c>
      <c r="N544" s="450">
        <f>IF(ISBLANK(INDEX('Policy Characteristics'!H:H,MATCH($C544,'Policy Characteristics'!$C:$C,0))),"",INDEX('Policy Characteristics'!H:H,MATCH($C544,'Policy Characteristics'!$C:$C,0)))</f>
        <v>0.01</v>
      </c>
      <c r="O544" s="427" t="str">
        <f>IF(ISBLANK(INDEX('Policy Characteristics'!I:I,MATCH($C544,'Policy Characteristics'!$C:$C,0))),"",INDEX('Policy Characteristics'!I:I,MATCH($C544,'Policy Characteristics'!$C:$C,0)))</f>
        <v>% reduction in energy use</v>
      </c>
      <c r="P544" s="427" t="str">
        <f>IF(ISBLANK(INDEX('Policy Characteristics'!J:J,MATCH($C544,'Policy Characteristics'!$C:$C,0))),"",INDEX('Policy Characteristics'!J:J,MATCH($C544,'Policy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44" s="427" t="str">
        <f>IF(ISBLANK(INDEX('Policy Characteristics'!K:K,MATCH($C544,'Policy Characteristics'!$C:$C,0))),"",INDEX('Policy Characteristics'!K:K,MATCH($C544,'Policy Characteristics'!$C:$C,0)))</f>
        <v>industry-ag-main.html#eff-stds</v>
      </c>
      <c r="R544" s="427" t="str">
        <f>IF(ISBLANK(INDEX('Policy Characteristics'!L:L,MATCH($C544,'Policy Characteristics'!$C:$C,0))),"",INDEX('Policy Characteristics'!L:L,MATCH($C544,'Policy Characteristics'!$C:$C,0)))</f>
        <v>industry-energy-efficiency-standards.html</v>
      </c>
    </row>
    <row r="545" spans="1:18" s="5" customFormat="1" x14ac:dyDescent="0.35">
      <c r="A545" s="427" t="str">
        <f>IF(ISBLANK(INDEX('Policy Characteristics'!A:A,MATCH($C545,'Policy Characteristics'!$C:$C,0))),"",INDEX('Policy Characteristics'!A:A,MATCH($C545,'Policy Characteristics'!$C:$C,0)))</f>
        <v>Industry</v>
      </c>
      <c r="B545" s="427" t="str">
        <f>IF(ISBLANK(INDEX('Policy Characteristics'!B:B,MATCH($C545,'Policy Characteristics'!$C:$C,0))),"",INDEX('Policy Characteristics'!B:B,MATCH($C545,'Policy Characteristics'!$C:$C,0)))</f>
        <v>Industry Energy Efficiency Standards</v>
      </c>
      <c r="C545" s="431" t="str">
        <f t="shared" si="33"/>
        <v>Percentage Improvement in Eqpt Efficiency Standards above BAU</v>
      </c>
      <c r="D545" s="9" t="s">
        <v>3260</v>
      </c>
      <c r="E545" s="53" t="s">
        <v>2481</v>
      </c>
      <c r="F545" s="211" t="s">
        <v>3228</v>
      </c>
      <c r="G545" s="53" t="s">
        <v>2489</v>
      </c>
      <c r="H545" s="54">
        <v>1099</v>
      </c>
      <c r="I545" s="53" t="s">
        <v>45</v>
      </c>
      <c r="J545" s="429" t="str">
        <f>IF(ISBLANK(INDEX('Policy Characteristics'!D:D,MATCH($C545,'Policy Characteristics'!$C:$C,0))),"",INDEX('Policy Characteristics'!D:D,MATCH($C545,'Policy Characteristics'!$C:$C,0)))</f>
        <v>Industry Energy Efficiency Standards</v>
      </c>
      <c r="K545" s="427" t="str">
        <f>IF(ISBLANK(INDEX('Policy Characteristics'!E:E,MATCH($C545,'Policy Characteristics'!$C:$C,0))),"",INDEX('Policy Characteristics'!E:E,MATCH($C545,'Policy Characteristics'!$C:$C,0)))</f>
        <v>indst efficiency standards</v>
      </c>
      <c r="L545" s="450">
        <f>IF(ISBLANK(INDEX('Policy Characteristics'!F:F,MATCH($C545,'Policy Characteristics'!$C:$C,0))),"",INDEX('Policy Characteristics'!F:F,MATCH($C545,'Policy Characteristics'!$C:$C,0)))</f>
        <v>0</v>
      </c>
      <c r="M545" s="450">
        <f>IF(ISBLANK(INDEX('Policy Characteristics'!G:G,MATCH($C545,'Policy Characteristics'!$C:$C,0))),"",INDEX('Policy Characteristics'!G:G,MATCH($C545,'Policy Characteristics'!$C:$C,0)))</f>
        <v>0.25</v>
      </c>
      <c r="N545" s="450">
        <f>IF(ISBLANK(INDEX('Policy Characteristics'!H:H,MATCH($C545,'Policy Characteristics'!$C:$C,0))),"",INDEX('Policy Characteristics'!H:H,MATCH($C545,'Policy Characteristics'!$C:$C,0)))</f>
        <v>0.01</v>
      </c>
      <c r="O545" s="427" t="str">
        <f>IF(ISBLANK(INDEX('Policy Characteristics'!I:I,MATCH($C545,'Policy Characteristics'!$C:$C,0))),"",INDEX('Policy Characteristics'!I:I,MATCH($C545,'Policy Characteristics'!$C:$C,0)))</f>
        <v>% reduction in energy use</v>
      </c>
      <c r="P545" s="427" t="str">
        <f>IF(ISBLANK(INDEX('Policy Characteristics'!J:J,MATCH($C545,'Policy Characteristics'!$C:$C,0))),"",INDEX('Policy Characteristics'!J:J,MATCH($C545,'Policy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45" s="427" t="str">
        <f>IF(ISBLANK(INDEX('Policy Characteristics'!K:K,MATCH($C545,'Policy Characteristics'!$C:$C,0))),"",INDEX('Policy Characteristics'!K:K,MATCH($C545,'Policy Characteristics'!$C:$C,0)))</f>
        <v>industry-ag-main.html#eff-stds</v>
      </c>
      <c r="R545" s="427" t="str">
        <f>IF(ISBLANK(INDEX('Policy Characteristics'!L:L,MATCH($C545,'Policy Characteristics'!$C:$C,0))),"",INDEX('Policy Characteristics'!L:L,MATCH($C545,'Policy Characteristics'!$C:$C,0)))</f>
        <v>industry-energy-efficiency-standards.html</v>
      </c>
    </row>
    <row r="546" spans="1:18" s="5" customFormat="1" x14ac:dyDescent="0.35">
      <c r="A546" s="427" t="str">
        <f>IF(ISBLANK(INDEX('Policy Characteristics'!A:A,MATCH($C546,'Policy Characteristics'!$C:$C,0))),"",INDEX('Policy Characteristics'!A:A,MATCH($C546,'Policy Characteristics'!$C:$C,0)))</f>
        <v>Industry</v>
      </c>
      <c r="B546" s="427" t="str">
        <f>IF(ISBLANK(INDEX('Policy Characteristics'!B:B,MATCH($C546,'Policy Characteristics'!$C:$C,0))),"",INDEX('Policy Characteristics'!B:B,MATCH($C546,'Policy Characteristics'!$C:$C,0)))</f>
        <v>Industry Energy Efficiency Standards</v>
      </c>
      <c r="C546" s="431" t="str">
        <f t="shared" si="33"/>
        <v>Percentage Improvement in Eqpt Efficiency Standards above BAU</v>
      </c>
      <c r="D546" s="9" t="s">
        <v>3260</v>
      </c>
      <c r="E546" s="53" t="s">
        <v>2482</v>
      </c>
      <c r="F546" s="211" t="s">
        <v>3228</v>
      </c>
      <c r="G546" s="53" t="s">
        <v>2490</v>
      </c>
      <c r="H546" s="54">
        <v>1100</v>
      </c>
      <c r="I546" s="53" t="s">
        <v>45</v>
      </c>
      <c r="J546" s="429" t="str">
        <f>IF(ISBLANK(INDEX('Policy Characteristics'!D:D,MATCH($C546,'Policy Characteristics'!$C:$C,0))),"",INDEX('Policy Characteristics'!D:D,MATCH($C546,'Policy Characteristics'!$C:$C,0)))</f>
        <v>Industry Energy Efficiency Standards</v>
      </c>
      <c r="K546" s="427" t="str">
        <f>IF(ISBLANK(INDEX('Policy Characteristics'!E:E,MATCH($C546,'Policy Characteristics'!$C:$C,0))),"",INDEX('Policy Characteristics'!E:E,MATCH($C546,'Policy Characteristics'!$C:$C,0)))</f>
        <v>indst efficiency standards</v>
      </c>
      <c r="L546" s="450">
        <f>IF(ISBLANK(INDEX('Policy Characteristics'!F:F,MATCH($C546,'Policy Characteristics'!$C:$C,0))),"",INDEX('Policy Characteristics'!F:F,MATCH($C546,'Policy Characteristics'!$C:$C,0)))</f>
        <v>0</v>
      </c>
      <c r="M546" s="450">
        <f>IF(ISBLANK(INDEX('Policy Characteristics'!G:G,MATCH($C546,'Policy Characteristics'!$C:$C,0))),"",INDEX('Policy Characteristics'!G:G,MATCH($C546,'Policy Characteristics'!$C:$C,0)))</f>
        <v>0.25</v>
      </c>
      <c r="N546" s="450">
        <f>IF(ISBLANK(INDEX('Policy Characteristics'!H:H,MATCH($C546,'Policy Characteristics'!$C:$C,0))),"",INDEX('Policy Characteristics'!H:H,MATCH($C546,'Policy Characteristics'!$C:$C,0)))</f>
        <v>0.01</v>
      </c>
      <c r="O546" s="427" t="str">
        <f>IF(ISBLANK(INDEX('Policy Characteristics'!I:I,MATCH($C546,'Policy Characteristics'!$C:$C,0))),"",INDEX('Policy Characteristics'!I:I,MATCH($C546,'Policy Characteristics'!$C:$C,0)))</f>
        <v>% reduction in energy use</v>
      </c>
      <c r="P546" s="427" t="str">
        <f>IF(ISBLANK(INDEX('Policy Characteristics'!J:J,MATCH($C546,'Policy Characteristics'!$C:$C,0))),"",INDEX('Policy Characteristics'!J:J,MATCH($C546,'Policy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46" s="427" t="str">
        <f>IF(ISBLANK(INDEX('Policy Characteristics'!K:K,MATCH($C546,'Policy Characteristics'!$C:$C,0))),"",INDEX('Policy Characteristics'!K:K,MATCH($C546,'Policy Characteristics'!$C:$C,0)))</f>
        <v>industry-ag-main.html#eff-stds</v>
      </c>
      <c r="R546" s="427" t="str">
        <f>IF(ISBLANK(INDEX('Policy Characteristics'!L:L,MATCH($C546,'Policy Characteristics'!$C:$C,0))),"",INDEX('Policy Characteristics'!L:L,MATCH($C546,'Policy Characteristics'!$C:$C,0)))</f>
        <v>industry-energy-efficiency-standards.html</v>
      </c>
    </row>
    <row r="547" spans="1:18" s="5" customFormat="1" x14ac:dyDescent="0.35">
      <c r="A547" s="427" t="str">
        <f>IF(ISBLANK(INDEX('Policy Characteristics'!A:A,MATCH($C547,'Policy Characteristics'!$C:$C,0))),"",INDEX('Policy Characteristics'!A:A,MATCH($C547,'Policy Characteristics'!$C:$C,0)))</f>
        <v>Industry</v>
      </c>
      <c r="B547" s="427" t="str">
        <f>IF(ISBLANK(INDEX('Policy Characteristics'!B:B,MATCH($C547,'Policy Characteristics'!$C:$C,0))),"",INDEX('Policy Characteristics'!B:B,MATCH($C547,'Policy Characteristics'!$C:$C,0)))</f>
        <v>Industry Energy Efficiency Standards</v>
      </c>
      <c r="C547" s="431" t="str">
        <f t="shared" si="33"/>
        <v>Percentage Improvement in Eqpt Efficiency Standards above BAU</v>
      </c>
      <c r="D547" s="9" t="s">
        <v>3260</v>
      </c>
      <c r="E547" s="53" t="s">
        <v>2483</v>
      </c>
      <c r="F547" s="211" t="s">
        <v>3228</v>
      </c>
      <c r="G547" s="53" t="s">
        <v>2487</v>
      </c>
      <c r="H547" s="54">
        <v>1101</v>
      </c>
      <c r="I547" s="53" t="s">
        <v>46</v>
      </c>
      <c r="J547" s="429" t="str">
        <f>IF(ISBLANK(INDEX('Policy Characteristics'!D:D,MATCH($C547,'Policy Characteristics'!$C:$C,0))),"",INDEX('Policy Characteristics'!D:D,MATCH($C547,'Policy Characteristics'!$C:$C,0)))</f>
        <v>Industry Energy Efficiency Standards</v>
      </c>
      <c r="K547" s="427" t="str">
        <f>IF(ISBLANK(INDEX('Policy Characteristics'!E:E,MATCH($C547,'Policy Characteristics'!$C:$C,0))),"",INDEX('Policy Characteristics'!E:E,MATCH($C547,'Policy Characteristics'!$C:$C,0)))</f>
        <v>indst efficiency standards</v>
      </c>
      <c r="L547" s="450">
        <f>IF(ISBLANK(INDEX('Policy Characteristics'!F:F,MATCH($C547,'Policy Characteristics'!$C:$C,0))),"",INDEX('Policy Characteristics'!F:F,MATCH($C547,'Policy Characteristics'!$C:$C,0)))</f>
        <v>0</v>
      </c>
      <c r="M547" s="450">
        <f>IF(ISBLANK(INDEX('Policy Characteristics'!G:G,MATCH($C547,'Policy Characteristics'!$C:$C,0))),"",INDEX('Policy Characteristics'!G:G,MATCH($C547,'Policy Characteristics'!$C:$C,0)))</f>
        <v>0.25</v>
      </c>
      <c r="N547" s="450">
        <f>IF(ISBLANK(INDEX('Policy Characteristics'!H:H,MATCH($C547,'Policy Characteristics'!$C:$C,0))),"",INDEX('Policy Characteristics'!H:H,MATCH($C547,'Policy Characteristics'!$C:$C,0)))</f>
        <v>0.01</v>
      </c>
      <c r="O547" s="427" t="str">
        <f>IF(ISBLANK(INDEX('Policy Characteristics'!I:I,MATCH($C547,'Policy Characteristics'!$C:$C,0))),"",INDEX('Policy Characteristics'!I:I,MATCH($C547,'Policy Characteristics'!$C:$C,0)))</f>
        <v>% reduction in energy use</v>
      </c>
      <c r="P547" s="427" t="str">
        <f>IF(ISBLANK(INDEX('Policy Characteristics'!J:J,MATCH($C547,'Policy Characteristics'!$C:$C,0))),"",INDEX('Policy Characteristics'!J:J,MATCH($C547,'Policy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47" s="427" t="str">
        <f>IF(ISBLANK(INDEX('Policy Characteristics'!K:K,MATCH($C547,'Policy Characteristics'!$C:$C,0))),"",INDEX('Policy Characteristics'!K:K,MATCH($C547,'Policy Characteristics'!$C:$C,0)))</f>
        <v>industry-ag-main.html#eff-stds</v>
      </c>
      <c r="R547" s="427" t="str">
        <f>IF(ISBLANK(INDEX('Policy Characteristics'!L:L,MATCH($C547,'Policy Characteristics'!$C:$C,0))),"",INDEX('Policy Characteristics'!L:L,MATCH($C547,'Policy Characteristics'!$C:$C,0)))</f>
        <v>industry-energy-efficiency-standards.html</v>
      </c>
    </row>
    <row r="548" spans="1:18" s="5" customFormat="1" x14ac:dyDescent="0.35">
      <c r="A548" s="427" t="str">
        <f>IF(ISBLANK(INDEX('Policy Characteristics'!A:A,MATCH($C548,'Policy Characteristics'!$C:$C,0))),"",INDEX('Policy Characteristics'!A:A,MATCH($C548,'Policy Characteristics'!$C:$C,0)))</f>
        <v>Industry</v>
      </c>
      <c r="B548" s="427" t="str">
        <f>IF(ISBLANK(INDEX('Policy Characteristics'!B:B,MATCH($C548,'Policy Characteristics'!$C:$C,0))),"",INDEX('Policy Characteristics'!B:B,MATCH($C548,'Policy Characteristics'!$C:$C,0)))</f>
        <v>Industry Energy Efficiency Standards</v>
      </c>
      <c r="C548" s="431" t="str">
        <f t="shared" si="33"/>
        <v>Percentage Improvement in Eqpt Efficiency Standards above BAU</v>
      </c>
      <c r="D548" s="9" t="s">
        <v>3260</v>
      </c>
      <c r="E548" s="53" t="s">
        <v>2484</v>
      </c>
      <c r="F548" s="211" t="s">
        <v>3228</v>
      </c>
      <c r="G548" s="53" t="s">
        <v>2488</v>
      </c>
      <c r="H548" s="54">
        <v>1102</v>
      </c>
      <c r="I548" s="53" t="s">
        <v>45</v>
      </c>
      <c r="J548" s="429" t="str">
        <f>IF(ISBLANK(INDEX('Policy Characteristics'!D:D,MATCH($C548,'Policy Characteristics'!$C:$C,0))),"",INDEX('Policy Characteristics'!D:D,MATCH($C548,'Policy Characteristics'!$C:$C,0)))</f>
        <v>Industry Energy Efficiency Standards</v>
      </c>
      <c r="K548" s="427" t="str">
        <f>IF(ISBLANK(INDEX('Policy Characteristics'!E:E,MATCH($C548,'Policy Characteristics'!$C:$C,0))),"",INDEX('Policy Characteristics'!E:E,MATCH($C548,'Policy Characteristics'!$C:$C,0)))</f>
        <v>indst efficiency standards</v>
      </c>
      <c r="L548" s="450">
        <f>IF(ISBLANK(INDEX('Policy Characteristics'!F:F,MATCH($C548,'Policy Characteristics'!$C:$C,0))),"",INDEX('Policy Characteristics'!F:F,MATCH($C548,'Policy Characteristics'!$C:$C,0)))</f>
        <v>0</v>
      </c>
      <c r="M548" s="450">
        <f>IF(ISBLANK(INDEX('Policy Characteristics'!G:G,MATCH($C548,'Policy Characteristics'!$C:$C,0))),"",INDEX('Policy Characteristics'!G:G,MATCH($C548,'Policy Characteristics'!$C:$C,0)))</f>
        <v>0.25</v>
      </c>
      <c r="N548" s="450">
        <f>IF(ISBLANK(INDEX('Policy Characteristics'!H:H,MATCH($C548,'Policy Characteristics'!$C:$C,0))),"",INDEX('Policy Characteristics'!H:H,MATCH($C548,'Policy Characteristics'!$C:$C,0)))</f>
        <v>0.01</v>
      </c>
      <c r="O548" s="427" t="str">
        <f>IF(ISBLANK(INDEX('Policy Characteristics'!I:I,MATCH($C548,'Policy Characteristics'!$C:$C,0))),"",INDEX('Policy Characteristics'!I:I,MATCH($C548,'Policy Characteristics'!$C:$C,0)))</f>
        <v>% reduction in energy use</v>
      </c>
      <c r="P548" s="427" t="str">
        <f>IF(ISBLANK(INDEX('Policy Characteristics'!J:J,MATCH($C548,'Policy Characteristics'!$C:$C,0))),"",INDEX('Policy Characteristics'!J:J,MATCH($C548,'Policy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48" s="427" t="str">
        <f>IF(ISBLANK(INDEX('Policy Characteristics'!K:K,MATCH($C548,'Policy Characteristics'!$C:$C,0))),"",INDEX('Policy Characteristics'!K:K,MATCH($C548,'Policy Characteristics'!$C:$C,0)))</f>
        <v>industry-ag-main.html#eff-stds</v>
      </c>
      <c r="R548" s="427" t="str">
        <f>IF(ISBLANK(INDEX('Policy Characteristics'!L:L,MATCH($C548,'Policy Characteristics'!$C:$C,0))),"",INDEX('Policy Characteristics'!L:L,MATCH($C548,'Policy Characteristics'!$C:$C,0)))</f>
        <v>industry-energy-efficiency-standards.html</v>
      </c>
    </row>
    <row r="549" spans="1:18" s="5" customFormat="1" x14ac:dyDescent="0.35">
      <c r="A549" s="427" t="str">
        <f>IF(ISBLANK(INDEX('Policy Characteristics'!A:A,MATCH($C549,'Policy Characteristics'!$C:$C,0))),"",INDEX('Policy Characteristics'!A:A,MATCH($C549,'Policy Characteristics'!$C:$C,0)))</f>
        <v>Industry</v>
      </c>
      <c r="B549" s="427" t="str">
        <f>IF(ISBLANK(INDEX('Policy Characteristics'!B:B,MATCH($C549,'Policy Characteristics'!$C:$C,0))),"",INDEX('Policy Characteristics'!B:B,MATCH($C549,'Policy Characteristics'!$C:$C,0)))</f>
        <v>Industry Energy Efficiency Standards</v>
      </c>
      <c r="C549" s="431" t="str">
        <f t="shared" ref="C549:C612" si="34">C$404</f>
        <v>Percentage Improvement in Eqpt Efficiency Standards above BAU</v>
      </c>
      <c r="D549" s="9" t="s">
        <v>3260</v>
      </c>
      <c r="E549" s="53" t="s">
        <v>2485</v>
      </c>
      <c r="F549" s="211" t="s">
        <v>3228</v>
      </c>
      <c r="G549" s="53" t="s">
        <v>2491</v>
      </c>
      <c r="H549" s="54">
        <v>1103</v>
      </c>
      <c r="I549" s="53" t="s">
        <v>46</v>
      </c>
      <c r="J549" s="429" t="str">
        <f>IF(ISBLANK(INDEX('Policy Characteristics'!D:D,MATCH($C549,'Policy Characteristics'!$C:$C,0))),"",INDEX('Policy Characteristics'!D:D,MATCH($C549,'Policy Characteristics'!$C:$C,0)))</f>
        <v>Industry Energy Efficiency Standards</v>
      </c>
      <c r="K549" s="427" t="str">
        <f>IF(ISBLANK(INDEX('Policy Characteristics'!E:E,MATCH($C549,'Policy Characteristics'!$C:$C,0))),"",INDEX('Policy Characteristics'!E:E,MATCH($C549,'Policy Characteristics'!$C:$C,0)))</f>
        <v>indst efficiency standards</v>
      </c>
      <c r="L549" s="450">
        <f>IF(ISBLANK(INDEX('Policy Characteristics'!F:F,MATCH($C549,'Policy Characteristics'!$C:$C,0))),"",INDEX('Policy Characteristics'!F:F,MATCH($C549,'Policy Characteristics'!$C:$C,0)))</f>
        <v>0</v>
      </c>
      <c r="M549" s="450">
        <f>IF(ISBLANK(INDEX('Policy Characteristics'!G:G,MATCH($C549,'Policy Characteristics'!$C:$C,0))),"",INDEX('Policy Characteristics'!G:G,MATCH($C549,'Policy Characteristics'!$C:$C,0)))</f>
        <v>0.25</v>
      </c>
      <c r="N549" s="450">
        <f>IF(ISBLANK(INDEX('Policy Characteristics'!H:H,MATCH($C549,'Policy Characteristics'!$C:$C,0))),"",INDEX('Policy Characteristics'!H:H,MATCH($C549,'Policy Characteristics'!$C:$C,0)))</f>
        <v>0.01</v>
      </c>
      <c r="O549" s="427" t="str">
        <f>IF(ISBLANK(INDEX('Policy Characteristics'!I:I,MATCH($C549,'Policy Characteristics'!$C:$C,0))),"",INDEX('Policy Characteristics'!I:I,MATCH($C549,'Policy Characteristics'!$C:$C,0)))</f>
        <v>% reduction in energy use</v>
      </c>
      <c r="P549" s="427" t="str">
        <f>IF(ISBLANK(INDEX('Policy Characteristics'!J:J,MATCH($C549,'Policy Characteristics'!$C:$C,0))),"",INDEX('Policy Characteristics'!J:J,MATCH($C549,'Policy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49" s="427" t="str">
        <f>IF(ISBLANK(INDEX('Policy Characteristics'!K:K,MATCH($C549,'Policy Characteristics'!$C:$C,0))),"",INDEX('Policy Characteristics'!K:K,MATCH($C549,'Policy Characteristics'!$C:$C,0)))</f>
        <v>industry-ag-main.html#eff-stds</v>
      </c>
      <c r="R549" s="427" t="str">
        <f>IF(ISBLANK(INDEX('Policy Characteristics'!L:L,MATCH($C549,'Policy Characteristics'!$C:$C,0))),"",INDEX('Policy Characteristics'!L:L,MATCH($C549,'Policy Characteristics'!$C:$C,0)))</f>
        <v>industry-energy-efficiency-standards.html</v>
      </c>
    </row>
    <row r="550" spans="1:18" s="5" customFormat="1" x14ac:dyDescent="0.35">
      <c r="A550" s="427" t="str">
        <f>IF(ISBLANK(INDEX('Policy Characteristics'!A:A,MATCH($C550,'Policy Characteristics'!$C:$C,0))),"",INDEX('Policy Characteristics'!A:A,MATCH($C550,'Policy Characteristics'!$C:$C,0)))</f>
        <v>Industry</v>
      </c>
      <c r="B550" s="427" t="str">
        <f>IF(ISBLANK(INDEX('Policy Characteristics'!B:B,MATCH($C550,'Policy Characteristics'!$C:$C,0))),"",INDEX('Policy Characteristics'!B:B,MATCH($C550,'Policy Characteristics'!$C:$C,0)))</f>
        <v>Industry Energy Efficiency Standards</v>
      </c>
      <c r="C550" s="431" t="str">
        <f t="shared" si="34"/>
        <v>Percentage Improvement in Eqpt Efficiency Standards above BAU</v>
      </c>
      <c r="D550" s="9" t="s">
        <v>3260</v>
      </c>
      <c r="E550" s="53" t="s">
        <v>2837</v>
      </c>
      <c r="F550" s="211" t="s">
        <v>3228</v>
      </c>
      <c r="G550" s="53" t="s">
        <v>2840</v>
      </c>
      <c r="H550" s="54">
        <v>1104</v>
      </c>
      <c r="I550" s="53" t="s">
        <v>46</v>
      </c>
      <c r="J550" s="429" t="str">
        <f>IF(ISBLANK(INDEX('Policy Characteristics'!D:D,MATCH($C550,'Policy Characteristics'!$C:$C,0))),"",INDEX('Policy Characteristics'!D:D,MATCH($C550,'Policy Characteristics'!$C:$C,0)))</f>
        <v>Industry Energy Efficiency Standards</v>
      </c>
      <c r="K550" s="427" t="str">
        <f>IF(ISBLANK(INDEX('Policy Characteristics'!E:E,MATCH($C550,'Policy Characteristics'!$C:$C,0))),"",INDEX('Policy Characteristics'!E:E,MATCH($C550,'Policy Characteristics'!$C:$C,0)))</f>
        <v>indst efficiency standards</v>
      </c>
      <c r="L550" s="450">
        <f>IF(ISBLANK(INDEX('Policy Characteristics'!F:F,MATCH($C550,'Policy Characteristics'!$C:$C,0))),"",INDEX('Policy Characteristics'!F:F,MATCH($C550,'Policy Characteristics'!$C:$C,0)))</f>
        <v>0</v>
      </c>
      <c r="M550" s="450">
        <f>IF(ISBLANK(INDEX('Policy Characteristics'!G:G,MATCH($C550,'Policy Characteristics'!$C:$C,0))),"",INDEX('Policy Characteristics'!G:G,MATCH($C550,'Policy Characteristics'!$C:$C,0)))</f>
        <v>0.25</v>
      </c>
      <c r="N550" s="450">
        <f>IF(ISBLANK(INDEX('Policy Characteristics'!H:H,MATCH($C550,'Policy Characteristics'!$C:$C,0))),"",INDEX('Policy Characteristics'!H:H,MATCH($C550,'Policy Characteristics'!$C:$C,0)))</f>
        <v>0.01</v>
      </c>
      <c r="O550" s="427" t="str">
        <f>IF(ISBLANK(INDEX('Policy Characteristics'!I:I,MATCH($C550,'Policy Characteristics'!$C:$C,0))),"",INDEX('Policy Characteristics'!I:I,MATCH($C550,'Policy Characteristics'!$C:$C,0)))</f>
        <v>% reduction in energy use</v>
      </c>
      <c r="P550" s="427" t="str">
        <f>IF(ISBLANK(INDEX('Policy Characteristics'!J:J,MATCH($C550,'Policy Characteristics'!$C:$C,0))),"",INDEX('Policy Characteristics'!J:J,MATCH($C550,'Policy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50" s="427" t="str">
        <f>IF(ISBLANK(INDEX('Policy Characteristics'!K:K,MATCH($C550,'Policy Characteristics'!$C:$C,0))),"",INDEX('Policy Characteristics'!K:K,MATCH($C550,'Policy Characteristics'!$C:$C,0)))</f>
        <v>industry-ag-main.html#eff-stds</v>
      </c>
      <c r="R550" s="427" t="str">
        <f>IF(ISBLANK(INDEX('Policy Characteristics'!L:L,MATCH($C550,'Policy Characteristics'!$C:$C,0))),"",INDEX('Policy Characteristics'!L:L,MATCH($C550,'Policy Characteristics'!$C:$C,0)))</f>
        <v>industry-energy-efficiency-standards.html</v>
      </c>
    </row>
    <row r="551" spans="1:18" s="5" customFormat="1" x14ac:dyDescent="0.35">
      <c r="A551" s="427" t="str">
        <f>IF(ISBLANK(INDEX('Policy Characteristics'!A:A,MATCH($C551,'Policy Characteristics'!$C:$C,0))),"",INDEX('Policy Characteristics'!A:A,MATCH($C551,'Policy Characteristics'!$C:$C,0)))</f>
        <v>Industry</v>
      </c>
      <c r="B551" s="427" t="str">
        <f>IF(ISBLANK(INDEX('Policy Characteristics'!B:B,MATCH($C551,'Policy Characteristics'!$C:$C,0))),"",INDEX('Policy Characteristics'!B:B,MATCH($C551,'Policy Characteristics'!$C:$C,0)))</f>
        <v>Industry Energy Efficiency Standards</v>
      </c>
      <c r="C551" s="431" t="str">
        <f t="shared" si="34"/>
        <v>Percentage Improvement in Eqpt Efficiency Standards above BAU</v>
      </c>
      <c r="D551" s="9" t="s">
        <v>3260</v>
      </c>
      <c r="E551" s="53" t="s">
        <v>2838</v>
      </c>
      <c r="F551" s="211" t="s">
        <v>3228</v>
      </c>
      <c r="G551" s="53" t="s">
        <v>2842</v>
      </c>
      <c r="H551" s="54">
        <v>1105</v>
      </c>
      <c r="I551" s="53" t="s">
        <v>45</v>
      </c>
      <c r="J551" s="429" t="str">
        <f>IF(ISBLANK(INDEX('Policy Characteristics'!D:D,MATCH($C551,'Policy Characteristics'!$C:$C,0))),"",INDEX('Policy Characteristics'!D:D,MATCH($C551,'Policy Characteristics'!$C:$C,0)))</f>
        <v>Industry Energy Efficiency Standards</v>
      </c>
      <c r="K551" s="427" t="str">
        <f>IF(ISBLANK(INDEX('Policy Characteristics'!E:E,MATCH($C551,'Policy Characteristics'!$C:$C,0))),"",INDEX('Policy Characteristics'!E:E,MATCH($C551,'Policy Characteristics'!$C:$C,0)))</f>
        <v>indst efficiency standards</v>
      </c>
      <c r="L551" s="450">
        <f>IF(ISBLANK(INDEX('Policy Characteristics'!F:F,MATCH($C551,'Policy Characteristics'!$C:$C,0))),"",INDEX('Policy Characteristics'!F:F,MATCH($C551,'Policy Characteristics'!$C:$C,0)))</f>
        <v>0</v>
      </c>
      <c r="M551" s="450">
        <f>IF(ISBLANK(INDEX('Policy Characteristics'!G:G,MATCH($C551,'Policy Characteristics'!$C:$C,0))),"",INDEX('Policy Characteristics'!G:G,MATCH($C551,'Policy Characteristics'!$C:$C,0)))</f>
        <v>0.25</v>
      </c>
      <c r="N551" s="450">
        <f>IF(ISBLANK(INDEX('Policy Characteristics'!H:H,MATCH($C551,'Policy Characteristics'!$C:$C,0))),"",INDEX('Policy Characteristics'!H:H,MATCH($C551,'Policy Characteristics'!$C:$C,0)))</f>
        <v>0.01</v>
      </c>
      <c r="O551" s="427" t="str">
        <f>IF(ISBLANK(INDEX('Policy Characteristics'!I:I,MATCH($C551,'Policy Characteristics'!$C:$C,0))),"",INDEX('Policy Characteristics'!I:I,MATCH($C551,'Policy Characteristics'!$C:$C,0)))</f>
        <v>% reduction in energy use</v>
      </c>
      <c r="P551" s="427" t="str">
        <f>IF(ISBLANK(INDEX('Policy Characteristics'!J:J,MATCH($C551,'Policy Characteristics'!$C:$C,0))),"",INDEX('Policy Characteristics'!J:J,MATCH($C551,'Policy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51" s="427" t="str">
        <f>IF(ISBLANK(INDEX('Policy Characteristics'!K:K,MATCH($C551,'Policy Characteristics'!$C:$C,0))),"",INDEX('Policy Characteristics'!K:K,MATCH($C551,'Policy Characteristics'!$C:$C,0)))</f>
        <v>industry-ag-main.html#eff-stds</v>
      </c>
      <c r="R551" s="427" t="str">
        <f>IF(ISBLANK(INDEX('Policy Characteristics'!L:L,MATCH($C551,'Policy Characteristics'!$C:$C,0))),"",INDEX('Policy Characteristics'!L:L,MATCH($C551,'Policy Characteristics'!$C:$C,0)))</f>
        <v>industry-energy-efficiency-standards.html</v>
      </c>
    </row>
    <row r="552" spans="1:18" s="5" customFormat="1" x14ac:dyDescent="0.35">
      <c r="A552" s="427" t="str">
        <f>IF(ISBLANK(INDEX('Policy Characteristics'!A:A,MATCH($C552,'Policy Characteristics'!$C:$C,0))),"",INDEX('Policy Characteristics'!A:A,MATCH($C552,'Policy Characteristics'!$C:$C,0)))</f>
        <v>Industry</v>
      </c>
      <c r="B552" s="427" t="str">
        <f>IF(ISBLANK(INDEX('Policy Characteristics'!B:B,MATCH($C552,'Policy Characteristics'!$C:$C,0))),"",INDEX('Policy Characteristics'!B:B,MATCH($C552,'Policy Characteristics'!$C:$C,0)))</f>
        <v>Industry Energy Efficiency Standards</v>
      </c>
      <c r="C552" s="431" t="str">
        <f t="shared" si="34"/>
        <v>Percentage Improvement in Eqpt Efficiency Standards above BAU</v>
      </c>
      <c r="D552" s="9" t="s">
        <v>3260</v>
      </c>
      <c r="E552" s="53" t="s">
        <v>2839</v>
      </c>
      <c r="F552" s="211" t="s">
        <v>3228</v>
      </c>
      <c r="G552" s="53" t="s">
        <v>2843</v>
      </c>
      <c r="H552" s="54">
        <v>1106</v>
      </c>
      <c r="I552" s="53" t="s">
        <v>45</v>
      </c>
      <c r="J552" s="429" t="str">
        <f>IF(ISBLANK(INDEX('Policy Characteristics'!D:D,MATCH($C552,'Policy Characteristics'!$C:$C,0))),"",INDEX('Policy Characteristics'!D:D,MATCH($C552,'Policy Characteristics'!$C:$C,0)))</f>
        <v>Industry Energy Efficiency Standards</v>
      </c>
      <c r="K552" s="427" t="str">
        <f>IF(ISBLANK(INDEX('Policy Characteristics'!E:E,MATCH($C552,'Policy Characteristics'!$C:$C,0))),"",INDEX('Policy Characteristics'!E:E,MATCH($C552,'Policy Characteristics'!$C:$C,0)))</f>
        <v>indst efficiency standards</v>
      </c>
      <c r="L552" s="450">
        <f>IF(ISBLANK(INDEX('Policy Characteristics'!F:F,MATCH($C552,'Policy Characteristics'!$C:$C,0))),"",INDEX('Policy Characteristics'!F:F,MATCH($C552,'Policy Characteristics'!$C:$C,0)))</f>
        <v>0</v>
      </c>
      <c r="M552" s="450">
        <f>IF(ISBLANK(INDEX('Policy Characteristics'!G:G,MATCH($C552,'Policy Characteristics'!$C:$C,0))),"",INDEX('Policy Characteristics'!G:G,MATCH($C552,'Policy Characteristics'!$C:$C,0)))</f>
        <v>0.25</v>
      </c>
      <c r="N552" s="450">
        <f>IF(ISBLANK(INDEX('Policy Characteristics'!H:H,MATCH($C552,'Policy Characteristics'!$C:$C,0))),"",INDEX('Policy Characteristics'!H:H,MATCH($C552,'Policy Characteristics'!$C:$C,0)))</f>
        <v>0.01</v>
      </c>
      <c r="O552" s="427" t="str">
        <f>IF(ISBLANK(INDEX('Policy Characteristics'!I:I,MATCH($C552,'Policy Characteristics'!$C:$C,0))),"",INDEX('Policy Characteristics'!I:I,MATCH($C552,'Policy Characteristics'!$C:$C,0)))</f>
        <v>% reduction in energy use</v>
      </c>
      <c r="P552" s="427" t="str">
        <f>IF(ISBLANK(INDEX('Policy Characteristics'!J:J,MATCH($C552,'Policy Characteristics'!$C:$C,0))),"",INDEX('Policy Characteristics'!J:J,MATCH($C552,'Policy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52" s="427" t="str">
        <f>IF(ISBLANK(INDEX('Policy Characteristics'!K:K,MATCH($C552,'Policy Characteristics'!$C:$C,0))),"",INDEX('Policy Characteristics'!K:K,MATCH($C552,'Policy Characteristics'!$C:$C,0)))</f>
        <v>industry-ag-main.html#eff-stds</v>
      </c>
      <c r="R552" s="427" t="str">
        <f>IF(ISBLANK(INDEX('Policy Characteristics'!L:L,MATCH($C552,'Policy Characteristics'!$C:$C,0))),"",INDEX('Policy Characteristics'!L:L,MATCH($C552,'Policy Characteristics'!$C:$C,0)))</f>
        <v>industry-energy-efficiency-standards.html</v>
      </c>
    </row>
    <row r="553" spans="1:18" s="5" customFormat="1" x14ac:dyDescent="0.35">
      <c r="A553" s="427" t="str">
        <f>IF(ISBLANK(INDEX('Policy Characteristics'!A:A,MATCH($C553,'Policy Characteristics'!$C:$C,0))),"",INDEX('Policy Characteristics'!A:A,MATCH($C553,'Policy Characteristics'!$C:$C,0)))</f>
        <v>Industry</v>
      </c>
      <c r="B553" s="427" t="str">
        <f>IF(ISBLANK(INDEX('Policy Characteristics'!B:B,MATCH($C553,'Policy Characteristics'!$C:$C,0))),"",INDEX('Policy Characteristics'!B:B,MATCH($C553,'Policy Characteristics'!$C:$C,0)))</f>
        <v>Industry Energy Efficiency Standards</v>
      </c>
      <c r="C553" s="431" t="str">
        <f t="shared" si="34"/>
        <v>Percentage Improvement in Eqpt Efficiency Standards above BAU</v>
      </c>
      <c r="D553" s="9" t="s">
        <v>3260</v>
      </c>
      <c r="E553" s="53" t="s">
        <v>2836</v>
      </c>
      <c r="F553" s="211" t="s">
        <v>3228</v>
      </c>
      <c r="G553" s="53" t="s">
        <v>2841</v>
      </c>
      <c r="H553" s="54">
        <v>1107</v>
      </c>
      <c r="I553" s="53" t="s">
        <v>46</v>
      </c>
      <c r="J553" s="429" t="str">
        <f>IF(ISBLANK(INDEX('Policy Characteristics'!D:D,MATCH($C553,'Policy Characteristics'!$C:$C,0))),"",INDEX('Policy Characteristics'!D:D,MATCH($C553,'Policy Characteristics'!$C:$C,0)))</f>
        <v>Industry Energy Efficiency Standards</v>
      </c>
      <c r="K553" s="427" t="str">
        <f>IF(ISBLANK(INDEX('Policy Characteristics'!E:E,MATCH($C553,'Policy Characteristics'!$C:$C,0))),"",INDEX('Policy Characteristics'!E:E,MATCH($C553,'Policy Characteristics'!$C:$C,0)))</f>
        <v>indst efficiency standards</v>
      </c>
      <c r="L553" s="450">
        <f>IF(ISBLANK(INDEX('Policy Characteristics'!F:F,MATCH($C553,'Policy Characteristics'!$C:$C,0))),"",INDEX('Policy Characteristics'!F:F,MATCH($C553,'Policy Characteristics'!$C:$C,0)))</f>
        <v>0</v>
      </c>
      <c r="M553" s="450">
        <f>IF(ISBLANK(INDEX('Policy Characteristics'!G:G,MATCH($C553,'Policy Characteristics'!$C:$C,0))),"",INDEX('Policy Characteristics'!G:G,MATCH($C553,'Policy Characteristics'!$C:$C,0)))</f>
        <v>0.25</v>
      </c>
      <c r="N553" s="450">
        <f>IF(ISBLANK(INDEX('Policy Characteristics'!H:H,MATCH($C553,'Policy Characteristics'!$C:$C,0))),"",INDEX('Policy Characteristics'!H:H,MATCH($C553,'Policy Characteristics'!$C:$C,0)))</f>
        <v>0.01</v>
      </c>
      <c r="O553" s="427" t="str">
        <f>IF(ISBLANK(INDEX('Policy Characteristics'!I:I,MATCH($C553,'Policy Characteristics'!$C:$C,0))),"",INDEX('Policy Characteristics'!I:I,MATCH($C553,'Policy Characteristics'!$C:$C,0)))</f>
        <v>% reduction in energy use</v>
      </c>
      <c r="P553" s="427" t="str">
        <f>IF(ISBLANK(INDEX('Policy Characteristics'!J:J,MATCH($C553,'Policy Characteristics'!$C:$C,0))),"",INDEX('Policy Characteristics'!J:J,MATCH($C553,'Policy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53" s="427" t="str">
        <f>IF(ISBLANK(INDEX('Policy Characteristics'!K:K,MATCH($C553,'Policy Characteristics'!$C:$C,0))),"",INDEX('Policy Characteristics'!K:K,MATCH($C553,'Policy Characteristics'!$C:$C,0)))</f>
        <v>industry-ag-main.html#eff-stds</v>
      </c>
      <c r="R553" s="427" t="str">
        <f>IF(ISBLANK(INDEX('Policy Characteristics'!L:L,MATCH($C553,'Policy Characteristics'!$C:$C,0))),"",INDEX('Policy Characteristics'!L:L,MATCH($C553,'Policy Characteristics'!$C:$C,0)))</f>
        <v>industry-energy-efficiency-standards.html</v>
      </c>
    </row>
    <row r="554" spans="1:18" s="5" customFormat="1" x14ac:dyDescent="0.35">
      <c r="A554" s="427" t="str">
        <f>IF(ISBLANK(INDEX('Policy Characteristics'!A:A,MATCH($C554,'Policy Characteristics'!$C:$C,0))),"",INDEX('Policy Characteristics'!A:A,MATCH($C554,'Policy Characteristics'!$C:$C,0)))</f>
        <v>Industry</v>
      </c>
      <c r="B554" s="427" t="str">
        <f>IF(ISBLANK(INDEX('Policy Characteristics'!B:B,MATCH($C554,'Policy Characteristics'!$C:$C,0))),"",INDEX('Policy Characteristics'!B:B,MATCH($C554,'Policy Characteristics'!$C:$C,0)))</f>
        <v>Industry Energy Efficiency Standards</v>
      </c>
      <c r="C554" s="431" t="str">
        <f t="shared" si="34"/>
        <v>Percentage Improvement in Eqpt Efficiency Standards above BAU</v>
      </c>
      <c r="D554" s="9" t="s">
        <v>3261</v>
      </c>
      <c r="E554" s="53" t="s">
        <v>2480</v>
      </c>
      <c r="F554" s="211" t="s">
        <v>3229</v>
      </c>
      <c r="G554" s="53" t="s">
        <v>2486</v>
      </c>
      <c r="H554" s="54">
        <v>1108</v>
      </c>
      <c r="I554" s="53" t="s">
        <v>45</v>
      </c>
      <c r="J554" s="429" t="str">
        <f>IF(ISBLANK(INDEX('Policy Characteristics'!D:D,MATCH($C554,'Policy Characteristics'!$C:$C,0))),"",INDEX('Policy Characteristics'!D:D,MATCH($C554,'Policy Characteristics'!$C:$C,0)))</f>
        <v>Industry Energy Efficiency Standards</v>
      </c>
      <c r="K554" s="427" t="str">
        <f>IF(ISBLANK(INDEX('Policy Characteristics'!E:E,MATCH($C554,'Policy Characteristics'!$C:$C,0))),"",INDEX('Policy Characteristics'!E:E,MATCH($C554,'Policy Characteristics'!$C:$C,0)))</f>
        <v>indst efficiency standards</v>
      </c>
      <c r="L554" s="450">
        <f>IF(ISBLANK(INDEX('Policy Characteristics'!F:F,MATCH($C554,'Policy Characteristics'!$C:$C,0))),"",INDEX('Policy Characteristics'!F:F,MATCH($C554,'Policy Characteristics'!$C:$C,0)))</f>
        <v>0</v>
      </c>
      <c r="M554" s="450">
        <f>IF(ISBLANK(INDEX('Policy Characteristics'!G:G,MATCH($C554,'Policy Characteristics'!$C:$C,0))),"",INDEX('Policy Characteristics'!G:G,MATCH($C554,'Policy Characteristics'!$C:$C,0)))</f>
        <v>0.25</v>
      </c>
      <c r="N554" s="450">
        <f>IF(ISBLANK(INDEX('Policy Characteristics'!H:H,MATCH($C554,'Policy Characteristics'!$C:$C,0))),"",INDEX('Policy Characteristics'!H:H,MATCH($C554,'Policy Characteristics'!$C:$C,0)))</f>
        <v>0.01</v>
      </c>
      <c r="O554" s="427" t="str">
        <f>IF(ISBLANK(INDEX('Policy Characteristics'!I:I,MATCH($C554,'Policy Characteristics'!$C:$C,0))),"",INDEX('Policy Characteristics'!I:I,MATCH($C554,'Policy Characteristics'!$C:$C,0)))</f>
        <v>% reduction in energy use</v>
      </c>
      <c r="P554" s="427" t="str">
        <f>IF(ISBLANK(INDEX('Policy Characteristics'!J:J,MATCH($C554,'Policy Characteristics'!$C:$C,0))),"",INDEX('Policy Characteristics'!J:J,MATCH($C554,'Policy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54" s="427" t="str">
        <f>IF(ISBLANK(INDEX('Policy Characteristics'!K:K,MATCH($C554,'Policy Characteristics'!$C:$C,0))),"",INDEX('Policy Characteristics'!K:K,MATCH($C554,'Policy Characteristics'!$C:$C,0)))</f>
        <v>industry-ag-main.html#eff-stds</v>
      </c>
      <c r="R554" s="427" t="str">
        <f>IF(ISBLANK(INDEX('Policy Characteristics'!L:L,MATCH($C554,'Policy Characteristics'!$C:$C,0))),"",INDEX('Policy Characteristics'!L:L,MATCH($C554,'Policy Characteristics'!$C:$C,0)))</f>
        <v>industry-energy-efficiency-standards.html</v>
      </c>
    </row>
    <row r="555" spans="1:18" s="5" customFormat="1" x14ac:dyDescent="0.35">
      <c r="A555" s="427" t="str">
        <f>IF(ISBLANK(INDEX('Policy Characteristics'!A:A,MATCH($C555,'Policy Characteristics'!$C:$C,0))),"",INDEX('Policy Characteristics'!A:A,MATCH($C555,'Policy Characteristics'!$C:$C,0)))</f>
        <v>Industry</v>
      </c>
      <c r="B555" s="427" t="str">
        <f>IF(ISBLANK(INDEX('Policy Characteristics'!B:B,MATCH($C555,'Policy Characteristics'!$C:$C,0))),"",INDEX('Policy Characteristics'!B:B,MATCH($C555,'Policy Characteristics'!$C:$C,0)))</f>
        <v>Industry Energy Efficiency Standards</v>
      </c>
      <c r="C555" s="431" t="str">
        <f t="shared" si="34"/>
        <v>Percentage Improvement in Eqpt Efficiency Standards above BAU</v>
      </c>
      <c r="D555" s="9" t="s">
        <v>3261</v>
      </c>
      <c r="E555" s="53" t="s">
        <v>2481</v>
      </c>
      <c r="F555" s="211" t="s">
        <v>3229</v>
      </c>
      <c r="G555" s="53" t="s">
        <v>2489</v>
      </c>
      <c r="H555" s="54">
        <v>1109</v>
      </c>
      <c r="I555" s="53" t="s">
        <v>46</v>
      </c>
      <c r="J555" s="429" t="str">
        <f>IF(ISBLANK(INDEX('Policy Characteristics'!D:D,MATCH($C555,'Policy Characteristics'!$C:$C,0))),"",INDEX('Policy Characteristics'!D:D,MATCH($C555,'Policy Characteristics'!$C:$C,0)))</f>
        <v>Industry Energy Efficiency Standards</v>
      </c>
      <c r="K555" s="427" t="str">
        <f>IF(ISBLANK(INDEX('Policy Characteristics'!E:E,MATCH($C555,'Policy Characteristics'!$C:$C,0))),"",INDEX('Policy Characteristics'!E:E,MATCH($C555,'Policy Characteristics'!$C:$C,0)))</f>
        <v>indst efficiency standards</v>
      </c>
      <c r="L555" s="450">
        <f>IF(ISBLANK(INDEX('Policy Characteristics'!F:F,MATCH($C555,'Policy Characteristics'!$C:$C,0))),"",INDEX('Policy Characteristics'!F:F,MATCH($C555,'Policy Characteristics'!$C:$C,0)))</f>
        <v>0</v>
      </c>
      <c r="M555" s="450">
        <f>IF(ISBLANK(INDEX('Policy Characteristics'!G:G,MATCH($C555,'Policy Characteristics'!$C:$C,0))),"",INDEX('Policy Characteristics'!G:G,MATCH($C555,'Policy Characteristics'!$C:$C,0)))</f>
        <v>0.25</v>
      </c>
      <c r="N555" s="450">
        <f>IF(ISBLANK(INDEX('Policy Characteristics'!H:H,MATCH($C555,'Policy Characteristics'!$C:$C,0))),"",INDEX('Policy Characteristics'!H:H,MATCH($C555,'Policy Characteristics'!$C:$C,0)))</f>
        <v>0.01</v>
      </c>
      <c r="O555" s="427" t="str">
        <f>IF(ISBLANK(INDEX('Policy Characteristics'!I:I,MATCH($C555,'Policy Characteristics'!$C:$C,0))),"",INDEX('Policy Characteristics'!I:I,MATCH($C555,'Policy Characteristics'!$C:$C,0)))</f>
        <v>% reduction in energy use</v>
      </c>
      <c r="P555" s="427" t="str">
        <f>IF(ISBLANK(INDEX('Policy Characteristics'!J:J,MATCH($C555,'Policy Characteristics'!$C:$C,0))),"",INDEX('Policy Characteristics'!J:J,MATCH($C555,'Policy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55" s="427" t="str">
        <f>IF(ISBLANK(INDEX('Policy Characteristics'!K:K,MATCH($C555,'Policy Characteristics'!$C:$C,0))),"",INDEX('Policy Characteristics'!K:K,MATCH($C555,'Policy Characteristics'!$C:$C,0)))</f>
        <v>industry-ag-main.html#eff-stds</v>
      </c>
      <c r="R555" s="427" t="str">
        <f>IF(ISBLANK(INDEX('Policy Characteristics'!L:L,MATCH($C555,'Policy Characteristics'!$C:$C,0))),"",INDEX('Policy Characteristics'!L:L,MATCH($C555,'Policy Characteristics'!$C:$C,0)))</f>
        <v>industry-energy-efficiency-standards.html</v>
      </c>
    </row>
    <row r="556" spans="1:18" s="5" customFormat="1" x14ac:dyDescent="0.35">
      <c r="A556" s="427" t="str">
        <f>IF(ISBLANK(INDEX('Policy Characteristics'!A:A,MATCH($C556,'Policy Characteristics'!$C:$C,0))),"",INDEX('Policy Characteristics'!A:A,MATCH($C556,'Policy Characteristics'!$C:$C,0)))</f>
        <v>Industry</v>
      </c>
      <c r="B556" s="427" t="str">
        <f>IF(ISBLANK(INDEX('Policy Characteristics'!B:B,MATCH($C556,'Policy Characteristics'!$C:$C,0))),"",INDEX('Policy Characteristics'!B:B,MATCH($C556,'Policy Characteristics'!$C:$C,0)))</f>
        <v>Industry Energy Efficiency Standards</v>
      </c>
      <c r="C556" s="431" t="str">
        <f t="shared" si="34"/>
        <v>Percentage Improvement in Eqpt Efficiency Standards above BAU</v>
      </c>
      <c r="D556" s="9" t="s">
        <v>3261</v>
      </c>
      <c r="E556" s="53" t="s">
        <v>2482</v>
      </c>
      <c r="F556" s="211" t="s">
        <v>3229</v>
      </c>
      <c r="G556" s="53" t="s">
        <v>2490</v>
      </c>
      <c r="H556" s="54">
        <v>1110</v>
      </c>
      <c r="I556" s="53" t="s">
        <v>45</v>
      </c>
      <c r="J556" s="429" t="str">
        <f>IF(ISBLANK(INDEX('Policy Characteristics'!D:D,MATCH($C556,'Policy Characteristics'!$C:$C,0))),"",INDEX('Policy Characteristics'!D:D,MATCH($C556,'Policy Characteristics'!$C:$C,0)))</f>
        <v>Industry Energy Efficiency Standards</v>
      </c>
      <c r="K556" s="427" t="str">
        <f>IF(ISBLANK(INDEX('Policy Characteristics'!E:E,MATCH($C556,'Policy Characteristics'!$C:$C,0))),"",INDEX('Policy Characteristics'!E:E,MATCH($C556,'Policy Characteristics'!$C:$C,0)))</f>
        <v>indst efficiency standards</v>
      </c>
      <c r="L556" s="450">
        <f>IF(ISBLANK(INDEX('Policy Characteristics'!F:F,MATCH($C556,'Policy Characteristics'!$C:$C,0))),"",INDEX('Policy Characteristics'!F:F,MATCH($C556,'Policy Characteristics'!$C:$C,0)))</f>
        <v>0</v>
      </c>
      <c r="M556" s="450">
        <f>IF(ISBLANK(INDEX('Policy Characteristics'!G:G,MATCH($C556,'Policy Characteristics'!$C:$C,0))),"",INDEX('Policy Characteristics'!G:G,MATCH($C556,'Policy Characteristics'!$C:$C,0)))</f>
        <v>0.25</v>
      </c>
      <c r="N556" s="450">
        <f>IF(ISBLANK(INDEX('Policy Characteristics'!H:H,MATCH($C556,'Policy Characteristics'!$C:$C,0))),"",INDEX('Policy Characteristics'!H:H,MATCH($C556,'Policy Characteristics'!$C:$C,0)))</f>
        <v>0.01</v>
      </c>
      <c r="O556" s="427" t="str">
        <f>IF(ISBLANK(INDEX('Policy Characteristics'!I:I,MATCH($C556,'Policy Characteristics'!$C:$C,0))),"",INDEX('Policy Characteristics'!I:I,MATCH($C556,'Policy Characteristics'!$C:$C,0)))</f>
        <v>% reduction in energy use</v>
      </c>
      <c r="P556" s="427" t="str">
        <f>IF(ISBLANK(INDEX('Policy Characteristics'!J:J,MATCH($C556,'Policy Characteristics'!$C:$C,0))),"",INDEX('Policy Characteristics'!J:J,MATCH($C556,'Policy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56" s="427" t="str">
        <f>IF(ISBLANK(INDEX('Policy Characteristics'!K:K,MATCH($C556,'Policy Characteristics'!$C:$C,0))),"",INDEX('Policy Characteristics'!K:K,MATCH($C556,'Policy Characteristics'!$C:$C,0)))</f>
        <v>industry-ag-main.html#eff-stds</v>
      </c>
      <c r="R556" s="427" t="str">
        <f>IF(ISBLANK(INDEX('Policy Characteristics'!L:L,MATCH($C556,'Policy Characteristics'!$C:$C,0))),"",INDEX('Policy Characteristics'!L:L,MATCH($C556,'Policy Characteristics'!$C:$C,0)))</f>
        <v>industry-energy-efficiency-standards.html</v>
      </c>
    </row>
    <row r="557" spans="1:18" s="5" customFormat="1" x14ac:dyDescent="0.35">
      <c r="A557" s="427" t="str">
        <f>IF(ISBLANK(INDEX('Policy Characteristics'!A:A,MATCH($C557,'Policy Characteristics'!$C:$C,0))),"",INDEX('Policy Characteristics'!A:A,MATCH($C557,'Policy Characteristics'!$C:$C,0)))</f>
        <v>Industry</v>
      </c>
      <c r="B557" s="427" t="str">
        <f>IF(ISBLANK(INDEX('Policy Characteristics'!B:B,MATCH($C557,'Policy Characteristics'!$C:$C,0))),"",INDEX('Policy Characteristics'!B:B,MATCH($C557,'Policy Characteristics'!$C:$C,0)))</f>
        <v>Industry Energy Efficiency Standards</v>
      </c>
      <c r="C557" s="431" t="str">
        <f t="shared" si="34"/>
        <v>Percentage Improvement in Eqpt Efficiency Standards above BAU</v>
      </c>
      <c r="D557" s="9" t="s">
        <v>3261</v>
      </c>
      <c r="E557" s="53" t="s">
        <v>2483</v>
      </c>
      <c r="F557" s="211" t="s">
        <v>3229</v>
      </c>
      <c r="G557" s="53" t="s">
        <v>2487</v>
      </c>
      <c r="H557" s="54">
        <v>1111</v>
      </c>
      <c r="I557" s="53" t="s">
        <v>46</v>
      </c>
      <c r="J557" s="429" t="str">
        <f>IF(ISBLANK(INDEX('Policy Characteristics'!D:D,MATCH($C557,'Policy Characteristics'!$C:$C,0))),"",INDEX('Policy Characteristics'!D:D,MATCH($C557,'Policy Characteristics'!$C:$C,0)))</f>
        <v>Industry Energy Efficiency Standards</v>
      </c>
      <c r="K557" s="427" t="str">
        <f>IF(ISBLANK(INDEX('Policy Characteristics'!E:E,MATCH($C557,'Policy Characteristics'!$C:$C,0))),"",INDEX('Policy Characteristics'!E:E,MATCH($C557,'Policy Characteristics'!$C:$C,0)))</f>
        <v>indst efficiency standards</v>
      </c>
      <c r="L557" s="450">
        <f>IF(ISBLANK(INDEX('Policy Characteristics'!F:F,MATCH($C557,'Policy Characteristics'!$C:$C,0))),"",INDEX('Policy Characteristics'!F:F,MATCH($C557,'Policy Characteristics'!$C:$C,0)))</f>
        <v>0</v>
      </c>
      <c r="M557" s="450">
        <f>IF(ISBLANK(INDEX('Policy Characteristics'!G:G,MATCH($C557,'Policy Characteristics'!$C:$C,0))),"",INDEX('Policy Characteristics'!G:G,MATCH($C557,'Policy Characteristics'!$C:$C,0)))</f>
        <v>0.25</v>
      </c>
      <c r="N557" s="450">
        <f>IF(ISBLANK(INDEX('Policy Characteristics'!H:H,MATCH($C557,'Policy Characteristics'!$C:$C,0))),"",INDEX('Policy Characteristics'!H:H,MATCH($C557,'Policy Characteristics'!$C:$C,0)))</f>
        <v>0.01</v>
      </c>
      <c r="O557" s="427" t="str">
        <f>IF(ISBLANK(INDEX('Policy Characteristics'!I:I,MATCH($C557,'Policy Characteristics'!$C:$C,0))),"",INDEX('Policy Characteristics'!I:I,MATCH($C557,'Policy Characteristics'!$C:$C,0)))</f>
        <v>% reduction in energy use</v>
      </c>
      <c r="P557" s="427" t="str">
        <f>IF(ISBLANK(INDEX('Policy Characteristics'!J:J,MATCH($C557,'Policy Characteristics'!$C:$C,0))),"",INDEX('Policy Characteristics'!J:J,MATCH($C557,'Policy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57" s="427" t="str">
        <f>IF(ISBLANK(INDEX('Policy Characteristics'!K:K,MATCH($C557,'Policy Characteristics'!$C:$C,0))),"",INDEX('Policy Characteristics'!K:K,MATCH($C557,'Policy Characteristics'!$C:$C,0)))</f>
        <v>industry-ag-main.html#eff-stds</v>
      </c>
      <c r="R557" s="427" t="str">
        <f>IF(ISBLANK(INDEX('Policy Characteristics'!L:L,MATCH($C557,'Policy Characteristics'!$C:$C,0))),"",INDEX('Policy Characteristics'!L:L,MATCH($C557,'Policy Characteristics'!$C:$C,0)))</f>
        <v>industry-energy-efficiency-standards.html</v>
      </c>
    </row>
    <row r="558" spans="1:18" s="5" customFormat="1" x14ac:dyDescent="0.35">
      <c r="A558" s="427" t="str">
        <f>IF(ISBLANK(INDEX('Policy Characteristics'!A:A,MATCH($C558,'Policy Characteristics'!$C:$C,0))),"",INDEX('Policy Characteristics'!A:A,MATCH($C558,'Policy Characteristics'!$C:$C,0)))</f>
        <v>Industry</v>
      </c>
      <c r="B558" s="427" t="str">
        <f>IF(ISBLANK(INDEX('Policy Characteristics'!B:B,MATCH($C558,'Policy Characteristics'!$C:$C,0))),"",INDEX('Policy Characteristics'!B:B,MATCH($C558,'Policy Characteristics'!$C:$C,0)))</f>
        <v>Industry Energy Efficiency Standards</v>
      </c>
      <c r="C558" s="431" t="str">
        <f t="shared" si="34"/>
        <v>Percentage Improvement in Eqpt Efficiency Standards above BAU</v>
      </c>
      <c r="D558" s="9" t="s">
        <v>3261</v>
      </c>
      <c r="E558" s="53" t="s">
        <v>2484</v>
      </c>
      <c r="F558" s="211" t="s">
        <v>3229</v>
      </c>
      <c r="G558" s="53" t="s">
        <v>2488</v>
      </c>
      <c r="H558" s="54">
        <v>1112</v>
      </c>
      <c r="I558" s="53" t="s">
        <v>45</v>
      </c>
      <c r="J558" s="429" t="str">
        <f>IF(ISBLANK(INDEX('Policy Characteristics'!D:D,MATCH($C558,'Policy Characteristics'!$C:$C,0))),"",INDEX('Policy Characteristics'!D:D,MATCH($C558,'Policy Characteristics'!$C:$C,0)))</f>
        <v>Industry Energy Efficiency Standards</v>
      </c>
      <c r="K558" s="427" t="str">
        <f>IF(ISBLANK(INDEX('Policy Characteristics'!E:E,MATCH($C558,'Policy Characteristics'!$C:$C,0))),"",INDEX('Policy Characteristics'!E:E,MATCH($C558,'Policy Characteristics'!$C:$C,0)))</f>
        <v>indst efficiency standards</v>
      </c>
      <c r="L558" s="450">
        <f>IF(ISBLANK(INDEX('Policy Characteristics'!F:F,MATCH($C558,'Policy Characteristics'!$C:$C,0))),"",INDEX('Policy Characteristics'!F:F,MATCH($C558,'Policy Characteristics'!$C:$C,0)))</f>
        <v>0</v>
      </c>
      <c r="M558" s="450">
        <f>IF(ISBLANK(INDEX('Policy Characteristics'!G:G,MATCH($C558,'Policy Characteristics'!$C:$C,0))),"",INDEX('Policy Characteristics'!G:G,MATCH($C558,'Policy Characteristics'!$C:$C,0)))</f>
        <v>0.25</v>
      </c>
      <c r="N558" s="450">
        <f>IF(ISBLANK(INDEX('Policy Characteristics'!H:H,MATCH($C558,'Policy Characteristics'!$C:$C,0))),"",INDEX('Policy Characteristics'!H:H,MATCH($C558,'Policy Characteristics'!$C:$C,0)))</f>
        <v>0.01</v>
      </c>
      <c r="O558" s="427" t="str">
        <f>IF(ISBLANK(INDEX('Policy Characteristics'!I:I,MATCH($C558,'Policy Characteristics'!$C:$C,0))),"",INDEX('Policy Characteristics'!I:I,MATCH($C558,'Policy Characteristics'!$C:$C,0)))</f>
        <v>% reduction in energy use</v>
      </c>
      <c r="P558" s="427" t="str">
        <f>IF(ISBLANK(INDEX('Policy Characteristics'!J:J,MATCH($C558,'Policy Characteristics'!$C:$C,0))),"",INDEX('Policy Characteristics'!J:J,MATCH($C558,'Policy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58" s="427" t="str">
        <f>IF(ISBLANK(INDEX('Policy Characteristics'!K:K,MATCH($C558,'Policy Characteristics'!$C:$C,0))),"",INDEX('Policy Characteristics'!K:K,MATCH($C558,'Policy Characteristics'!$C:$C,0)))</f>
        <v>industry-ag-main.html#eff-stds</v>
      </c>
      <c r="R558" s="427" t="str">
        <f>IF(ISBLANK(INDEX('Policy Characteristics'!L:L,MATCH($C558,'Policy Characteristics'!$C:$C,0))),"",INDEX('Policy Characteristics'!L:L,MATCH($C558,'Policy Characteristics'!$C:$C,0)))</f>
        <v>industry-energy-efficiency-standards.html</v>
      </c>
    </row>
    <row r="559" spans="1:18" s="5" customFormat="1" x14ac:dyDescent="0.35">
      <c r="A559" s="427" t="str">
        <f>IF(ISBLANK(INDEX('Policy Characteristics'!A:A,MATCH($C559,'Policy Characteristics'!$C:$C,0))),"",INDEX('Policy Characteristics'!A:A,MATCH($C559,'Policy Characteristics'!$C:$C,0)))</f>
        <v>Industry</v>
      </c>
      <c r="B559" s="427" t="str">
        <f>IF(ISBLANK(INDEX('Policy Characteristics'!B:B,MATCH($C559,'Policy Characteristics'!$C:$C,0))),"",INDEX('Policy Characteristics'!B:B,MATCH($C559,'Policy Characteristics'!$C:$C,0)))</f>
        <v>Industry Energy Efficiency Standards</v>
      </c>
      <c r="C559" s="431" t="str">
        <f t="shared" si="34"/>
        <v>Percentage Improvement in Eqpt Efficiency Standards above BAU</v>
      </c>
      <c r="D559" s="9" t="s">
        <v>3261</v>
      </c>
      <c r="E559" s="53" t="s">
        <v>2485</v>
      </c>
      <c r="F559" s="211" t="s">
        <v>3229</v>
      </c>
      <c r="G559" s="53" t="s">
        <v>2491</v>
      </c>
      <c r="H559" s="54">
        <v>1113</v>
      </c>
      <c r="I559" s="53" t="s">
        <v>46</v>
      </c>
      <c r="J559" s="429" t="str">
        <f>IF(ISBLANK(INDEX('Policy Characteristics'!D:D,MATCH($C559,'Policy Characteristics'!$C:$C,0))),"",INDEX('Policy Characteristics'!D:D,MATCH($C559,'Policy Characteristics'!$C:$C,0)))</f>
        <v>Industry Energy Efficiency Standards</v>
      </c>
      <c r="K559" s="427" t="str">
        <f>IF(ISBLANK(INDEX('Policy Characteristics'!E:E,MATCH($C559,'Policy Characteristics'!$C:$C,0))),"",INDEX('Policy Characteristics'!E:E,MATCH($C559,'Policy Characteristics'!$C:$C,0)))</f>
        <v>indst efficiency standards</v>
      </c>
      <c r="L559" s="450">
        <f>IF(ISBLANK(INDEX('Policy Characteristics'!F:F,MATCH($C559,'Policy Characteristics'!$C:$C,0))),"",INDEX('Policy Characteristics'!F:F,MATCH($C559,'Policy Characteristics'!$C:$C,0)))</f>
        <v>0</v>
      </c>
      <c r="M559" s="450">
        <f>IF(ISBLANK(INDEX('Policy Characteristics'!G:G,MATCH($C559,'Policy Characteristics'!$C:$C,0))),"",INDEX('Policy Characteristics'!G:G,MATCH($C559,'Policy Characteristics'!$C:$C,0)))</f>
        <v>0.25</v>
      </c>
      <c r="N559" s="450">
        <f>IF(ISBLANK(INDEX('Policy Characteristics'!H:H,MATCH($C559,'Policy Characteristics'!$C:$C,0))),"",INDEX('Policy Characteristics'!H:H,MATCH($C559,'Policy Characteristics'!$C:$C,0)))</f>
        <v>0.01</v>
      </c>
      <c r="O559" s="427" t="str">
        <f>IF(ISBLANK(INDEX('Policy Characteristics'!I:I,MATCH($C559,'Policy Characteristics'!$C:$C,0))),"",INDEX('Policy Characteristics'!I:I,MATCH($C559,'Policy Characteristics'!$C:$C,0)))</f>
        <v>% reduction in energy use</v>
      </c>
      <c r="P559" s="427" t="str">
        <f>IF(ISBLANK(INDEX('Policy Characteristics'!J:J,MATCH($C559,'Policy Characteristics'!$C:$C,0))),"",INDEX('Policy Characteristics'!J:J,MATCH($C559,'Policy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59" s="427" t="str">
        <f>IF(ISBLANK(INDEX('Policy Characteristics'!K:K,MATCH($C559,'Policy Characteristics'!$C:$C,0))),"",INDEX('Policy Characteristics'!K:K,MATCH($C559,'Policy Characteristics'!$C:$C,0)))</f>
        <v>industry-ag-main.html#eff-stds</v>
      </c>
      <c r="R559" s="427" t="str">
        <f>IF(ISBLANK(INDEX('Policy Characteristics'!L:L,MATCH($C559,'Policy Characteristics'!$C:$C,0))),"",INDEX('Policy Characteristics'!L:L,MATCH($C559,'Policy Characteristics'!$C:$C,0)))</f>
        <v>industry-energy-efficiency-standards.html</v>
      </c>
    </row>
    <row r="560" spans="1:18" s="5" customFormat="1" x14ac:dyDescent="0.35">
      <c r="A560" s="427" t="str">
        <f>IF(ISBLANK(INDEX('Policy Characteristics'!A:A,MATCH($C560,'Policy Characteristics'!$C:$C,0))),"",INDEX('Policy Characteristics'!A:A,MATCH($C560,'Policy Characteristics'!$C:$C,0)))</f>
        <v>Industry</v>
      </c>
      <c r="B560" s="427" t="str">
        <f>IF(ISBLANK(INDEX('Policy Characteristics'!B:B,MATCH($C560,'Policy Characteristics'!$C:$C,0))),"",INDEX('Policy Characteristics'!B:B,MATCH($C560,'Policy Characteristics'!$C:$C,0)))</f>
        <v>Industry Energy Efficiency Standards</v>
      </c>
      <c r="C560" s="431" t="str">
        <f t="shared" si="34"/>
        <v>Percentage Improvement in Eqpt Efficiency Standards above BAU</v>
      </c>
      <c r="D560" s="9" t="s">
        <v>3261</v>
      </c>
      <c r="E560" s="53" t="s">
        <v>2837</v>
      </c>
      <c r="F560" s="211" t="s">
        <v>3229</v>
      </c>
      <c r="G560" s="53" t="s">
        <v>2840</v>
      </c>
      <c r="H560" s="54">
        <v>1114</v>
      </c>
      <c r="I560" s="53" t="s">
        <v>46</v>
      </c>
      <c r="J560" s="429" t="str">
        <f>IF(ISBLANK(INDEX('Policy Characteristics'!D:D,MATCH($C560,'Policy Characteristics'!$C:$C,0))),"",INDEX('Policy Characteristics'!D:D,MATCH($C560,'Policy Characteristics'!$C:$C,0)))</f>
        <v>Industry Energy Efficiency Standards</v>
      </c>
      <c r="K560" s="427" t="str">
        <f>IF(ISBLANK(INDEX('Policy Characteristics'!E:E,MATCH($C560,'Policy Characteristics'!$C:$C,0))),"",INDEX('Policy Characteristics'!E:E,MATCH($C560,'Policy Characteristics'!$C:$C,0)))</f>
        <v>indst efficiency standards</v>
      </c>
      <c r="L560" s="450">
        <f>IF(ISBLANK(INDEX('Policy Characteristics'!F:F,MATCH($C560,'Policy Characteristics'!$C:$C,0))),"",INDEX('Policy Characteristics'!F:F,MATCH($C560,'Policy Characteristics'!$C:$C,0)))</f>
        <v>0</v>
      </c>
      <c r="M560" s="450">
        <f>IF(ISBLANK(INDEX('Policy Characteristics'!G:G,MATCH($C560,'Policy Characteristics'!$C:$C,0))),"",INDEX('Policy Characteristics'!G:G,MATCH($C560,'Policy Characteristics'!$C:$C,0)))</f>
        <v>0.25</v>
      </c>
      <c r="N560" s="450">
        <f>IF(ISBLANK(INDEX('Policy Characteristics'!H:H,MATCH($C560,'Policy Characteristics'!$C:$C,0))),"",INDEX('Policy Characteristics'!H:H,MATCH($C560,'Policy Characteristics'!$C:$C,0)))</f>
        <v>0.01</v>
      </c>
      <c r="O560" s="427" t="str">
        <f>IF(ISBLANK(INDEX('Policy Characteristics'!I:I,MATCH($C560,'Policy Characteristics'!$C:$C,0))),"",INDEX('Policy Characteristics'!I:I,MATCH($C560,'Policy Characteristics'!$C:$C,0)))</f>
        <v>% reduction in energy use</v>
      </c>
      <c r="P560" s="427" t="str">
        <f>IF(ISBLANK(INDEX('Policy Characteristics'!J:J,MATCH($C560,'Policy Characteristics'!$C:$C,0))),"",INDEX('Policy Characteristics'!J:J,MATCH($C560,'Policy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60" s="427" t="str">
        <f>IF(ISBLANK(INDEX('Policy Characteristics'!K:K,MATCH($C560,'Policy Characteristics'!$C:$C,0))),"",INDEX('Policy Characteristics'!K:K,MATCH($C560,'Policy Characteristics'!$C:$C,0)))</f>
        <v>industry-ag-main.html#eff-stds</v>
      </c>
      <c r="R560" s="427" t="str">
        <f>IF(ISBLANK(INDEX('Policy Characteristics'!L:L,MATCH($C560,'Policy Characteristics'!$C:$C,0))),"",INDEX('Policy Characteristics'!L:L,MATCH($C560,'Policy Characteristics'!$C:$C,0)))</f>
        <v>industry-energy-efficiency-standards.html</v>
      </c>
    </row>
    <row r="561" spans="1:18" s="5" customFormat="1" x14ac:dyDescent="0.35">
      <c r="A561" s="427" t="str">
        <f>IF(ISBLANK(INDEX('Policy Characteristics'!A:A,MATCH($C561,'Policy Characteristics'!$C:$C,0))),"",INDEX('Policy Characteristics'!A:A,MATCH($C561,'Policy Characteristics'!$C:$C,0)))</f>
        <v>Industry</v>
      </c>
      <c r="B561" s="427" t="str">
        <f>IF(ISBLANK(INDEX('Policy Characteristics'!B:B,MATCH($C561,'Policy Characteristics'!$C:$C,0))),"",INDEX('Policy Characteristics'!B:B,MATCH($C561,'Policy Characteristics'!$C:$C,0)))</f>
        <v>Industry Energy Efficiency Standards</v>
      </c>
      <c r="C561" s="431" t="str">
        <f t="shared" si="34"/>
        <v>Percentage Improvement in Eqpt Efficiency Standards above BAU</v>
      </c>
      <c r="D561" s="9" t="s">
        <v>3261</v>
      </c>
      <c r="E561" s="53" t="s">
        <v>2838</v>
      </c>
      <c r="F561" s="211" t="s">
        <v>3229</v>
      </c>
      <c r="G561" s="53" t="s">
        <v>2842</v>
      </c>
      <c r="H561" s="54">
        <v>1115</v>
      </c>
      <c r="I561" s="53" t="s">
        <v>46</v>
      </c>
      <c r="J561" s="429" t="str">
        <f>IF(ISBLANK(INDEX('Policy Characteristics'!D:D,MATCH($C561,'Policy Characteristics'!$C:$C,0))),"",INDEX('Policy Characteristics'!D:D,MATCH($C561,'Policy Characteristics'!$C:$C,0)))</f>
        <v>Industry Energy Efficiency Standards</v>
      </c>
      <c r="K561" s="427" t="str">
        <f>IF(ISBLANK(INDEX('Policy Characteristics'!E:E,MATCH($C561,'Policy Characteristics'!$C:$C,0))),"",INDEX('Policy Characteristics'!E:E,MATCH($C561,'Policy Characteristics'!$C:$C,0)))</f>
        <v>indst efficiency standards</v>
      </c>
      <c r="L561" s="450">
        <f>IF(ISBLANK(INDEX('Policy Characteristics'!F:F,MATCH($C561,'Policy Characteristics'!$C:$C,0))),"",INDEX('Policy Characteristics'!F:F,MATCH($C561,'Policy Characteristics'!$C:$C,0)))</f>
        <v>0</v>
      </c>
      <c r="M561" s="450">
        <f>IF(ISBLANK(INDEX('Policy Characteristics'!G:G,MATCH($C561,'Policy Characteristics'!$C:$C,0))),"",INDEX('Policy Characteristics'!G:G,MATCH($C561,'Policy Characteristics'!$C:$C,0)))</f>
        <v>0.25</v>
      </c>
      <c r="N561" s="450">
        <f>IF(ISBLANK(INDEX('Policy Characteristics'!H:H,MATCH($C561,'Policy Characteristics'!$C:$C,0))),"",INDEX('Policy Characteristics'!H:H,MATCH($C561,'Policy Characteristics'!$C:$C,0)))</f>
        <v>0.01</v>
      </c>
      <c r="O561" s="427" t="str">
        <f>IF(ISBLANK(INDEX('Policy Characteristics'!I:I,MATCH($C561,'Policy Characteristics'!$C:$C,0))),"",INDEX('Policy Characteristics'!I:I,MATCH($C561,'Policy Characteristics'!$C:$C,0)))</f>
        <v>% reduction in energy use</v>
      </c>
      <c r="P561" s="427" t="str">
        <f>IF(ISBLANK(INDEX('Policy Characteristics'!J:J,MATCH($C561,'Policy Characteristics'!$C:$C,0))),"",INDEX('Policy Characteristics'!J:J,MATCH($C561,'Policy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61" s="427" t="str">
        <f>IF(ISBLANK(INDEX('Policy Characteristics'!K:K,MATCH($C561,'Policy Characteristics'!$C:$C,0))),"",INDEX('Policy Characteristics'!K:K,MATCH($C561,'Policy Characteristics'!$C:$C,0)))</f>
        <v>industry-ag-main.html#eff-stds</v>
      </c>
      <c r="R561" s="427" t="str">
        <f>IF(ISBLANK(INDEX('Policy Characteristics'!L:L,MATCH($C561,'Policy Characteristics'!$C:$C,0))),"",INDEX('Policy Characteristics'!L:L,MATCH($C561,'Policy Characteristics'!$C:$C,0)))</f>
        <v>industry-energy-efficiency-standards.html</v>
      </c>
    </row>
    <row r="562" spans="1:18" s="5" customFormat="1" x14ac:dyDescent="0.35">
      <c r="A562" s="427" t="str">
        <f>IF(ISBLANK(INDEX('Policy Characteristics'!A:A,MATCH($C562,'Policy Characteristics'!$C:$C,0))),"",INDEX('Policy Characteristics'!A:A,MATCH($C562,'Policy Characteristics'!$C:$C,0)))</f>
        <v>Industry</v>
      </c>
      <c r="B562" s="427" t="str">
        <f>IF(ISBLANK(INDEX('Policy Characteristics'!B:B,MATCH($C562,'Policy Characteristics'!$C:$C,0))),"",INDEX('Policy Characteristics'!B:B,MATCH($C562,'Policy Characteristics'!$C:$C,0)))</f>
        <v>Industry Energy Efficiency Standards</v>
      </c>
      <c r="C562" s="431" t="str">
        <f t="shared" si="34"/>
        <v>Percentage Improvement in Eqpt Efficiency Standards above BAU</v>
      </c>
      <c r="D562" s="9" t="s">
        <v>3261</v>
      </c>
      <c r="E562" s="53" t="s">
        <v>2839</v>
      </c>
      <c r="F562" s="211" t="s">
        <v>3229</v>
      </c>
      <c r="G562" s="53" t="s">
        <v>2843</v>
      </c>
      <c r="H562" s="54">
        <v>1116</v>
      </c>
      <c r="I562" s="53" t="s">
        <v>45</v>
      </c>
      <c r="J562" s="429" t="str">
        <f>IF(ISBLANK(INDEX('Policy Characteristics'!D:D,MATCH($C562,'Policy Characteristics'!$C:$C,0))),"",INDEX('Policy Characteristics'!D:D,MATCH($C562,'Policy Characteristics'!$C:$C,0)))</f>
        <v>Industry Energy Efficiency Standards</v>
      </c>
      <c r="K562" s="427" t="str">
        <f>IF(ISBLANK(INDEX('Policy Characteristics'!E:E,MATCH($C562,'Policy Characteristics'!$C:$C,0))),"",INDEX('Policy Characteristics'!E:E,MATCH($C562,'Policy Characteristics'!$C:$C,0)))</f>
        <v>indst efficiency standards</v>
      </c>
      <c r="L562" s="450">
        <f>IF(ISBLANK(INDEX('Policy Characteristics'!F:F,MATCH($C562,'Policy Characteristics'!$C:$C,0))),"",INDEX('Policy Characteristics'!F:F,MATCH($C562,'Policy Characteristics'!$C:$C,0)))</f>
        <v>0</v>
      </c>
      <c r="M562" s="450">
        <f>IF(ISBLANK(INDEX('Policy Characteristics'!G:G,MATCH($C562,'Policy Characteristics'!$C:$C,0))),"",INDEX('Policy Characteristics'!G:G,MATCH($C562,'Policy Characteristics'!$C:$C,0)))</f>
        <v>0.25</v>
      </c>
      <c r="N562" s="450">
        <f>IF(ISBLANK(INDEX('Policy Characteristics'!H:H,MATCH($C562,'Policy Characteristics'!$C:$C,0))),"",INDEX('Policy Characteristics'!H:H,MATCH($C562,'Policy Characteristics'!$C:$C,0)))</f>
        <v>0.01</v>
      </c>
      <c r="O562" s="427" t="str">
        <f>IF(ISBLANK(INDEX('Policy Characteristics'!I:I,MATCH($C562,'Policy Characteristics'!$C:$C,0))),"",INDEX('Policy Characteristics'!I:I,MATCH($C562,'Policy Characteristics'!$C:$C,0)))</f>
        <v>% reduction in energy use</v>
      </c>
      <c r="P562" s="427" t="str">
        <f>IF(ISBLANK(INDEX('Policy Characteristics'!J:J,MATCH($C562,'Policy Characteristics'!$C:$C,0))),"",INDEX('Policy Characteristics'!J:J,MATCH($C562,'Policy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62" s="427" t="str">
        <f>IF(ISBLANK(INDEX('Policy Characteristics'!K:K,MATCH($C562,'Policy Characteristics'!$C:$C,0))),"",INDEX('Policy Characteristics'!K:K,MATCH($C562,'Policy Characteristics'!$C:$C,0)))</f>
        <v>industry-ag-main.html#eff-stds</v>
      </c>
      <c r="R562" s="427" t="str">
        <f>IF(ISBLANK(INDEX('Policy Characteristics'!L:L,MATCH($C562,'Policy Characteristics'!$C:$C,0))),"",INDEX('Policy Characteristics'!L:L,MATCH($C562,'Policy Characteristics'!$C:$C,0)))</f>
        <v>industry-energy-efficiency-standards.html</v>
      </c>
    </row>
    <row r="563" spans="1:18" s="5" customFormat="1" x14ac:dyDescent="0.35">
      <c r="A563" s="427" t="str">
        <f>IF(ISBLANK(INDEX('Policy Characteristics'!A:A,MATCH($C563,'Policy Characteristics'!$C:$C,0))),"",INDEX('Policy Characteristics'!A:A,MATCH($C563,'Policy Characteristics'!$C:$C,0)))</f>
        <v>Industry</v>
      </c>
      <c r="B563" s="427" t="str">
        <f>IF(ISBLANK(INDEX('Policy Characteristics'!B:B,MATCH($C563,'Policy Characteristics'!$C:$C,0))),"",INDEX('Policy Characteristics'!B:B,MATCH($C563,'Policy Characteristics'!$C:$C,0)))</f>
        <v>Industry Energy Efficiency Standards</v>
      </c>
      <c r="C563" s="431" t="str">
        <f t="shared" si="34"/>
        <v>Percentage Improvement in Eqpt Efficiency Standards above BAU</v>
      </c>
      <c r="D563" s="9" t="s">
        <v>3261</v>
      </c>
      <c r="E563" s="53" t="s">
        <v>2836</v>
      </c>
      <c r="F563" s="211" t="s">
        <v>3229</v>
      </c>
      <c r="G563" s="53" t="s">
        <v>2841</v>
      </c>
      <c r="H563" s="54">
        <v>1117</v>
      </c>
      <c r="I563" s="53" t="s">
        <v>46</v>
      </c>
      <c r="J563" s="429" t="str">
        <f>IF(ISBLANK(INDEX('Policy Characteristics'!D:D,MATCH($C563,'Policy Characteristics'!$C:$C,0))),"",INDEX('Policy Characteristics'!D:D,MATCH($C563,'Policy Characteristics'!$C:$C,0)))</f>
        <v>Industry Energy Efficiency Standards</v>
      </c>
      <c r="K563" s="427" t="str">
        <f>IF(ISBLANK(INDEX('Policy Characteristics'!E:E,MATCH($C563,'Policy Characteristics'!$C:$C,0))),"",INDEX('Policy Characteristics'!E:E,MATCH($C563,'Policy Characteristics'!$C:$C,0)))</f>
        <v>indst efficiency standards</v>
      </c>
      <c r="L563" s="450">
        <f>IF(ISBLANK(INDEX('Policy Characteristics'!F:F,MATCH($C563,'Policy Characteristics'!$C:$C,0))),"",INDEX('Policy Characteristics'!F:F,MATCH($C563,'Policy Characteristics'!$C:$C,0)))</f>
        <v>0</v>
      </c>
      <c r="M563" s="450">
        <f>IF(ISBLANK(INDEX('Policy Characteristics'!G:G,MATCH($C563,'Policy Characteristics'!$C:$C,0))),"",INDEX('Policy Characteristics'!G:G,MATCH($C563,'Policy Characteristics'!$C:$C,0)))</f>
        <v>0.25</v>
      </c>
      <c r="N563" s="450">
        <f>IF(ISBLANK(INDEX('Policy Characteristics'!H:H,MATCH($C563,'Policy Characteristics'!$C:$C,0))),"",INDEX('Policy Characteristics'!H:H,MATCH($C563,'Policy Characteristics'!$C:$C,0)))</f>
        <v>0.01</v>
      </c>
      <c r="O563" s="427" t="str">
        <f>IF(ISBLANK(INDEX('Policy Characteristics'!I:I,MATCH($C563,'Policy Characteristics'!$C:$C,0))),"",INDEX('Policy Characteristics'!I:I,MATCH($C563,'Policy Characteristics'!$C:$C,0)))</f>
        <v>% reduction in energy use</v>
      </c>
      <c r="P563" s="427" t="str">
        <f>IF(ISBLANK(INDEX('Policy Characteristics'!J:J,MATCH($C563,'Policy Characteristics'!$C:$C,0))),"",INDEX('Policy Characteristics'!J:J,MATCH($C563,'Policy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63" s="427" t="str">
        <f>IF(ISBLANK(INDEX('Policy Characteristics'!K:K,MATCH($C563,'Policy Characteristics'!$C:$C,0))),"",INDEX('Policy Characteristics'!K:K,MATCH($C563,'Policy Characteristics'!$C:$C,0)))</f>
        <v>industry-ag-main.html#eff-stds</v>
      </c>
      <c r="R563" s="427" t="str">
        <f>IF(ISBLANK(INDEX('Policy Characteristics'!L:L,MATCH($C563,'Policy Characteristics'!$C:$C,0))),"",INDEX('Policy Characteristics'!L:L,MATCH($C563,'Policy Characteristics'!$C:$C,0)))</f>
        <v>industry-energy-efficiency-standards.html</v>
      </c>
    </row>
    <row r="564" spans="1:18" s="5" customFormat="1" x14ac:dyDescent="0.35">
      <c r="A564" s="427" t="str">
        <f>IF(ISBLANK(INDEX('Policy Characteristics'!A:A,MATCH($C564,'Policy Characteristics'!$C:$C,0))),"",INDEX('Policy Characteristics'!A:A,MATCH($C564,'Policy Characteristics'!$C:$C,0)))</f>
        <v>Industry</v>
      </c>
      <c r="B564" s="427" t="str">
        <f>IF(ISBLANK(INDEX('Policy Characteristics'!B:B,MATCH($C564,'Policy Characteristics'!$C:$C,0))),"",INDEX('Policy Characteristics'!B:B,MATCH($C564,'Policy Characteristics'!$C:$C,0)))</f>
        <v>Industry Energy Efficiency Standards</v>
      </c>
      <c r="C564" s="431" t="str">
        <f t="shared" si="34"/>
        <v>Percentage Improvement in Eqpt Efficiency Standards above BAU</v>
      </c>
      <c r="D564" s="9" t="s">
        <v>3262</v>
      </c>
      <c r="E564" s="53" t="s">
        <v>2480</v>
      </c>
      <c r="F564" s="211" t="s">
        <v>3230</v>
      </c>
      <c r="G564" s="53" t="s">
        <v>2486</v>
      </c>
      <c r="H564" s="54">
        <v>1118</v>
      </c>
      <c r="I564" s="53" t="s">
        <v>45</v>
      </c>
      <c r="J564" s="429" t="str">
        <f>IF(ISBLANK(INDEX('Policy Characteristics'!D:D,MATCH($C564,'Policy Characteristics'!$C:$C,0))),"",INDEX('Policy Characteristics'!D:D,MATCH($C564,'Policy Characteristics'!$C:$C,0)))</f>
        <v>Industry Energy Efficiency Standards</v>
      </c>
      <c r="K564" s="427" t="str">
        <f>IF(ISBLANK(INDEX('Policy Characteristics'!E:E,MATCH($C564,'Policy Characteristics'!$C:$C,0))),"",INDEX('Policy Characteristics'!E:E,MATCH($C564,'Policy Characteristics'!$C:$C,0)))</f>
        <v>indst efficiency standards</v>
      </c>
      <c r="L564" s="450">
        <f>IF(ISBLANK(INDEX('Policy Characteristics'!F:F,MATCH($C564,'Policy Characteristics'!$C:$C,0))),"",INDEX('Policy Characteristics'!F:F,MATCH($C564,'Policy Characteristics'!$C:$C,0)))</f>
        <v>0</v>
      </c>
      <c r="M564" s="450">
        <f>IF(ISBLANK(INDEX('Policy Characteristics'!G:G,MATCH($C564,'Policy Characteristics'!$C:$C,0))),"",INDEX('Policy Characteristics'!G:G,MATCH($C564,'Policy Characteristics'!$C:$C,0)))</f>
        <v>0.25</v>
      </c>
      <c r="N564" s="450">
        <f>IF(ISBLANK(INDEX('Policy Characteristics'!H:H,MATCH($C564,'Policy Characteristics'!$C:$C,0))),"",INDEX('Policy Characteristics'!H:H,MATCH($C564,'Policy Characteristics'!$C:$C,0)))</f>
        <v>0.01</v>
      </c>
      <c r="O564" s="427" t="str">
        <f>IF(ISBLANK(INDEX('Policy Characteristics'!I:I,MATCH($C564,'Policy Characteristics'!$C:$C,0))),"",INDEX('Policy Characteristics'!I:I,MATCH($C564,'Policy Characteristics'!$C:$C,0)))</f>
        <v>% reduction in energy use</v>
      </c>
      <c r="P564" s="427" t="str">
        <f>IF(ISBLANK(INDEX('Policy Characteristics'!J:J,MATCH($C564,'Policy Characteristics'!$C:$C,0))),"",INDEX('Policy Characteristics'!J:J,MATCH($C564,'Policy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64" s="427" t="str">
        <f>IF(ISBLANK(INDEX('Policy Characteristics'!K:K,MATCH($C564,'Policy Characteristics'!$C:$C,0))),"",INDEX('Policy Characteristics'!K:K,MATCH($C564,'Policy Characteristics'!$C:$C,0)))</f>
        <v>industry-ag-main.html#eff-stds</v>
      </c>
      <c r="R564" s="427" t="str">
        <f>IF(ISBLANK(INDEX('Policy Characteristics'!L:L,MATCH($C564,'Policy Characteristics'!$C:$C,0))),"",INDEX('Policy Characteristics'!L:L,MATCH($C564,'Policy Characteristics'!$C:$C,0)))</f>
        <v>industry-energy-efficiency-standards.html</v>
      </c>
    </row>
    <row r="565" spans="1:18" s="5" customFormat="1" x14ac:dyDescent="0.35">
      <c r="A565" s="427" t="str">
        <f>IF(ISBLANK(INDEX('Policy Characteristics'!A:A,MATCH($C565,'Policy Characteristics'!$C:$C,0))),"",INDEX('Policy Characteristics'!A:A,MATCH($C565,'Policy Characteristics'!$C:$C,0)))</f>
        <v>Industry</v>
      </c>
      <c r="B565" s="427" t="str">
        <f>IF(ISBLANK(INDEX('Policy Characteristics'!B:B,MATCH($C565,'Policy Characteristics'!$C:$C,0))),"",INDEX('Policy Characteristics'!B:B,MATCH($C565,'Policy Characteristics'!$C:$C,0)))</f>
        <v>Industry Energy Efficiency Standards</v>
      </c>
      <c r="C565" s="431" t="str">
        <f t="shared" si="34"/>
        <v>Percentage Improvement in Eqpt Efficiency Standards above BAU</v>
      </c>
      <c r="D565" s="9" t="s">
        <v>3262</v>
      </c>
      <c r="E565" s="53" t="s">
        <v>2481</v>
      </c>
      <c r="F565" s="211" t="s">
        <v>3230</v>
      </c>
      <c r="G565" s="53" t="s">
        <v>2489</v>
      </c>
      <c r="H565" s="54">
        <v>1119</v>
      </c>
      <c r="I565" s="53" t="s">
        <v>46</v>
      </c>
      <c r="J565" s="429" t="str">
        <f>IF(ISBLANK(INDEX('Policy Characteristics'!D:D,MATCH($C565,'Policy Characteristics'!$C:$C,0))),"",INDEX('Policy Characteristics'!D:D,MATCH($C565,'Policy Characteristics'!$C:$C,0)))</f>
        <v>Industry Energy Efficiency Standards</v>
      </c>
      <c r="K565" s="427" t="str">
        <f>IF(ISBLANK(INDEX('Policy Characteristics'!E:E,MATCH($C565,'Policy Characteristics'!$C:$C,0))),"",INDEX('Policy Characteristics'!E:E,MATCH($C565,'Policy Characteristics'!$C:$C,0)))</f>
        <v>indst efficiency standards</v>
      </c>
      <c r="L565" s="450">
        <f>IF(ISBLANK(INDEX('Policy Characteristics'!F:F,MATCH($C565,'Policy Characteristics'!$C:$C,0))),"",INDEX('Policy Characteristics'!F:F,MATCH($C565,'Policy Characteristics'!$C:$C,0)))</f>
        <v>0</v>
      </c>
      <c r="M565" s="450">
        <f>IF(ISBLANK(INDEX('Policy Characteristics'!G:G,MATCH($C565,'Policy Characteristics'!$C:$C,0))),"",INDEX('Policy Characteristics'!G:G,MATCH($C565,'Policy Characteristics'!$C:$C,0)))</f>
        <v>0.25</v>
      </c>
      <c r="N565" s="450">
        <f>IF(ISBLANK(INDEX('Policy Characteristics'!H:H,MATCH($C565,'Policy Characteristics'!$C:$C,0))),"",INDEX('Policy Characteristics'!H:H,MATCH($C565,'Policy Characteristics'!$C:$C,0)))</f>
        <v>0.01</v>
      </c>
      <c r="O565" s="427" t="str">
        <f>IF(ISBLANK(INDEX('Policy Characteristics'!I:I,MATCH($C565,'Policy Characteristics'!$C:$C,0))),"",INDEX('Policy Characteristics'!I:I,MATCH($C565,'Policy Characteristics'!$C:$C,0)))</f>
        <v>% reduction in energy use</v>
      </c>
      <c r="P565" s="427" t="str">
        <f>IF(ISBLANK(INDEX('Policy Characteristics'!J:J,MATCH($C565,'Policy Characteristics'!$C:$C,0))),"",INDEX('Policy Characteristics'!J:J,MATCH($C565,'Policy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65" s="427" t="str">
        <f>IF(ISBLANK(INDEX('Policy Characteristics'!K:K,MATCH($C565,'Policy Characteristics'!$C:$C,0))),"",INDEX('Policy Characteristics'!K:K,MATCH($C565,'Policy Characteristics'!$C:$C,0)))</f>
        <v>industry-ag-main.html#eff-stds</v>
      </c>
      <c r="R565" s="427" t="str">
        <f>IF(ISBLANK(INDEX('Policy Characteristics'!L:L,MATCH($C565,'Policy Characteristics'!$C:$C,0))),"",INDEX('Policy Characteristics'!L:L,MATCH($C565,'Policy Characteristics'!$C:$C,0)))</f>
        <v>industry-energy-efficiency-standards.html</v>
      </c>
    </row>
    <row r="566" spans="1:18" s="5" customFormat="1" x14ac:dyDescent="0.35">
      <c r="A566" s="427" t="str">
        <f>IF(ISBLANK(INDEX('Policy Characteristics'!A:A,MATCH($C566,'Policy Characteristics'!$C:$C,0))),"",INDEX('Policy Characteristics'!A:A,MATCH($C566,'Policy Characteristics'!$C:$C,0)))</f>
        <v>Industry</v>
      </c>
      <c r="B566" s="427" t="str">
        <f>IF(ISBLANK(INDEX('Policy Characteristics'!B:B,MATCH($C566,'Policy Characteristics'!$C:$C,0))),"",INDEX('Policy Characteristics'!B:B,MATCH($C566,'Policy Characteristics'!$C:$C,0)))</f>
        <v>Industry Energy Efficiency Standards</v>
      </c>
      <c r="C566" s="431" t="str">
        <f t="shared" si="34"/>
        <v>Percentage Improvement in Eqpt Efficiency Standards above BAU</v>
      </c>
      <c r="D566" s="9" t="s">
        <v>3262</v>
      </c>
      <c r="E566" s="53" t="s">
        <v>2482</v>
      </c>
      <c r="F566" s="211" t="s">
        <v>3230</v>
      </c>
      <c r="G566" s="53" t="s">
        <v>2490</v>
      </c>
      <c r="H566" s="54">
        <v>1120</v>
      </c>
      <c r="I566" s="53" t="s">
        <v>45</v>
      </c>
      <c r="J566" s="429" t="str">
        <f>IF(ISBLANK(INDEX('Policy Characteristics'!D:D,MATCH($C566,'Policy Characteristics'!$C:$C,0))),"",INDEX('Policy Characteristics'!D:D,MATCH($C566,'Policy Characteristics'!$C:$C,0)))</f>
        <v>Industry Energy Efficiency Standards</v>
      </c>
      <c r="K566" s="427" t="str">
        <f>IF(ISBLANK(INDEX('Policy Characteristics'!E:E,MATCH($C566,'Policy Characteristics'!$C:$C,0))),"",INDEX('Policy Characteristics'!E:E,MATCH($C566,'Policy Characteristics'!$C:$C,0)))</f>
        <v>indst efficiency standards</v>
      </c>
      <c r="L566" s="450">
        <f>IF(ISBLANK(INDEX('Policy Characteristics'!F:F,MATCH($C566,'Policy Characteristics'!$C:$C,0))),"",INDEX('Policy Characteristics'!F:F,MATCH($C566,'Policy Characteristics'!$C:$C,0)))</f>
        <v>0</v>
      </c>
      <c r="M566" s="450">
        <f>IF(ISBLANK(INDEX('Policy Characteristics'!G:G,MATCH($C566,'Policy Characteristics'!$C:$C,0))),"",INDEX('Policy Characteristics'!G:G,MATCH($C566,'Policy Characteristics'!$C:$C,0)))</f>
        <v>0.25</v>
      </c>
      <c r="N566" s="450">
        <f>IF(ISBLANK(INDEX('Policy Characteristics'!H:H,MATCH($C566,'Policy Characteristics'!$C:$C,0))),"",INDEX('Policy Characteristics'!H:H,MATCH($C566,'Policy Characteristics'!$C:$C,0)))</f>
        <v>0.01</v>
      </c>
      <c r="O566" s="427" t="str">
        <f>IF(ISBLANK(INDEX('Policy Characteristics'!I:I,MATCH($C566,'Policy Characteristics'!$C:$C,0))),"",INDEX('Policy Characteristics'!I:I,MATCH($C566,'Policy Characteristics'!$C:$C,0)))</f>
        <v>% reduction in energy use</v>
      </c>
      <c r="P566" s="427" t="str">
        <f>IF(ISBLANK(INDEX('Policy Characteristics'!J:J,MATCH($C566,'Policy Characteristics'!$C:$C,0))),"",INDEX('Policy Characteristics'!J:J,MATCH($C566,'Policy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66" s="427" t="str">
        <f>IF(ISBLANK(INDEX('Policy Characteristics'!K:K,MATCH($C566,'Policy Characteristics'!$C:$C,0))),"",INDEX('Policy Characteristics'!K:K,MATCH($C566,'Policy Characteristics'!$C:$C,0)))</f>
        <v>industry-ag-main.html#eff-stds</v>
      </c>
      <c r="R566" s="427" t="str">
        <f>IF(ISBLANK(INDEX('Policy Characteristics'!L:L,MATCH($C566,'Policy Characteristics'!$C:$C,0))),"",INDEX('Policy Characteristics'!L:L,MATCH($C566,'Policy Characteristics'!$C:$C,0)))</f>
        <v>industry-energy-efficiency-standards.html</v>
      </c>
    </row>
    <row r="567" spans="1:18" s="5" customFormat="1" x14ac:dyDescent="0.35">
      <c r="A567" s="427" t="str">
        <f>IF(ISBLANK(INDEX('Policy Characteristics'!A:A,MATCH($C567,'Policy Characteristics'!$C:$C,0))),"",INDEX('Policy Characteristics'!A:A,MATCH($C567,'Policy Characteristics'!$C:$C,0)))</f>
        <v>Industry</v>
      </c>
      <c r="B567" s="427" t="str">
        <f>IF(ISBLANK(INDEX('Policy Characteristics'!B:B,MATCH($C567,'Policy Characteristics'!$C:$C,0))),"",INDEX('Policy Characteristics'!B:B,MATCH($C567,'Policy Characteristics'!$C:$C,0)))</f>
        <v>Industry Energy Efficiency Standards</v>
      </c>
      <c r="C567" s="431" t="str">
        <f t="shared" si="34"/>
        <v>Percentage Improvement in Eqpt Efficiency Standards above BAU</v>
      </c>
      <c r="D567" s="9" t="s">
        <v>3262</v>
      </c>
      <c r="E567" s="53" t="s">
        <v>2483</v>
      </c>
      <c r="F567" s="211" t="s">
        <v>3230</v>
      </c>
      <c r="G567" s="53" t="s">
        <v>2487</v>
      </c>
      <c r="H567" s="54">
        <v>1121</v>
      </c>
      <c r="I567" s="53" t="s">
        <v>46</v>
      </c>
      <c r="J567" s="429" t="str">
        <f>IF(ISBLANK(INDEX('Policy Characteristics'!D:D,MATCH($C567,'Policy Characteristics'!$C:$C,0))),"",INDEX('Policy Characteristics'!D:D,MATCH($C567,'Policy Characteristics'!$C:$C,0)))</f>
        <v>Industry Energy Efficiency Standards</v>
      </c>
      <c r="K567" s="427" t="str">
        <f>IF(ISBLANK(INDEX('Policy Characteristics'!E:E,MATCH($C567,'Policy Characteristics'!$C:$C,0))),"",INDEX('Policy Characteristics'!E:E,MATCH($C567,'Policy Characteristics'!$C:$C,0)))</f>
        <v>indst efficiency standards</v>
      </c>
      <c r="L567" s="450">
        <f>IF(ISBLANK(INDEX('Policy Characteristics'!F:F,MATCH($C567,'Policy Characteristics'!$C:$C,0))),"",INDEX('Policy Characteristics'!F:F,MATCH($C567,'Policy Characteristics'!$C:$C,0)))</f>
        <v>0</v>
      </c>
      <c r="M567" s="450">
        <f>IF(ISBLANK(INDEX('Policy Characteristics'!G:G,MATCH($C567,'Policy Characteristics'!$C:$C,0))),"",INDEX('Policy Characteristics'!G:G,MATCH($C567,'Policy Characteristics'!$C:$C,0)))</f>
        <v>0.25</v>
      </c>
      <c r="N567" s="450">
        <f>IF(ISBLANK(INDEX('Policy Characteristics'!H:H,MATCH($C567,'Policy Characteristics'!$C:$C,0))),"",INDEX('Policy Characteristics'!H:H,MATCH($C567,'Policy Characteristics'!$C:$C,0)))</f>
        <v>0.01</v>
      </c>
      <c r="O567" s="427" t="str">
        <f>IF(ISBLANK(INDEX('Policy Characteristics'!I:I,MATCH($C567,'Policy Characteristics'!$C:$C,0))),"",INDEX('Policy Characteristics'!I:I,MATCH($C567,'Policy Characteristics'!$C:$C,0)))</f>
        <v>% reduction in energy use</v>
      </c>
      <c r="P567" s="427" t="str">
        <f>IF(ISBLANK(INDEX('Policy Characteristics'!J:J,MATCH($C567,'Policy Characteristics'!$C:$C,0))),"",INDEX('Policy Characteristics'!J:J,MATCH($C567,'Policy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67" s="427" t="str">
        <f>IF(ISBLANK(INDEX('Policy Characteristics'!K:K,MATCH($C567,'Policy Characteristics'!$C:$C,0))),"",INDEX('Policy Characteristics'!K:K,MATCH($C567,'Policy Characteristics'!$C:$C,0)))</f>
        <v>industry-ag-main.html#eff-stds</v>
      </c>
      <c r="R567" s="427" t="str">
        <f>IF(ISBLANK(INDEX('Policy Characteristics'!L:L,MATCH($C567,'Policy Characteristics'!$C:$C,0))),"",INDEX('Policy Characteristics'!L:L,MATCH($C567,'Policy Characteristics'!$C:$C,0)))</f>
        <v>industry-energy-efficiency-standards.html</v>
      </c>
    </row>
    <row r="568" spans="1:18" s="5" customFormat="1" x14ac:dyDescent="0.35">
      <c r="A568" s="427" t="str">
        <f>IF(ISBLANK(INDEX('Policy Characteristics'!A:A,MATCH($C568,'Policy Characteristics'!$C:$C,0))),"",INDEX('Policy Characteristics'!A:A,MATCH($C568,'Policy Characteristics'!$C:$C,0)))</f>
        <v>Industry</v>
      </c>
      <c r="B568" s="427" t="str">
        <f>IF(ISBLANK(INDEX('Policy Characteristics'!B:B,MATCH($C568,'Policy Characteristics'!$C:$C,0))),"",INDEX('Policy Characteristics'!B:B,MATCH($C568,'Policy Characteristics'!$C:$C,0)))</f>
        <v>Industry Energy Efficiency Standards</v>
      </c>
      <c r="C568" s="431" t="str">
        <f t="shared" si="34"/>
        <v>Percentage Improvement in Eqpt Efficiency Standards above BAU</v>
      </c>
      <c r="D568" s="9" t="s">
        <v>3262</v>
      </c>
      <c r="E568" s="53" t="s">
        <v>2484</v>
      </c>
      <c r="F568" s="211" t="s">
        <v>3230</v>
      </c>
      <c r="G568" s="53" t="s">
        <v>2488</v>
      </c>
      <c r="H568" s="54">
        <v>1122</v>
      </c>
      <c r="I568" s="53" t="s">
        <v>45</v>
      </c>
      <c r="J568" s="429" t="str">
        <f>IF(ISBLANK(INDEX('Policy Characteristics'!D:D,MATCH($C568,'Policy Characteristics'!$C:$C,0))),"",INDEX('Policy Characteristics'!D:D,MATCH($C568,'Policy Characteristics'!$C:$C,0)))</f>
        <v>Industry Energy Efficiency Standards</v>
      </c>
      <c r="K568" s="427" t="str">
        <f>IF(ISBLANK(INDEX('Policy Characteristics'!E:E,MATCH($C568,'Policy Characteristics'!$C:$C,0))),"",INDEX('Policy Characteristics'!E:E,MATCH($C568,'Policy Characteristics'!$C:$C,0)))</f>
        <v>indst efficiency standards</v>
      </c>
      <c r="L568" s="450">
        <f>IF(ISBLANK(INDEX('Policy Characteristics'!F:F,MATCH($C568,'Policy Characteristics'!$C:$C,0))),"",INDEX('Policy Characteristics'!F:F,MATCH($C568,'Policy Characteristics'!$C:$C,0)))</f>
        <v>0</v>
      </c>
      <c r="M568" s="450">
        <f>IF(ISBLANK(INDEX('Policy Characteristics'!G:G,MATCH($C568,'Policy Characteristics'!$C:$C,0))),"",INDEX('Policy Characteristics'!G:G,MATCH($C568,'Policy Characteristics'!$C:$C,0)))</f>
        <v>0.25</v>
      </c>
      <c r="N568" s="450">
        <f>IF(ISBLANK(INDEX('Policy Characteristics'!H:H,MATCH($C568,'Policy Characteristics'!$C:$C,0))),"",INDEX('Policy Characteristics'!H:H,MATCH($C568,'Policy Characteristics'!$C:$C,0)))</f>
        <v>0.01</v>
      </c>
      <c r="O568" s="427" t="str">
        <f>IF(ISBLANK(INDEX('Policy Characteristics'!I:I,MATCH($C568,'Policy Characteristics'!$C:$C,0))),"",INDEX('Policy Characteristics'!I:I,MATCH($C568,'Policy Characteristics'!$C:$C,0)))</f>
        <v>% reduction in energy use</v>
      </c>
      <c r="P568" s="427" t="str">
        <f>IF(ISBLANK(INDEX('Policy Characteristics'!J:J,MATCH($C568,'Policy Characteristics'!$C:$C,0))),"",INDEX('Policy Characteristics'!J:J,MATCH($C568,'Policy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68" s="427" t="str">
        <f>IF(ISBLANK(INDEX('Policy Characteristics'!K:K,MATCH($C568,'Policy Characteristics'!$C:$C,0))),"",INDEX('Policy Characteristics'!K:K,MATCH($C568,'Policy Characteristics'!$C:$C,0)))</f>
        <v>industry-ag-main.html#eff-stds</v>
      </c>
      <c r="R568" s="427" t="str">
        <f>IF(ISBLANK(INDEX('Policy Characteristics'!L:L,MATCH($C568,'Policy Characteristics'!$C:$C,0))),"",INDEX('Policy Characteristics'!L:L,MATCH($C568,'Policy Characteristics'!$C:$C,0)))</f>
        <v>industry-energy-efficiency-standards.html</v>
      </c>
    </row>
    <row r="569" spans="1:18" s="5" customFormat="1" x14ac:dyDescent="0.35">
      <c r="A569" s="427" t="str">
        <f>IF(ISBLANK(INDEX('Policy Characteristics'!A:A,MATCH($C569,'Policy Characteristics'!$C:$C,0))),"",INDEX('Policy Characteristics'!A:A,MATCH($C569,'Policy Characteristics'!$C:$C,0)))</f>
        <v>Industry</v>
      </c>
      <c r="B569" s="427" t="str">
        <f>IF(ISBLANK(INDEX('Policy Characteristics'!B:B,MATCH($C569,'Policy Characteristics'!$C:$C,0))),"",INDEX('Policy Characteristics'!B:B,MATCH($C569,'Policy Characteristics'!$C:$C,0)))</f>
        <v>Industry Energy Efficiency Standards</v>
      </c>
      <c r="C569" s="431" t="str">
        <f t="shared" si="34"/>
        <v>Percentage Improvement in Eqpt Efficiency Standards above BAU</v>
      </c>
      <c r="D569" s="9" t="s">
        <v>3262</v>
      </c>
      <c r="E569" s="53" t="s">
        <v>2485</v>
      </c>
      <c r="F569" s="211" t="s">
        <v>3230</v>
      </c>
      <c r="G569" s="53" t="s">
        <v>2491</v>
      </c>
      <c r="H569" s="54">
        <v>1123</v>
      </c>
      <c r="I569" s="53" t="s">
        <v>46</v>
      </c>
      <c r="J569" s="429" t="str">
        <f>IF(ISBLANK(INDEX('Policy Characteristics'!D:D,MATCH($C569,'Policy Characteristics'!$C:$C,0))),"",INDEX('Policy Characteristics'!D:D,MATCH($C569,'Policy Characteristics'!$C:$C,0)))</f>
        <v>Industry Energy Efficiency Standards</v>
      </c>
      <c r="K569" s="427" t="str">
        <f>IF(ISBLANK(INDEX('Policy Characteristics'!E:E,MATCH($C569,'Policy Characteristics'!$C:$C,0))),"",INDEX('Policy Characteristics'!E:E,MATCH($C569,'Policy Characteristics'!$C:$C,0)))</f>
        <v>indst efficiency standards</v>
      </c>
      <c r="L569" s="450">
        <f>IF(ISBLANK(INDEX('Policy Characteristics'!F:F,MATCH($C569,'Policy Characteristics'!$C:$C,0))),"",INDEX('Policy Characteristics'!F:F,MATCH($C569,'Policy Characteristics'!$C:$C,0)))</f>
        <v>0</v>
      </c>
      <c r="M569" s="450">
        <f>IF(ISBLANK(INDEX('Policy Characteristics'!G:G,MATCH($C569,'Policy Characteristics'!$C:$C,0))),"",INDEX('Policy Characteristics'!G:G,MATCH($C569,'Policy Characteristics'!$C:$C,0)))</f>
        <v>0.25</v>
      </c>
      <c r="N569" s="450">
        <f>IF(ISBLANK(INDEX('Policy Characteristics'!H:H,MATCH($C569,'Policy Characteristics'!$C:$C,0))),"",INDEX('Policy Characteristics'!H:H,MATCH($C569,'Policy Characteristics'!$C:$C,0)))</f>
        <v>0.01</v>
      </c>
      <c r="O569" s="427" t="str">
        <f>IF(ISBLANK(INDEX('Policy Characteristics'!I:I,MATCH($C569,'Policy Characteristics'!$C:$C,0))),"",INDEX('Policy Characteristics'!I:I,MATCH($C569,'Policy Characteristics'!$C:$C,0)))</f>
        <v>% reduction in energy use</v>
      </c>
      <c r="P569" s="427" t="str">
        <f>IF(ISBLANK(INDEX('Policy Characteristics'!J:J,MATCH($C569,'Policy Characteristics'!$C:$C,0))),"",INDEX('Policy Characteristics'!J:J,MATCH($C569,'Policy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69" s="427" t="str">
        <f>IF(ISBLANK(INDEX('Policy Characteristics'!K:K,MATCH($C569,'Policy Characteristics'!$C:$C,0))),"",INDEX('Policy Characteristics'!K:K,MATCH($C569,'Policy Characteristics'!$C:$C,0)))</f>
        <v>industry-ag-main.html#eff-stds</v>
      </c>
      <c r="R569" s="427" t="str">
        <f>IF(ISBLANK(INDEX('Policy Characteristics'!L:L,MATCH($C569,'Policy Characteristics'!$C:$C,0))),"",INDEX('Policy Characteristics'!L:L,MATCH($C569,'Policy Characteristics'!$C:$C,0)))</f>
        <v>industry-energy-efficiency-standards.html</v>
      </c>
    </row>
    <row r="570" spans="1:18" s="5" customFormat="1" x14ac:dyDescent="0.35">
      <c r="A570" s="427" t="str">
        <f>IF(ISBLANK(INDEX('Policy Characteristics'!A:A,MATCH($C570,'Policy Characteristics'!$C:$C,0))),"",INDEX('Policy Characteristics'!A:A,MATCH($C570,'Policy Characteristics'!$C:$C,0)))</f>
        <v>Industry</v>
      </c>
      <c r="B570" s="427" t="str">
        <f>IF(ISBLANK(INDEX('Policy Characteristics'!B:B,MATCH($C570,'Policy Characteristics'!$C:$C,0))),"",INDEX('Policy Characteristics'!B:B,MATCH($C570,'Policy Characteristics'!$C:$C,0)))</f>
        <v>Industry Energy Efficiency Standards</v>
      </c>
      <c r="C570" s="431" t="str">
        <f t="shared" si="34"/>
        <v>Percentage Improvement in Eqpt Efficiency Standards above BAU</v>
      </c>
      <c r="D570" s="9" t="s">
        <v>3262</v>
      </c>
      <c r="E570" s="53" t="s">
        <v>2837</v>
      </c>
      <c r="F570" s="211" t="s">
        <v>3230</v>
      </c>
      <c r="G570" s="53" t="s">
        <v>2840</v>
      </c>
      <c r="H570" s="54">
        <v>1124</v>
      </c>
      <c r="I570" s="53" t="s">
        <v>46</v>
      </c>
      <c r="J570" s="429" t="str">
        <f>IF(ISBLANK(INDEX('Policy Characteristics'!D:D,MATCH($C570,'Policy Characteristics'!$C:$C,0))),"",INDEX('Policy Characteristics'!D:D,MATCH($C570,'Policy Characteristics'!$C:$C,0)))</f>
        <v>Industry Energy Efficiency Standards</v>
      </c>
      <c r="K570" s="427" t="str">
        <f>IF(ISBLANK(INDEX('Policy Characteristics'!E:E,MATCH($C570,'Policy Characteristics'!$C:$C,0))),"",INDEX('Policy Characteristics'!E:E,MATCH($C570,'Policy Characteristics'!$C:$C,0)))</f>
        <v>indst efficiency standards</v>
      </c>
      <c r="L570" s="450">
        <f>IF(ISBLANK(INDEX('Policy Characteristics'!F:F,MATCH($C570,'Policy Characteristics'!$C:$C,0))),"",INDEX('Policy Characteristics'!F:F,MATCH($C570,'Policy Characteristics'!$C:$C,0)))</f>
        <v>0</v>
      </c>
      <c r="M570" s="450">
        <f>IF(ISBLANK(INDEX('Policy Characteristics'!G:G,MATCH($C570,'Policy Characteristics'!$C:$C,0))),"",INDEX('Policy Characteristics'!G:G,MATCH($C570,'Policy Characteristics'!$C:$C,0)))</f>
        <v>0.25</v>
      </c>
      <c r="N570" s="450">
        <f>IF(ISBLANK(INDEX('Policy Characteristics'!H:H,MATCH($C570,'Policy Characteristics'!$C:$C,0))),"",INDEX('Policy Characteristics'!H:H,MATCH($C570,'Policy Characteristics'!$C:$C,0)))</f>
        <v>0.01</v>
      </c>
      <c r="O570" s="427" t="str">
        <f>IF(ISBLANK(INDEX('Policy Characteristics'!I:I,MATCH($C570,'Policy Characteristics'!$C:$C,0))),"",INDEX('Policy Characteristics'!I:I,MATCH($C570,'Policy Characteristics'!$C:$C,0)))</f>
        <v>% reduction in energy use</v>
      </c>
      <c r="P570" s="427" t="str">
        <f>IF(ISBLANK(INDEX('Policy Characteristics'!J:J,MATCH($C570,'Policy Characteristics'!$C:$C,0))),"",INDEX('Policy Characteristics'!J:J,MATCH($C570,'Policy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70" s="427" t="str">
        <f>IF(ISBLANK(INDEX('Policy Characteristics'!K:K,MATCH($C570,'Policy Characteristics'!$C:$C,0))),"",INDEX('Policy Characteristics'!K:K,MATCH($C570,'Policy Characteristics'!$C:$C,0)))</f>
        <v>industry-ag-main.html#eff-stds</v>
      </c>
      <c r="R570" s="427" t="str">
        <f>IF(ISBLANK(INDEX('Policy Characteristics'!L:L,MATCH($C570,'Policy Characteristics'!$C:$C,0))),"",INDEX('Policy Characteristics'!L:L,MATCH($C570,'Policy Characteristics'!$C:$C,0)))</f>
        <v>industry-energy-efficiency-standards.html</v>
      </c>
    </row>
    <row r="571" spans="1:18" s="5" customFormat="1" x14ac:dyDescent="0.35">
      <c r="A571" s="427" t="str">
        <f>IF(ISBLANK(INDEX('Policy Characteristics'!A:A,MATCH($C571,'Policy Characteristics'!$C:$C,0))),"",INDEX('Policy Characteristics'!A:A,MATCH($C571,'Policy Characteristics'!$C:$C,0)))</f>
        <v>Industry</v>
      </c>
      <c r="B571" s="427" t="str">
        <f>IF(ISBLANK(INDEX('Policy Characteristics'!B:B,MATCH($C571,'Policy Characteristics'!$C:$C,0))),"",INDEX('Policy Characteristics'!B:B,MATCH($C571,'Policy Characteristics'!$C:$C,0)))</f>
        <v>Industry Energy Efficiency Standards</v>
      </c>
      <c r="C571" s="431" t="str">
        <f t="shared" si="34"/>
        <v>Percentage Improvement in Eqpt Efficiency Standards above BAU</v>
      </c>
      <c r="D571" s="9" t="s">
        <v>3262</v>
      </c>
      <c r="E571" s="53" t="s">
        <v>2838</v>
      </c>
      <c r="F571" s="211" t="s">
        <v>3230</v>
      </c>
      <c r="G571" s="53" t="s">
        <v>2842</v>
      </c>
      <c r="H571" s="54">
        <v>1125</v>
      </c>
      <c r="I571" s="53" t="s">
        <v>46</v>
      </c>
      <c r="J571" s="429" t="str">
        <f>IF(ISBLANK(INDEX('Policy Characteristics'!D:D,MATCH($C571,'Policy Characteristics'!$C:$C,0))),"",INDEX('Policy Characteristics'!D:D,MATCH($C571,'Policy Characteristics'!$C:$C,0)))</f>
        <v>Industry Energy Efficiency Standards</v>
      </c>
      <c r="K571" s="427" t="str">
        <f>IF(ISBLANK(INDEX('Policy Characteristics'!E:E,MATCH($C571,'Policy Characteristics'!$C:$C,0))),"",INDEX('Policy Characteristics'!E:E,MATCH($C571,'Policy Characteristics'!$C:$C,0)))</f>
        <v>indst efficiency standards</v>
      </c>
      <c r="L571" s="450">
        <f>IF(ISBLANK(INDEX('Policy Characteristics'!F:F,MATCH($C571,'Policy Characteristics'!$C:$C,0))),"",INDEX('Policy Characteristics'!F:F,MATCH($C571,'Policy Characteristics'!$C:$C,0)))</f>
        <v>0</v>
      </c>
      <c r="M571" s="450">
        <f>IF(ISBLANK(INDEX('Policy Characteristics'!G:G,MATCH($C571,'Policy Characteristics'!$C:$C,0))),"",INDEX('Policy Characteristics'!G:G,MATCH($C571,'Policy Characteristics'!$C:$C,0)))</f>
        <v>0.25</v>
      </c>
      <c r="N571" s="450">
        <f>IF(ISBLANK(INDEX('Policy Characteristics'!H:H,MATCH($C571,'Policy Characteristics'!$C:$C,0))),"",INDEX('Policy Characteristics'!H:H,MATCH($C571,'Policy Characteristics'!$C:$C,0)))</f>
        <v>0.01</v>
      </c>
      <c r="O571" s="427" t="str">
        <f>IF(ISBLANK(INDEX('Policy Characteristics'!I:I,MATCH($C571,'Policy Characteristics'!$C:$C,0))),"",INDEX('Policy Characteristics'!I:I,MATCH($C571,'Policy Characteristics'!$C:$C,0)))</f>
        <v>% reduction in energy use</v>
      </c>
      <c r="P571" s="427" t="str">
        <f>IF(ISBLANK(INDEX('Policy Characteristics'!J:J,MATCH($C571,'Policy Characteristics'!$C:$C,0))),"",INDEX('Policy Characteristics'!J:J,MATCH($C571,'Policy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71" s="427" t="str">
        <f>IF(ISBLANK(INDEX('Policy Characteristics'!K:K,MATCH($C571,'Policy Characteristics'!$C:$C,0))),"",INDEX('Policy Characteristics'!K:K,MATCH($C571,'Policy Characteristics'!$C:$C,0)))</f>
        <v>industry-ag-main.html#eff-stds</v>
      </c>
      <c r="R571" s="427" t="str">
        <f>IF(ISBLANK(INDEX('Policy Characteristics'!L:L,MATCH($C571,'Policy Characteristics'!$C:$C,0))),"",INDEX('Policy Characteristics'!L:L,MATCH($C571,'Policy Characteristics'!$C:$C,0)))</f>
        <v>industry-energy-efficiency-standards.html</v>
      </c>
    </row>
    <row r="572" spans="1:18" s="5" customFormat="1" x14ac:dyDescent="0.35">
      <c r="A572" s="427" t="str">
        <f>IF(ISBLANK(INDEX('Policy Characteristics'!A:A,MATCH($C572,'Policy Characteristics'!$C:$C,0))),"",INDEX('Policy Characteristics'!A:A,MATCH($C572,'Policy Characteristics'!$C:$C,0)))</f>
        <v>Industry</v>
      </c>
      <c r="B572" s="427" t="str">
        <f>IF(ISBLANK(INDEX('Policy Characteristics'!B:B,MATCH($C572,'Policy Characteristics'!$C:$C,0))),"",INDEX('Policy Characteristics'!B:B,MATCH($C572,'Policy Characteristics'!$C:$C,0)))</f>
        <v>Industry Energy Efficiency Standards</v>
      </c>
      <c r="C572" s="431" t="str">
        <f t="shared" si="34"/>
        <v>Percentage Improvement in Eqpt Efficiency Standards above BAU</v>
      </c>
      <c r="D572" s="9" t="s">
        <v>3262</v>
      </c>
      <c r="E572" s="53" t="s">
        <v>2839</v>
      </c>
      <c r="F572" s="211" t="s">
        <v>3230</v>
      </c>
      <c r="G572" s="53" t="s">
        <v>2843</v>
      </c>
      <c r="H572" s="54">
        <v>1126</v>
      </c>
      <c r="I572" s="53" t="s">
        <v>45</v>
      </c>
      <c r="J572" s="429" t="str">
        <f>IF(ISBLANK(INDEX('Policy Characteristics'!D:D,MATCH($C572,'Policy Characteristics'!$C:$C,0))),"",INDEX('Policy Characteristics'!D:D,MATCH($C572,'Policy Characteristics'!$C:$C,0)))</f>
        <v>Industry Energy Efficiency Standards</v>
      </c>
      <c r="K572" s="427" t="str">
        <f>IF(ISBLANK(INDEX('Policy Characteristics'!E:E,MATCH($C572,'Policy Characteristics'!$C:$C,0))),"",INDEX('Policy Characteristics'!E:E,MATCH($C572,'Policy Characteristics'!$C:$C,0)))</f>
        <v>indst efficiency standards</v>
      </c>
      <c r="L572" s="450">
        <f>IF(ISBLANK(INDEX('Policy Characteristics'!F:F,MATCH($C572,'Policy Characteristics'!$C:$C,0))),"",INDEX('Policy Characteristics'!F:F,MATCH($C572,'Policy Characteristics'!$C:$C,0)))</f>
        <v>0</v>
      </c>
      <c r="M572" s="450">
        <f>IF(ISBLANK(INDEX('Policy Characteristics'!G:G,MATCH($C572,'Policy Characteristics'!$C:$C,0))),"",INDEX('Policy Characteristics'!G:G,MATCH($C572,'Policy Characteristics'!$C:$C,0)))</f>
        <v>0.25</v>
      </c>
      <c r="N572" s="450">
        <f>IF(ISBLANK(INDEX('Policy Characteristics'!H:H,MATCH($C572,'Policy Characteristics'!$C:$C,0))),"",INDEX('Policy Characteristics'!H:H,MATCH($C572,'Policy Characteristics'!$C:$C,0)))</f>
        <v>0.01</v>
      </c>
      <c r="O572" s="427" t="str">
        <f>IF(ISBLANK(INDEX('Policy Characteristics'!I:I,MATCH($C572,'Policy Characteristics'!$C:$C,0))),"",INDEX('Policy Characteristics'!I:I,MATCH($C572,'Policy Characteristics'!$C:$C,0)))</f>
        <v>% reduction in energy use</v>
      </c>
      <c r="P572" s="427" t="str">
        <f>IF(ISBLANK(INDEX('Policy Characteristics'!J:J,MATCH($C572,'Policy Characteristics'!$C:$C,0))),"",INDEX('Policy Characteristics'!J:J,MATCH($C572,'Policy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72" s="427" t="str">
        <f>IF(ISBLANK(INDEX('Policy Characteristics'!K:K,MATCH($C572,'Policy Characteristics'!$C:$C,0))),"",INDEX('Policy Characteristics'!K:K,MATCH($C572,'Policy Characteristics'!$C:$C,0)))</f>
        <v>industry-ag-main.html#eff-stds</v>
      </c>
      <c r="R572" s="427" t="str">
        <f>IF(ISBLANK(INDEX('Policy Characteristics'!L:L,MATCH($C572,'Policy Characteristics'!$C:$C,0))),"",INDEX('Policy Characteristics'!L:L,MATCH($C572,'Policy Characteristics'!$C:$C,0)))</f>
        <v>industry-energy-efficiency-standards.html</v>
      </c>
    </row>
    <row r="573" spans="1:18" s="5" customFormat="1" x14ac:dyDescent="0.35">
      <c r="A573" s="427" t="str">
        <f>IF(ISBLANK(INDEX('Policy Characteristics'!A:A,MATCH($C573,'Policy Characteristics'!$C:$C,0))),"",INDEX('Policy Characteristics'!A:A,MATCH($C573,'Policy Characteristics'!$C:$C,0)))</f>
        <v>Industry</v>
      </c>
      <c r="B573" s="427" t="str">
        <f>IF(ISBLANK(INDEX('Policy Characteristics'!B:B,MATCH($C573,'Policy Characteristics'!$C:$C,0))),"",INDEX('Policy Characteristics'!B:B,MATCH($C573,'Policy Characteristics'!$C:$C,0)))</f>
        <v>Industry Energy Efficiency Standards</v>
      </c>
      <c r="C573" s="431" t="str">
        <f t="shared" si="34"/>
        <v>Percentage Improvement in Eqpt Efficiency Standards above BAU</v>
      </c>
      <c r="D573" s="9" t="s">
        <v>3262</v>
      </c>
      <c r="E573" s="53" t="s">
        <v>2836</v>
      </c>
      <c r="F573" s="211" t="s">
        <v>3230</v>
      </c>
      <c r="G573" s="53" t="s">
        <v>2841</v>
      </c>
      <c r="H573" s="54">
        <v>1127</v>
      </c>
      <c r="I573" s="53" t="s">
        <v>46</v>
      </c>
      <c r="J573" s="429" t="str">
        <f>IF(ISBLANK(INDEX('Policy Characteristics'!D:D,MATCH($C573,'Policy Characteristics'!$C:$C,0))),"",INDEX('Policy Characteristics'!D:D,MATCH($C573,'Policy Characteristics'!$C:$C,0)))</f>
        <v>Industry Energy Efficiency Standards</v>
      </c>
      <c r="K573" s="427" t="str">
        <f>IF(ISBLANK(INDEX('Policy Characteristics'!E:E,MATCH($C573,'Policy Characteristics'!$C:$C,0))),"",INDEX('Policy Characteristics'!E:E,MATCH($C573,'Policy Characteristics'!$C:$C,0)))</f>
        <v>indst efficiency standards</v>
      </c>
      <c r="L573" s="450">
        <f>IF(ISBLANK(INDEX('Policy Characteristics'!F:F,MATCH($C573,'Policy Characteristics'!$C:$C,0))),"",INDEX('Policy Characteristics'!F:F,MATCH($C573,'Policy Characteristics'!$C:$C,0)))</f>
        <v>0</v>
      </c>
      <c r="M573" s="450">
        <f>IF(ISBLANK(INDEX('Policy Characteristics'!G:G,MATCH($C573,'Policy Characteristics'!$C:$C,0))),"",INDEX('Policy Characteristics'!G:G,MATCH($C573,'Policy Characteristics'!$C:$C,0)))</f>
        <v>0.25</v>
      </c>
      <c r="N573" s="450">
        <f>IF(ISBLANK(INDEX('Policy Characteristics'!H:H,MATCH($C573,'Policy Characteristics'!$C:$C,0))),"",INDEX('Policy Characteristics'!H:H,MATCH($C573,'Policy Characteristics'!$C:$C,0)))</f>
        <v>0.01</v>
      </c>
      <c r="O573" s="427" t="str">
        <f>IF(ISBLANK(INDEX('Policy Characteristics'!I:I,MATCH($C573,'Policy Characteristics'!$C:$C,0))),"",INDEX('Policy Characteristics'!I:I,MATCH($C573,'Policy Characteristics'!$C:$C,0)))</f>
        <v>% reduction in energy use</v>
      </c>
      <c r="P573" s="427" t="str">
        <f>IF(ISBLANK(INDEX('Policy Characteristics'!J:J,MATCH($C573,'Policy Characteristics'!$C:$C,0))),"",INDEX('Policy Characteristics'!J:J,MATCH($C573,'Policy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73" s="427" t="str">
        <f>IF(ISBLANK(INDEX('Policy Characteristics'!K:K,MATCH($C573,'Policy Characteristics'!$C:$C,0))),"",INDEX('Policy Characteristics'!K:K,MATCH($C573,'Policy Characteristics'!$C:$C,0)))</f>
        <v>industry-ag-main.html#eff-stds</v>
      </c>
      <c r="R573" s="427" t="str">
        <f>IF(ISBLANK(INDEX('Policy Characteristics'!L:L,MATCH($C573,'Policy Characteristics'!$C:$C,0))),"",INDEX('Policy Characteristics'!L:L,MATCH($C573,'Policy Characteristics'!$C:$C,0)))</f>
        <v>industry-energy-efficiency-standards.html</v>
      </c>
    </row>
    <row r="574" spans="1:18" s="5" customFormat="1" x14ac:dyDescent="0.35">
      <c r="A574" s="427" t="str">
        <f>IF(ISBLANK(INDEX('Policy Characteristics'!A:A,MATCH($C574,'Policy Characteristics'!$C:$C,0))),"",INDEX('Policy Characteristics'!A:A,MATCH($C574,'Policy Characteristics'!$C:$C,0)))</f>
        <v>Industry</v>
      </c>
      <c r="B574" s="427" t="str">
        <f>IF(ISBLANK(INDEX('Policy Characteristics'!B:B,MATCH($C574,'Policy Characteristics'!$C:$C,0))),"",INDEX('Policy Characteristics'!B:B,MATCH($C574,'Policy Characteristics'!$C:$C,0)))</f>
        <v>Industry Energy Efficiency Standards</v>
      </c>
      <c r="C574" s="431" t="str">
        <f t="shared" si="34"/>
        <v>Percentage Improvement in Eqpt Efficiency Standards above BAU</v>
      </c>
      <c r="D574" s="9" t="s">
        <v>3263</v>
      </c>
      <c r="E574" s="53" t="s">
        <v>2480</v>
      </c>
      <c r="F574" s="211" t="s">
        <v>3231</v>
      </c>
      <c r="G574" s="53" t="s">
        <v>2486</v>
      </c>
      <c r="H574" s="54">
        <v>1128</v>
      </c>
      <c r="I574" s="53" t="s">
        <v>45</v>
      </c>
      <c r="J574" s="429" t="str">
        <f>IF(ISBLANK(INDEX('Policy Characteristics'!D:D,MATCH($C574,'Policy Characteristics'!$C:$C,0))),"",INDEX('Policy Characteristics'!D:D,MATCH($C574,'Policy Characteristics'!$C:$C,0)))</f>
        <v>Industry Energy Efficiency Standards</v>
      </c>
      <c r="K574" s="427" t="str">
        <f>IF(ISBLANK(INDEX('Policy Characteristics'!E:E,MATCH($C574,'Policy Characteristics'!$C:$C,0))),"",INDEX('Policy Characteristics'!E:E,MATCH($C574,'Policy Characteristics'!$C:$C,0)))</f>
        <v>indst efficiency standards</v>
      </c>
      <c r="L574" s="450">
        <f>IF(ISBLANK(INDEX('Policy Characteristics'!F:F,MATCH($C574,'Policy Characteristics'!$C:$C,0))),"",INDEX('Policy Characteristics'!F:F,MATCH($C574,'Policy Characteristics'!$C:$C,0)))</f>
        <v>0</v>
      </c>
      <c r="M574" s="450">
        <f>IF(ISBLANK(INDEX('Policy Characteristics'!G:G,MATCH($C574,'Policy Characteristics'!$C:$C,0))),"",INDEX('Policy Characteristics'!G:G,MATCH($C574,'Policy Characteristics'!$C:$C,0)))</f>
        <v>0.25</v>
      </c>
      <c r="N574" s="450">
        <f>IF(ISBLANK(INDEX('Policy Characteristics'!H:H,MATCH($C574,'Policy Characteristics'!$C:$C,0))),"",INDEX('Policy Characteristics'!H:H,MATCH($C574,'Policy Characteristics'!$C:$C,0)))</f>
        <v>0.01</v>
      </c>
      <c r="O574" s="427" t="str">
        <f>IF(ISBLANK(INDEX('Policy Characteristics'!I:I,MATCH($C574,'Policy Characteristics'!$C:$C,0))),"",INDEX('Policy Characteristics'!I:I,MATCH($C574,'Policy Characteristics'!$C:$C,0)))</f>
        <v>% reduction in energy use</v>
      </c>
      <c r="P574" s="427" t="str">
        <f>IF(ISBLANK(INDEX('Policy Characteristics'!J:J,MATCH($C574,'Policy Characteristics'!$C:$C,0))),"",INDEX('Policy Characteristics'!J:J,MATCH($C574,'Policy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74" s="427" t="str">
        <f>IF(ISBLANK(INDEX('Policy Characteristics'!K:K,MATCH($C574,'Policy Characteristics'!$C:$C,0))),"",INDEX('Policy Characteristics'!K:K,MATCH($C574,'Policy Characteristics'!$C:$C,0)))</f>
        <v>industry-ag-main.html#eff-stds</v>
      </c>
      <c r="R574" s="427" t="str">
        <f>IF(ISBLANK(INDEX('Policy Characteristics'!L:L,MATCH($C574,'Policy Characteristics'!$C:$C,0))),"",INDEX('Policy Characteristics'!L:L,MATCH($C574,'Policy Characteristics'!$C:$C,0)))</f>
        <v>industry-energy-efficiency-standards.html</v>
      </c>
    </row>
    <row r="575" spans="1:18" s="5" customFormat="1" x14ac:dyDescent="0.35">
      <c r="A575" s="427" t="str">
        <f>IF(ISBLANK(INDEX('Policy Characteristics'!A:A,MATCH($C575,'Policy Characteristics'!$C:$C,0))),"",INDEX('Policy Characteristics'!A:A,MATCH($C575,'Policy Characteristics'!$C:$C,0)))</f>
        <v>Industry</v>
      </c>
      <c r="B575" s="427" t="str">
        <f>IF(ISBLANK(INDEX('Policy Characteristics'!B:B,MATCH($C575,'Policy Characteristics'!$C:$C,0))),"",INDEX('Policy Characteristics'!B:B,MATCH($C575,'Policy Characteristics'!$C:$C,0)))</f>
        <v>Industry Energy Efficiency Standards</v>
      </c>
      <c r="C575" s="431" t="str">
        <f t="shared" si="34"/>
        <v>Percentage Improvement in Eqpt Efficiency Standards above BAU</v>
      </c>
      <c r="D575" s="9" t="s">
        <v>3263</v>
      </c>
      <c r="E575" s="53" t="s">
        <v>2481</v>
      </c>
      <c r="F575" s="211" t="s">
        <v>3231</v>
      </c>
      <c r="G575" s="53" t="s">
        <v>2489</v>
      </c>
      <c r="H575" s="54">
        <v>1129</v>
      </c>
      <c r="I575" s="53" t="s">
        <v>46</v>
      </c>
      <c r="J575" s="429" t="str">
        <f>IF(ISBLANK(INDEX('Policy Characteristics'!D:D,MATCH($C575,'Policy Characteristics'!$C:$C,0))),"",INDEX('Policy Characteristics'!D:D,MATCH($C575,'Policy Characteristics'!$C:$C,0)))</f>
        <v>Industry Energy Efficiency Standards</v>
      </c>
      <c r="K575" s="427" t="str">
        <f>IF(ISBLANK(INDEX('Policy Characteristics'!E:E,MATCH($C575,'Policy Characteristics'!$C:$C,0))),"",INDEX('Policy Characteristics'!E:E,MATCH($C575,'Policy Characteristics'!$C:$C,0)))</f>
        <v>indst efficiency standards</v>
      </c>
      <c r="L575" s="450">
        <f>IF(ISBLANK(INDEX('Policy Characteristics'!F:F,MATCH($C575,'Policy Characteristics'!$C:$C,0))),"",INDEX('Policy Characteristics'!F:F,MATCH($C575,'Policy Characteristics'!$C:$C,0)))</f>
        <v>0</v>
      </c>
      <c r="M575" s="450">
        <f>IF(ISBLANK(INDEX('Policy Characteristics'!G:G,MATCH($C575,'Policy Characteristics'!$C:$C,0))),"",INDEX('Policy Characteristics'!G:G,MATCH($C575,'Policy Characteristics'!$C:$C,0)))</f>
        <v>0.25</v>
      </c>
      <c r="N575" s="450">
        <f>IF(ISBLANK(INDEX('Policy Characteristics'!H:H,MATCH($C575,'Policy Characteristics'!$C:$C,0))),"",INDEX('Policy Characteristics'!H:H,MATCH($C575,'Policy Characteristics'!$C:$C,0)))</f>
        <v>0.01</v>
      </c>
      <c r="O575" s="427" t="str">
        <f>IF(ISBLANK(INDEX('Policy Characteristics'!I:I,MATCH($C575,'Policy Characteristics'!$C:$C,0))),"",INDEX('Policy Characteristics'!I:I,MATCH($C575,'Policy Characteristics'!$C:$C,0)))</f>
        <v>% reduction in energy use</v>
      </c>
      <c r="P575" s="427" t="str">
        <f>IF(ISBLANK(INDEX('Policy Characteristics'!J:J,MATCH($C575,'Policy Characteristics'!$C:$C,0))),"",INDEX('Policy Characteristics'!J:J,MATCH($C575,'Policy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75" s="427" t="str">
        <f>IF(ISBLANK(INDEX('Policy Characteristics'!K:K,MATCH($C575,'Policy Characteristics'!$C:$C,0))),"",INDEX('Policy Characteristics'!K:K,MATCH($C575,'Policy Characteristics'!$C:$C,0)))</f>
        <v>industry-ag-main.html#eff-stds</v>
      </c>
      <c r="R575" s="427" t="str">
        <f>IF(ISBLANK(INDEX('Policy Characteristics'!L:L,MATCH($C575,'Policy Characteristics'!$C:$C,0))),"",INDEX('Policy Characteristics'!L:L,MATCH($C575,'Policy Characteristics'!$C:$C,0)))</f>
        <v>industry-energy-efficiency-standards.html</v>
      </c>
    </row>
    <row r="576" spans="1:18" s="5" customFormat="1" x14ac:dyDescent="0.35">
      <c r="A576" s="427" t="str">
        <f>IF(ISBLANK(INDEX('Policy Characteristics'!A:A,MATCH($C576,'Policy Characteristics'!$C:$C,0))),"",INDEX('Policy Characteristics'!A:A,MATCH($C576,'Policy Characteristics'!$C:$C,0)))</f>
        <v>Industry</v>
      </c>
      <c r="B576" s="427" t="str">
        <f>IF(ISBLANK(INDEX('Policy Characteristics'!B:B,MATCH($C576,'Policy Characteristics'!$C:$C,0))),"",INDEX('Policy Characteristics'!B:B,MATCH($C576,'Policy Characteristics'!$C:$C,0)))</f>
        <v>Industry Energy Efficiency Standards</v>
      </c>
      <c r="C576" s="431" t="str">
        <f t="shared" si="34"/>
        <v>Percentage Improvement in Eqpt Efficiency Standards above BAU</v>
      </c>
      <c r="D576" s="9" t="s">
        <v>3263</v>
      </c>
      <c r="E576" s="53" t="s">
        <v>2482</v>
      </c>
      <c r="F576" s="211" t="s">
        <v>3231</v>
      </c>
      <c r="G576" s="53" t="s">
        <v>2490</v>
      </c>
      <c r="H576" s="54">
        <v>1130</v>
      </c>
      <c r="I576" s="53" t="s">
        <v>45</v>
      </c>
      <c r="J576" s="429" t="str">
        <f>IF(ISBLANK(INDEX('Policy Characteristics'!D:D,MATCH($C576,'Policy Characteristics'!$C:$C,0))),"",INDEX('Policy Characteristics'!D:D,MATCH($C576,'Policy Characteristics'!$C:$C,0)))</f>
        <v>Industry Energy Efficiency Standards</v>
      </c>
      <c r="K576" s="427" t="str">
        <f>IF(ISBLANK(INDEX('Policy Characteristics'!E:E,MATCH($C576,'Policy Characteristics'!$C:$C,0))),"",INDEX('Policy Characteristics'!E:E,MATCH($C576,'Policy Characteristics'!$C:$C,0)))</f>
        <v>indst efficiency standards</v>
      </c>
      <c r="L576" s="450">
        <f>IF(ISBLANK(INDEX('Policy Characteristics'!F:F,MATCH($C576,'Policy Characteristics'!$C:$C,0))),"",INDEX('Policy Characteristics'!F:F,MATCH($C576,'Policy Characteristics'!$C:$C,0)))</f>
        <v>0</v>
      </c>
      <c r="M576" s="450">
        <f>IF(ISBLANK(INDEX('Policy Characteristics'!G:G,MATCH($C576,'Policy Characteristics'!$C:$C,0))),"",INDEX('Policy Characteristics'!G:G,MATCH($C576,'Policy Characteristics'!$C:$C,0)))</f>
        <v>0.25</v>
      </c>
      <c r="N576" s="450">
        <f>IF(ISBLANK(INDEX('Policy Characteristics'!H:H,MATCH($C576,'Policy Characteristics'!$C:$C,0))),"",INDEX('Policy Characteristics'!H:H,MATCH($C576,'Policy Characteristics'!$C:$C,0)))</f>
        <v>0.01</v>
      </c>
      <c r="O576" s="427" t="str">
        <f>IF(ISBLANK(INDEX('Policy Characteristics'!I:I,MATCH($C576,'Policy Characteristics'!$C:$C,0))),"",INDEX('Policy Characteristics'!I:I,MATCH($C576,'Policy Characteristics'!$C:$C,0)))</f>
        <v>% reduction in energy use</v>
      </c>
      <c r="P576" s="427" t="str">
        <f>IF(ISBLANK(INDEX('Policy Characteristics'!J:J,MATCH($C576,'Policy Characteristics'!$C:$C,0))),"",INDEX('Policy Characteristics'!J:J,MATCH($C576,'Policy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76" s="427" t="str">
        <f>IF(ISBLANK(INDEX('Policy Characteristics'!K:K,MATCH($C576,'Policy Characteristics'!$C:$C,0))),"",INDEX('Policy Characteristics'!K:K,MATCH($C576,'Policy Characteristics'!$C:$C,0)))</f>
        <v>industry-ag-main.html#eff-stds</v>
      </c>
      <c r="R576" s="427" t="str">
        <f>IF(ISBLANK(INDEX('Policy Characteristics'!L:L,MATCH($C576,'Policy Characteristics'!$C:$C,0))),"",INDEX('Policy Characteristics'!L:L,MATCH($C576,'Policy Characteristics'!$C:$C,0)))</f>
        <v>industry-energy-efficiency-standards.html</v>
      </c>
    </row>
    <row r="577" spans="1:18" s="5" customFormat="1" x14ac:dyDescent="0.35">
      <c r="A577" s="427" t="str">
        <f>IF(ISBLANK(INDEX('Policy Characteristics'!A:A,MATCH($C577,'Policy Characteristics'!$C:$C,0))),"",INDEX('Policy Characteristics'!A:A,MATCH($C577,'Policy Characteristics'!$C:$C,0)))</f>
        <v>Industry</v>
      </c>
      <c r="B577" s="427" t="str">
        <f>IF(ISBLANK(INDEX('Policy Characteristics'!B:B,MATCH($C577,'Policy Characteristics'!$C:$C,0))),"",INDEX('Policy Characteristics'!B:B,MATCH($C577,'Policy Characteristics'!$C:$C,0)))</f>
        <v>Industry Energy Efficiency Standards</v>
      </c>
      <c r="C577" s="431" t="str">
        <f t="shared" si="34"/>
        <v>Percentage Improvement in Eqpt Efficiency Standards above BAU</v>
      </c>
      <c r="D577" s="9" t="s">
        <v>3263</v>
      </c>
      <c r="E577" s="53" t="s">
        <v>2483</v>
      </c>
      <c r="F577" s="211" t="s">
        <v>3231</v>
      </c>
      <c r="G577" s="53" t="s">
        <v>2487</v>
      </c>
      <c r="H577" s="54">
        <v>1131</v>
      </c>
      <c r="I577" s="53" t="s">
        <v>46</v>
      </c>
      <c r="J577" s="429" t="str">
        <f>IF(ISBLANK(INDEX('Policy Characteristics'!D:D,MATCH($C577,'Policy Characteristics'!$C:$C,0))),"",INDEX('Policy Characteristics'!D:D,MATCH($C577,'Policy Characteristics'!$C:$C,0)))</f>
        <v>Industry Energy Efficiency Standards</v>
      </c>
      <c r="K577" s="427" t="str">
        <f>IF(ISBLANK(INDEX('Policy Characteristics'!E:E,MATCH($C577,'Policy Characteristics'!$C:$C,0))),"",INDEX('Policy Characteristics'!E:E,MATCH($C577,'Policy Characteristics'!$C:$C,0)))</f>
        <v>indst efficiency standards</v>
      </c>
      <c r="L577" s="450">
        <f>IF(ISBLANK(INDEX('Policy Characteristics'!F:F,MATCH($C577,'Policy Characteristics'!$C:$C,0))),"",INDEX('Policy Characteristics'!F:F,MATCH($C577,'Policy Characteristics'!$C:$C,0)))</f>
        <v>0</v>
      </c>
      <c r="M577" s="450">
        <f>IF(ISBLANK(INDEX('Policy Characteristics'!G:G,MATCH($C577,'Policy Characteristics'!$C:$C,0))),"",INDEX('Policy Characteristics'!G:G,MATCH($C577,'Policy Characteristics'!$C:$C,0)))</f>
        <v>0.25</v>
      </c>
      <c r="N577" s="450">
        <f>IF(ISBLANK(INDEX('Policy Characteristics'!H:H,MATCH($C577,'Policy Characteristics'!$C:$C,0))),"",INDEX('Policy Characteristics'!H:H,MATCH($C577,'Policy Characteristics'!$C:$C,0)))</f>
        <v>0.01</v>
      </c>
      <c r="O577" s="427" t="str">
        <f>IF(ISBLANK(INDEX('Policy Characteristics'!I:I,MATCH($C577,'Policy Characteristics'!$C:$C,0))),"",INDEX('Policy Characteristics'!I:I,MATCH($C577,'Policy Characteristics'!$C:$C,0)))</f>
        <v>% reduction in energy use</v>
      </c>
      <c r="P577" s="427" t="str">
        <f>IF(ISBLANK(INDEX('Policy Characteristics'!J:J,MATCH($C577,'Policy Characteristics'!$C:$C,0))),"",INDEX('Policy Characteristics'!J:J,MATCH($C577,'Policy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77" s="427" t="str">
        <f>IF(ISBLANK(INDEX('Policy Characteristics'!K:K,MATCH($C577,'Policy Characteristics'!$C:$C,0))),"",INDEX('Policy Characteristics'!K:K,MATCH($C577,'Policy Characteristics'!$C:$C,0)))</f>
        <v>industry-ag-main.html#eff-stds</v>
      </c>
      <c r="R577" s="427" t="str">
        <f>IF(ISBLANK(INDEX('Policy Characteristics'!L:L,MATCH($C577,'Policy Characteristics'!$C:$C,0))),"",INDEX('Policy Characteristics'!L:L,MATCH($C577,'Policy Characteristics'!$C:$C,0)))</f>
        <v>industry-energy-efficiency-standards.html</v>
      </c>
    </row>
    <row r="578" spans="1:18" s="5" customFormat="1" x14ac:dyDescent="0.35">
      <c r="A578" s="427" t="str">
        <f>IF(ISBLANK(INDEX('Policy Characteristics'!A:A,MATCH($C578,'Policy Characteristics'!$C:$C,0))),"",INDEX('Policy Characteristics'!A:A,MATCH($C578,'Policy Characteristics'!$C:$C,0)))</f>
        <v>Industry</v>
      </c>
      <c r="B578" s="427" t="str">
        <f>IF(ISBLANK(INDEX('Policy Characteristics'!B:B,MATCH($C578,'Policy Characteristics'!$C:$C,0))),"",INDEX('Policy Characteristics'!B:B,MATCH($C578,'Policy Characteristics'!$C:$C,0)))</f>
        <v>Industry Energy Efficiency Standards</v>
      </c>
      <c r="C578" s="431" t="str">
        <f t="shared" si="34"/>
        <v>Percentage Improvement in Eqpt Efficiency Standards above BAU</v>
      </c>
      <c r="D578" s="9" t="s">
        <v>3263</v>
      </c>
      <c r="E578" s="53" t="s">
        <v>2484</v>
      </c>
      <c r="F578" s="211" t="s">
        <v>3231</v>
      </c>
      <c r="G578" s="53" t="s">
        <v>2488</v>
      </c>
      <c r="H578" s="54">
        <v>1132</v>
      </c>
      <c r="I578" s="53" t="s">
        <v>45</v>
      </c>
      <c r="J578" s="429" t="str">
        <f>IF(ISBLANK(INDEX('Policy Characteristics'!D:D,MATCH($C578,'Policy Characteristics'!$C:$C,0))),"",INDEX('Policy Characteristics'!D:D,MATCH($C578,'Policy Characteristics'!$C:$C,0)))</f>
        <v>Industry Energy Efficiency Standards</v>
      </c>
      <c r="K578" s="427" t="str">
        <f>IF(ISBLANK(INDEX('Policy Characteristics'!E:E,MATCH($C578,'Policy Characteristics'!$C:$C,0))),"",INDEX('Policy Characteristics'!E:E,MATCH($C578,'Policy Characteristics'!$C:$C,0)))</f>
        <v>indst efficiency standards</v>
      </c>
      <c r="L578" s="450">
        <f>IF(ISBLANK(INDEX('Policy Characteristics'!F:F,MATCH($C578,'Policy Characteristics'!$C:$C,0))),"",INDEX('Policy Characteristics'!F:F,MATCH($C578,'Policy Characteristics'!$C:$C,0)))</f>
        <v>0</v>
      </c>
      <c r="M578" s="450">
        <f>IF(ISBLANK(INDEX('Policy Characteristics'!G:G,MATCH($C578,'Policy Characteristics'!$C:$C,0))),"",INDEX('Policy Characteristics'!G:G,MATCH($C578,'Policy Characteristics'!$C:$C,0)))</f>
        <v>0.25</v>
      </c>
      <c r="N578" s="450">
        <f>IF(ISBLANK(INDEX('Policy Characteristics'!H:H,MATCH($C578,'Policy Characteristics'!$C:$C,0))),"",INDEX('Policy Characteristics'!H:H,MATCH($C578,'Policy Characteristics'!$C:$C,0)))</f>
        <v>0.01</v>
      </c>
      <c r="O578" s="427" t="str">
        <f>IF(ISBLANK(INDEX('Policy Characteristics'!I:I,MATCH($C578,'Policy Characteristics'!$C:$C,0))),"",INDEX('Policy Characteristics'!I:I,MATCH($C578,'Policy Characteristics'!$C:$C,0)))</f>
        <v>% reduction in energy use</v>
      </c>
      <c r="P578" s="427" t="str">
        <f>IF(ISBLANK(INDEX('Policy Characteristics'!J:J,MATCH($C578,'Policy Characteristics'!$C:$C,0))),"",INDEX('Policy Characteristics'!J:J,MATCH($C578,'Policy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78" s="427" t="str">
        <f>IF(ISBLANK(INDEX('Policy Characteristics'!K:K,MATCH($C578,'Policy Characteristics'!$C:$C,0))),"",INDEX('Policy Characteristics'!K:K,MATCH($C578,'Policy Characteristics'!$C:$C,0)))</f>
        <v>industry-ag-main.html#eff-stds</v>
      </c>
      <c r="R578" s="427" t="str">
        <f>IF(ISBLANK(INDEX('Policy Characteristics'!L:L,MATCH($C578,'Policy Characteristics'!$C:$C,0))),"",INDEX('Policy Characteristics'!L:L,MATCH($C578,'Policy Characteristics'!$C:$C,0)))</f>
        <v>industry-energy-efficiency-standards.html</v>
      </c>
    </row>
    <row r="579" spans="1:18" s="5" customFormat="1" x14ac:dyDescent="0.35">
      <c r="A579" s="427" t="str">
        <f>IF(ISBLANK(INDEX('Policy Characteristics'!A:A,MATCH($C579,'Policy Characteristics'!$C:$C,0))),"",INDEX('Policy Characteristics'!A:A,MATCH($C579,'Policy Characteristics'!$C:$C,0)))</f>
        <v>Industry</v>
      </c>
      <c r="B579" s="427" t="str">
        <f>IF(ISBLANK(INDEX('Policy Characteristics'!B:B,MATCH($C579,'Policy Characteristics'!$C:$C,0))),"",INDEX('Policy Characteristics'!B:B,MATCH($C579,'Policy Characteristics'!$C:$C,0)))</f>
        <v>Industry Energy Efficiency Standards</v>
      </c>
      <c r="C579" s="431" t="str">
        <f t="shared" si="34"/>
        <v>Percentage Improvement in Eqpt Efficiency Standards above BAU</v>
      </c>
      <c r="D579" s="9" t="s">
        <v>3263</v>
      </c>
      <c r="E579" s="53" t="s">
        <v>2485</v>
      </c>
      <c r="F579" s="211" t="s">
        <v>3231</v>
      </c>
      <c r="G579" s="53" t="s">
        <v>2491</v>
      </c>
      <c r="H579" s="54">
        <v>1133</v>
      </c>
      <c r="I579" s="53" t="s">
        <v>46</v>
      </c>
      <c r="J579" s="429" t="str">
        <f>IF(ISBLANK(INDEX('Policy Characteristics'!D:D,MATCH($C579,'Policy Characteristics'!$C:$C,0))),"",INDEX('Policy Characteristics'!D:D,MATCH($C579,'Policy Characteristics'!$C:$C,0)))</f>
        <v>Industry Energy Efficiency Standards</v>
      </c>
      <c r="K579" s="427" t="str">
        <f>IF(ISBLANK(INDEX('Policy Characteristics'!E:E,MATCH($C579,'Policy Characteristics'!$C:$C,0))),"",INDEX('Policy Characteristics'!E:E,MATCH($C579,'Policy Characteristics'!$C:$C,0)))</f>
        <v>indst efficiency standards</v>
      </c>
      <c r="L579" s="450">
        <f>IF(ISBLANK(INDEX('Policy Characteristics'!F:F,MATCH($C579,'Policy Characteristics'!$C:$C,0))),"",INDEX('Policy Characteristics'!F:F,MATCH($C579,'Policy Characteristics'!$C:$C,0)))</f>
        <v>0</v>
      </c>
      <c r="M579" s="450">
        <f>IF(ISBLANK(INDEX('Policy Characteristics'!G:G,MATCH($C579,'Policy Characteristics'!$C:$C,0))),"",INDEX('Policy Characteristics'!G:G,MATCH($C579,'Policy Characteristics'!$C:$C,0)))</f>
        <v>0.25</v>
      </c>
      <c r="N579" s="450">
        <f>IF(ISBLANK(INDEX('Policy Characteristics'!H:H,MATCH($C579,'Policy Characteristics'!$C:$C,0))),"",INDEX('Policy Characteristics'!H:H,MATCH($C579,'Policy Characteristics'!$C:$C,0)))</f>
        <v>0.01</v>
      </c>
      <c r="O579" s="427" t="str">
        <f>IF(ISBLANK(INDEX('Policy Characteristics'!I:I,MATCH($C579,'Policy Characteristics'!$C:$C,0))),"",INDEX('Policy Characteristics'!I:I,MATCH($C579,'Policy Characteristics'!$C:$C,0)))</f>
        <v>% reduction in energy use</v>
      </c>
      <c r="P579" s="427" t="str">
        <f>IF(ISBLANK(INDEX('Policy Characteristics'!J:J,MATCH($C579,'Policy Characteristics'!$C:$C,0))),"",INDEX('Policy Characteristics'!J:J,MATCH($C579,'Policy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79" s="427" t="str">
        <f>IF(ISBLANK(INDEX('Policy Characteristics'!K:K,MATCH($C579,'Policy Characteristics'!$C:$C,0))),"",INDEX('Policy Characteristics'!K:K,MATCH($C579,'Policy Characteristics'!$C:$C,0)))</f>
        <v>industry-ag-main.html#eff-stds</v>
      </c>
      <c r="R579" s="427" t="str">
        <f>IF(ISBLANK(INDEX('Policy Characteristics'!L:L,MATCH($C579,'Policy Characteristics'!$C:$C,0))),"",INDEX('Policy Characteristics'!L:L,MATCH($C579,'Policy Characteristics'!$C:$C,0)))</f>
        <v>industry-energy-efficiency-standards.html</v>
      </c>
    </row>
    <row r="580" spans="1:18" s="5" customFormat="1" x14ac:dyDescent="0.35">
      <c r="A580" s="427" t="str">
        <f>IF(ISBLANK(INDEX('Policy Characteristics'!A:A,MATCH($C580,'Policy Characteristics'!$C:$C,0))),"",INDEX('Policy Characteristics'!A:A,MATCH($C580,'Policy Characteristics'!$C:$C,0)))</f>
        <v>Industry</v>
      </c>
      <c r="B580" s="427" t="str">
        <f>IF(ISBLANK(INDEX('Policy Characteristics'!B:B,MATCH($C580,'Policy Characteristics'!$C:$C,0))),"",INDEX('Policy Characteristics'!B:B,MATCH($C580,'Policy Characteristics'!$C:$C,0)))</f>
        <v>Industry Energy Efficiency Standards</v>
      </c>
      <c r="C580" s="431" t="str">
        <f t="shared" si="34"/>
        <v>Percentage Improvement in Eqpt Efficiency Standards above BAU</v>
      </c>
      <c r="D580" s="9" t="s">
        <v>3263</v>
      </c>
      <c r="E580" s="53" t="s">
        <v>2837</v>
      </c>
      <c r="F580" s="211" t="s">
        <v>3231</v>
      </c>
      <c r="G580" s="53" t="s">
        <v>2840</v>
      </c>
      <c r="H580" s="54">
        <v>1134</v>
      </c>
      <c r="I580" s="53" t="s">
        <v>46</v>
      </c>
      <c r="J580" s="429" t="str">
        <f>IF(ISBLANK(INDEX('Policy Characteristics'!D:D,MATCH($C580,'Policy Characteristics'!$C:$C,0))),"",INDEX('Policy Characteristics'!D:D,MATCH($C580,'Policy Characteristics'!$C:$C,0)))</f>
        <v>Industry Energy Efficiency Standards</v>
      </c>
      <c r="K580" s="427" t="str">
        <f>IF(ISBLANK(INDEX('Policy Characteristics'!E:E,MATCH($C580,'Policy Characteristics'!$C:$C,0))),"",INDEX('Policy Characteristics'!E:E,MATCH($C580,'Policy Characteristics'!$C:$C,0)))</f>
        <v>indst efficiency standards</v>
      </c>
      <c r="L580" s="450">
        <f>IF(ISBLANK(INDEX('Policy Characteristics'!F:F,MATCH($C580,'Policy Characteristics'!$C:$C,0))),"",INDEX('Policy Characteristics'!F:F,MATCH($C580,'Policy Characteristics'!$C:$C,0)))</f>
        <v>0</v>
      </c>
      <c r="M580" s="450">
        <f>IF(ISBLANK(INDEX('Policy Characteristics'!G:G,MATCH($C580,'Policy Characteristics'!$C:$C,0))),"",INDEX('Policy Characteristics'!G:G,MATCH($C580,'Policy Characteristics'!$C:$C,0)))</f>
        <v>0.25</v>
      </c>
      <c r="N580" s="450">
        <f>IF(ISBLANK(INDEX('Policy Characteristics'!H:H,MATCH($C580,'Policy Characteristics'!$C:$C,0))),"",INDEX('Policy Characteristics'!H:H,MATCH($C580,'Policy Characteristics'!$C:$C,0)))</f>
        <v>0.01</v>
      </c>
      <c r="O580" s="427" t="str">
        <f>IF(ISBLANK(INDEX('Policy Characteristics'!I:I,MATCH($C580,'Policy Characteristics'!$C:$C,0))),"",INDEX('Policy Characteristics'!I:I,MATCH($C580,'Policy Characteristics'!$C:$C,0)))</f>
        <v>% reduction in energy use</v>
      </c>
      <c r="P580" s="427" t="str">
        <f>IF(ISBLANK(INDEX('Policy Characteristics'!J:J,MATCH($C580,'Policy Characteristics'!$C:$C,0))),"",INDEX('Policy Characteristics'!J:J,MATCH($C580,'Policy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80" s="427" t="str">
        <f>IF(ISBLANK(INDEX('Policy Characteristics'!K:K,MATCH($C580,'Policy Characteristics'!$C:$C,0))),"",INDEX('Policy Characteristics'!K:K,MATCH($C580,'Policy Characteristics'!$C:$C,0)))</f>
        <v>industry-ag-main.html#eff-stds</v>
      </c>
      <c r="R580" s="427" t="str">
        <f>IF(ISBLANK(INDEX('Policy Characteristics'!L:L,MATCH($C580,'Policy Characteristics'!$C:$C,0))),"",INDEX('Policy Characteristics'!L:L,MATCH($C580,'Policy Characteristics'!$C:$C,0)))</f>
        <v>industry-energy-efficiency-standards.html</v>
      </c>
    </row>
    <row r="581" spans="1:18" s="5" customFormat="1" x14ac:dyDescent="0.35">
      <c r="A581" s="427" t="str">
        <f>IF(ISBLANK(INDEX('Policy Characteristics'!A:A,MATCH($C581,'Policy Characteristics'!$C:$C,0))),"",INDEX('Policy Characteristics'!A:A,MATCH($C581,'Policy Characteristics'!$C:$C,0)))</f>
        <v>Industry</v>
      </c>
      <c r="B581" s="427" t="str">
        <f>IF(ISBLANK(INDEX('Policy Characteristics'!B:B,MATCH($C581,'Policy Characteristics'!$C:$C,0))),"",INDEX('Policy Characteristics'!B:B,MATCH($C581,'Policy Characteristics'!$C:$C,0)))</f>
        <v>Industry Energy Efficiency Standards</v>
      </c>
      <c r="C581" s="431" t="str">
        <f t="shared" si="34"/>
        <v>Percentage Improvement in Eqpt Efficiency Standards above BAU</v>
      </c>
      <c r="D581" s="9" t="s">
        <v>3263</v>
      </c>
      <c r="E581" s="53" t="s">
        <v>2838</v>
      </c>
      <c r="F581" s="211" t="s">
        <v>3231</v>
      </c>
      <c r="G581" s="53" t="s">
        <v>2842</v>
      </c>
      <c r="H581" s="54">
        <v>1135</v>
      </c>
      <c r="I581" s="53" t="s">
        <v>46</v>
      </c>
      <c r="J581" s="429" t="str">
        <f>IF(ISBLANK(INDEX('Policy Characteristics'!D:D,MATCH($C581,'Policy Characteristics'!$C:$C,0))),"",INDEX('Policy Characteristics'!D:D,MATCH($C581,'Policy Characteristics'!$C:$C,0)))</f>
        <v>Industry Energy Efficiency Standards</v>
      </c>
      <c r="K581" s="427" t="str">
        <f>IF(ISBLANK(INDEX('Policy Characteristics'!E:E,MATCH($C581,'Policy Characteristics'!$C:$C,0))),"",INDEX('Policy Characteristics'!E:E,MATCH($C581,'Policy Characteristics'!$C:$C,0)))</f>
        <v>indst efficiency standards</v>
      </c>
      <c r="L581" s="450">
        <f>IF(ISBLANK(INDEX('Policy Characteristics'!F:F,MATCH($C581,'Policy Characteristics'!$C:$C,0))),"",INDEX('Policy Characteristics'!F:F,MATCH($C581,'Policy Characteristics'!$C:$C,0)))</f>
        <v>0</v>
      </c>
      <c r="M581" s="450">
        <f>IF(ISBLANK(INDEX('Policy Characteristics'!G:G,MATCH($C581,'Policy Characteristics'!$C:$C,0))),"",INDEX('Policy Characteristics'!G:G,MATCH($C581,'Policy Characteristics'!$C:$C,0)))</f>
        <v>0.25</v>
      </c>
      <c r="N581" s="450">
        <f>IF(ISBLANK(INDEX('Policy Characteristics'!H:H,MATCH($C581,'Policy Characteristics'!$C:$C,0))),"",INDEX('Policy Characteristics'!H:H,MATCH($C581,'Policy Characteristics'!$C:$C,0)))</f>
        <v>0.01</v>
      </c>
      <c r="O581" s="427" t="str">
        <f>IF(ISBLANK(INDEX('Policy Characteristics'!I:I,MATCH($C581,'Policy Characteristics'!$C:$C,0))),"",INDEX('Policy Characteristics'!I:I,MATCH($C581,'Policy Characteristics'!$C:$C,0)))</f>
        <v>% reduction in energy use</v>
      </c>
      <c r="P581" s="427" t="str">
        <f>IF(ISBLANK(INDEX('Policy Characteristics'!J:J,MATCH($C581,'Policy Characteristics'!$C:$C,0))),"",INDEX('Policy Characteristics'!J:J,MATCH($C581,'Policy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81" s="427" t="str">
        <f>IF(ISBLANK(INDEX('Policy Characteristics'!K:K,MATCH($C581,'Policy Characteristics'!$C:$C,0))),"",INDEX('Policy Characteristics'!K:K,MATCH($C581,'Policy Characteristics'!$C:$C,0)))</f>
        <v>industry-ag-main.html#eff-stds</v>
      </c>
      <c r="R581" s="427" t="str">
        <f>IF(ISBLANK(INDEX('Policy Characteristics'!L:L,MATCH($C581,'Policy Characteristics'!$C:$C,0))),"",INDEX('Policy Characteristics'!L:L,MATCH($C581,'Policy Characteristics'!$C:$C,0)))</f>
        <v>industry-energy-efficiency-standards.html</v>
      </c>
    </row>
    <row r="582" spans="1:18" s="5" customFormat="1" x14ac:dyDescent="0.35">
      <c r="A582" s="427" t="str">
        <f>IF(ISBLANK(INDEX('Policy Characteristics'!A:A,MATCH($C582,'Policy Characteristics'!$C:$C,0))),"",INDEX('Policy Characteristics'!A:A,MATCH($C582,'Policy Characteristics'!$C:$C,0)))</f>
        <v>Industry</v>
      </c>
      <c r="B582" s="427" t="str">
        <f>IF(ISBLANK(INDEX('Policy Characteristics'!B:B,MATCH($C582,'Policy Characteristics'!$C:$C,0))),"",INDEX('Policy Characteristics'!B:B,MATCH($C582,'Policy Characteristics'!$C:$C,0)))</f>
        <v>Industry Energy Efficiency Standards</v>
      </c>
      <c r="C582" s="431" t="str">
        <f t="shared" si="34"/>
        <v>Percentage Improvement in Eqpt Efficiency Standards above BAU</v>
      </c>
      <c r="D582" s="9" t="s">
        <v>3263</v>
      </c>
      <c r="E582" s="53" t="s">
        <v>2839</v>
      </c>
      <c r="F582" s="211" t="s">
        <v>3231</v>
      </c>
      <c r="G582" s="53" t="s">
        <v>2843</v>
      </c>
      <c r="H582" s="54">
        <v>1136</v>
      </c>
      <c r="I582" s="53" t="s">
        <v>45</v>
      </c>
      <c r="J582" s="429" t="str">
        <f>IF(ISBLANK(INDEX('Policy Characteristics'!D:D,MATCH($C582,'Policy Characteristics'!$C:$C,0))),"",INDEX('Policy Characteristics'!D:D,MATCH($C582,'Policy Characteristics'!$C:$C,0)))</f>
        <v>Industry Energy Efficiency Standards</v>
      </c>
      <c r="K582" s="427" t="str">
        <f>IF(ISBLANK(INDEX('Policy Characteristics'!E:E,MATCH($C582,'Policy Characteristics'!$C:$C,0))),"",INDEX('Policy Characteristics'!E:E,MATCH($C582,'Policy Characteristics'!$C:$C,0)))</f>
        <v>indst efficiency standards</v>
      </c>
      <c r="L582" s="450">
        <f>IF(ISBLANK(INDEX('Policy Characteristics'!F:F,MATCH($C582,'Policy Characteristics'!$C:$C,0))),"",INDEX('Policy Characteristics'!F:F,MATCH($C582,'Policy Characteristics'!$C:$C,0)))</f>
        <v>0</v>
      </c>
      <c r="M582" s="450">
        <f>IF(ISBLANK(INDEX('Policy Characteristics'!G:G,MATCH($C582,'Policy Characteristics'!$C:$C,0))),"",INDEX('Policy Characteristics'!G:G,MATCH($C582,'Policy Characteristics'!$C:$C,0)))</f>
        <v>0.25</v>
      </c>
      <c r="N582" s="450">
        <f>IF(ISBLANK(INDEX('Policy Characteristics'!H:H,MATCH($C582,'Policy Characteristics'!$C:$C,0))),"",INDEX('Policy Characteristics'!H:H,MATCH($C582,'Policy Characteristics'!$C:$C,0)))</f>
        <v>0.01</v>
      </c>
      <c r="O582" s="427" t="str">
        <f>IF(ISBLANK(INDEX('Policy Characteristics'!I:I,MATCH($C582,'Policy Characteristics'!$C:$C,0))),"",INDEX('Policy Characteristics'!I:I,MATCH($C582,'Policy Characteristics'!$C:$C,0)))</f>
        <v>% reduction in energy use</v>
      </c>
      <c r="P582" s="427" t="str">
        <f>IF(ISBLANK(INDEX('Policy Characteristics'!J:J,MATCH($C582,'Policy Characteristics'!$C:$C,0))),"",INDEX('Policy Characteristics'!J:J,MATCH($C582,'Policy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82" s="427" t="str">
        <f>IF(ISBLANK(INDEX('Policy Characteristics'!K:K,MATCH($C582,'Policy Characteristics'!$C:$C,0))),"",INDEX('Policy Characteristics'!K:K,MATCH($C582,'Policy Characteristics'!$C:$C,0)))</f>
        <v>industry-ag-main.html#eff-stds</v>
      </c>
      <c r="R582" s="427" t="str">
        <f>IF(ISBLANK(INDEX('Policy Characteristics'!L:L,MATCH($C582,'Policy Characteristics'!$C:$C,0))),"",INDEX('Policy Characteristics'!L:L,MATCH($C582,'Policy Characteristics'!$C:$C,0)))</f>
        <v>industry-energy-efficiency-standards.html</v>
      </c>
    </row>
    <row r="583" spans="1:18" s="5" customFormat="1" x14ac:dyDescent="0.35">
      <c r="A583" s="427" t="str">
        <f>IF(ISBLANK(INDEX('Policy Characteristics'!A:A,MATCH($C583,'Policy Characteristics'!$C:$C,0))),"",INDEX('Policy Characteristics'!A:A,MATCH($C583,'Policy Characteristics'!$C:$C,0)))</f>
        <v>Industry</v>
      </c>
      <c r="B583" s="427" t="str">
        <f>IF(ISBLANK(INDEX('Policy Characteristics'!B:B,MATCH($C583,'Policy Characteristics'!$C:$C,0))),"",INDEX('Policy Characteristics'!B:B,MATCH($C583,'Policy Characteristics'!$C:$C,0)))</f>
        <v>Industry Energy Efficiency Standards</v>
      </c>
      <c r="C583" s="431" t="str">
        <f t="shared" si="34"/>
        <v>Percentage Improvement in Eqpt Efficiency Standards above BAU</v>
      </c>
      <c r="D583" s="9" t="s">
        <v>3263</v>
      </c>
      <c r="E583" s="53" t="s">
        <v>2836</v>
      </c>
      <c r="F583" s="211" t="s">
        <v>3231</v>
      </c>
      <c r="G583" s="53" t="s">
        <v>2841</v>
      </c>
      <c r="H583" s="54">
        <v>1137</v>
      </c>
      <c r="I583" s="53" t="s">
        <v>46</v>
      </c>
      <c r="J583" s="429" t="str">
        <f>IF(ISBLANK(INDEX('Policy Characteristics'!D:D,MATCH($C583,'Policy Characteristics'!$C:$C,0))),"",INDEX('Policy Characteristics'!D:D,MATCH($C583,'Policy Characteristics'!$C:$C,0)))</f>
        <v>Industry Energy Efficiency Standards</v>
      </c>
      <c r="K583" s="427" t="str">
        <f>IF(ISBLANK(INDEX('Policy Characteristics'!E:E,MATCH($C583,'Policy Characteristics'!$C:$C,0))),"",INDEX('Policy Characteristics'!E:E,MATCH($C583,'Policy Characteristics'!$C:$C,0)))</f>
        <v>indst efficiency standards</v>
      </c>
      <c r="L583" s="450">
        <f>IF(ISBLANK(INDEX('Policy Characteristics'!F:F,MATCH($C583,'Policy Characteristics'!$C:$C,0))),"",INDEX('Policy Characteristics'!F:F,MATCH($C583,'Policy Characteristics'!$C:$C,0)))</f>
        <v>0</v>
      </c>
      <c r="M583" s="450">
        <f>IF(ISBLANK(INDEX('Policy Characteristics'!G:G,MATCH($C583,'Policy Characteristics'!$C:$C,0))),"",INDEX('Policy Characteristics'!G:G,MATCH($C583,'Policy Characteristics'!$C:$C,0)))</f>
        <v>0.25</v>
      </c>
      <c r="N583" s="450">
        <f>IF(ISBLANK(INDEX('Policy Characteristics'!H:H,MATCH($C583,'Policy Characteristics'!$C:$C,0))),"",INDEX('Policy Characteristics'!H:H,MATCH($C583,'Policy Characteristics'!$C:$C,0)))</f>
        <v>0.01</v>
      </c>
      <c r="O583" s="427" t="str">
        <f>IF(ISBLANK(INDEX('Policy Characteristics'!I:I,MATCH($C583,'Policy Characteristics'!$C:$C,0))),"",INDEX('Policy Characteristics'!I:I,MATCH($C583,'Policy Characteristics'!$C:$C,0)))</f>
        <v>% reduction in energy use</v>
      </c>
      <c r="P583" s="427" t="str">
        <f>IF(ISBLANK(INDEX('Policy Characteristics'!J:J,MATCH($C583,'Policy Characteristics'!$C:$C,0))),"",INDEX('Policy Characteristics'!J:J,MATCH($C583,'Policy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83" s="427" t="str">
        <f>IF(ISBLANK(INDEX('Policy Characteristics'!K:K,MATCH($C583,'Policy Characteristics'!$C:$C,0))),"",INDEX('Policy Characteristics'!K:K,MATCH($C583,'Policy Characteristics'!$C:$C,0)))</f>
        <v>industry-ag-main.html#eff-stds</v>
      </c>
      <c r="R583" s="427" t="str">
        <f>IF(ISBLANK(INDEX('Policy Characteristics'!L:L,MATCH($C583,'Policy Characteristics'!$C:$C,0))),"",INDEX('Policy Characteristics'!L:L,MATCH($C583,'Policy Characteristics'!$C:$C,0)))</f>
        <v>industry-energy-efficiency-standards.html</v>
      </c>
    </row>
    <row r="584" spans="1:18" s="5" customFormat="1" x14ac:dyDescent="0.35">
      <c r="A584" s="427" t="str">
        <f>IF(ISBLANK(INDEX('Policy Characteristics'!A:A,MATCH($C584,'Policy Characteristics'!$C:$C,0))),"",INDEX('Policy Characteristics'!A:A,MATCH($C584,'Policy Characteristics'!$C:$C,0)))</f>
        <v>Industry</v>
      </c>
      <c r="B584" s="427" t="str">
        <f>IF(ISBLANK(INDEX('Policy Characteristics'!B:B,MATCH($C584,'Policy Characteristics'!$C:$C,0))),"",INDEX('Policy Characteristics'!B:B,MATCH($C584,'Policy Characteristics'!$C:$C,0)))</f>
        <v>Industry Energy Efficiency Standards</v>
      </c>
      <c r="C584" s="431" t="str">
        <f t="shared" si="34"/>
        <v>Percentage Improvement in Eqpt Efficiency Standards above BAU</v>
      </c>
      <c r="D584" s="9" t="s">
        <v>3264</v>
      </c>
      <c r="E584" s="53" t="s">
        <v>2480</v>
      </c>
      <c r="F584" s="211" t="s">
        <v>3232</v>
      </c>
      <c r="G584" s="53" t="s">
        <v>2486</v>
      </c>
      <c r="H584" s="54">
        <v>1138</v>
      </c>
      <c r="I584" s="53" t="s">
        <v>45</v>
      </c>
      <c r="J584" s="429" t="str">
        <f>IF(ISBLANK(INDEX('Policy Characteristics'!D:D,MATCH($C584,'Policy Characteristics'!$C:$C,0))),"",INDEX('Policy Characteristics'!D:D,MATCH($C584,'Policy Characteristics'!$C:$C,0)))</f>
        <v>Industry Energy Efficiency Standards</v>
      </c>
      <c r="K584" s="427" t="str">
        <f>IF(ISBLANK(INDEX('Policy Characteristics'!E:E,MATCH($C584,'Policy Characteristics'!$C:$C,0))),"",INDEX('Policy Characteristics'!E:E,MATCH($C584,'Policy Characteristics'!$C:$C,0)))</f>
        <v>indst efficiency standards</v>
      </c>
      <c r="L584" s="450">
        <f>IF(ISBLANK(INDEX('Policy Characteristics'!F:F,MATCH($C584,'Policy Characteristics'!$C:$C,0))),"",INDEX('Policy Characteristics'!F:F,MATCH($C584,'Policy Characteristics'!$C:$C,0)))</f>
        <v>0</v>
      </c>
      <c r="M584" s="450">
        <f>IF(ISBLANK(INDEX('Policy Characteristics'!G:G,MATCH($C584,'Policy Characteristics'!$C:$C,0))),"",INDEX('Policy Characteristics'!G:G,MATCH($C584,'Policy Characteristics'!$C:$C,0)))</f>
        <v>0.25</v>
      </c>
      <c r="N584" s="450">
        <f>IF(ISBLANK(INDEX('Policy Characteristics'!H:H,MATCH($C584,'Policy Characteristics'!$C:$C,0))),"",INDEX('Policy Characteristics'!H:H,MATCH($C584,'Policy Characteristics'!$C:$C,0)))</f>
        <v>0.01</v>
      </c>
      <c r="O584" s="427" t="str">
        <f>IF(ISBLANK(INDEX('Policy Characteristics'!I:I,MATCH($C584,'Policy Characteristics'!$C:$C,0))),"",INDEX('Policy Characteristics'!I:I,MATCH($C584,'Policy Characteristics'!$C:$C,0)))</f>
        <v>% reduction in energy use</v>
      </c>
      <c r="P584" s="427" t="str">
        <f>IF(ISBLANK(INDEX('Policy Characteristics'!J:J,MATCH($C584,'Policy Characteristics'!$C:$C,0))),"",INDEX('Policy Characteristics'!J:J,MATCH($C584,'Policy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84" s="427" t="str">
        <f>IF(ISBLANK(INDEX('Policy Characteristics'!K:K,MATCH($C584,'Policy Characteristics'!$C:$C,0))),"",INDEX('Policy Characteristics'!K:K,MATCH($C584,'Policy Characteristics'!$C:$C,0)))</f>
        <v>industry-ag-main.html#eff-stds</v>
      </c>
      <c r="R584" s="427" t="str">
        <f>IF(ISBLANK(INDEX('Policy Characteristics'!L:L,MATCH($C584,'Policy Characteristics'!$C:$C,0))),"",INDEX('Policy Characteristics'!L:L,MATCH($C584,'Policy Characteristics'!$C:$C,0)))</f>
        <v>industry-energy-efficiency-standards.html</v>
      </c>
    </row>
    <row r="585" spans="1:18" s="5" customFormat="1" x14ac:dyDescent="0.35">
      <c r="A585" s="427" t="str">
        <f>IF(ISBLANK(INDEX('Policy Characteristics'!A:A,MATCH($C585,'Policy Characteristics'!$C:$C,0))),"",INDEX('Policy Characteristics'!A:A,MATCH($C585,'Policy Characteristics'!$C:$C,0)))</f>
        <v>Industry</v>
      </c>
      <c r="B585" s="427" t="str">
        <f>IF(ISBLANK(INDEX('Policy Characteristics'!B:B,MATCH($C585,'Policy Characteristics'!$C:$C,0))),"",INDEX('Policy Characteristics'!B:B,MATCH($C585,'Policy Characteristics'!$C:$C,0)))</f>
        <v>Industry Energy Efficiency Standards</v>
      </c>
      <c r="C585" s="431" t="str">
        <f t="shared" si="34"/>
        <v>Percentage Improvement in Eqpt Efficiency Standards above BAU</v>
      </c>
      <c r="D585" s="9" t="s">
        <v>3264</v>
      </c>
      <c r="E585" s="53" t="s">
        <v>2481</v>
      </c>
      <c r="F585" s="211" t="s">
        <v>3232</v>
      </c>
      <c r="G585" s="53" t="s">
        <v>2489</v>
      </c>
      <c r="H585" s="54">
        <v>1139</v>
      </c>
      <c r="I585" s="53" t="s">
        <v>45</v>
      </c>
      <c r="J585" s="429" t="str">
        <f>IF(ISBLANK(INDEX('Policy Characteristics'!D:D,MATCH($C585,'Policy Characteristics'!$C:$C,0))),"",INDEX('Policy Characteristics'!D:D,MATCH($C585,'Policy Characteristics'!$C:$C,0)))</f>
        <v>Industry Energy Efficiency Standards</v>
      </c>
      <c r="K585" s="427" t="str">
        <f>IF(ISBLANK(INDEX('Policy Characteristics'!E:E,MATCH($C585,'Policy Characteristics'!$C:$C,0))),"",INDEX('Policy Characteristics'!E:E,MATCH($C585,'Policy Characteristics'!$C:$C,0)))</f>
        <v>indst efficiency standards</v>
      </c>
      <c r="L585" s="450">
        <f>IF(ISBLANK(INDEX('Policy Characteristics'!F:F,MATCH($C585,'Policy Characteristics'!$C:$C,0))),"",INDEX('Policy Characteristics'!F:F,MATCH($C585,'Policy Characteristics'!$C:$C,0)))</f>
        <v>0</v>
      </c>
      <c r="M585" s="450">
        <f>IF(ISBLANK(INDEX('Policy Characteristics'!G:G,MATCH($C585,'Policy Characteristics'!$C:$C,0))),"",INDEX('Policy Characteristics'!G:G,MATCH($C585,'Policy Characteristics'!$C:$C,0)))</f>
        <v>0.25</v>
      </c>
      <c r="N585" s="450">
        <f>IF(ISBLANK(INDEX('Policy Characteristics'!H:H,MATCH($C585,'Policy Characteristics'!$C:$C,0))),"",INDEX('Policy Characteristics'!H:H,MATCH($C585,'Policy Characteristics'!$C:$C,0)))</f>
        <v>0.01</v>
      </c>
      <c r="O585" s="427" t="str">
        <f>IF(ISBLANK(INDEX('Policy Characteristics'!I:I,MATCH($C585,'Policy Characteristics'!$C:$C,0))),"",INDEX('Policy Characteristics'!I:I,MATCH($C585,'Policy Characteristics'!$C:$C,0)))</f>
        <v>% reduction in energy use</v>
      </c>
      <c r="P585" s="427" t="str">
        <f>IF(ISBLANK(INDEX('Policy Characteristics'!J:J,MATCH($C585,'Policy Characteristics'!$C:$C,0))),"",INDEX('Policy Characteristics'!J:J,MATCH($C585,'Policy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85" s="427" t="str">
        <f>IF(ISBLANK(INDEX('Policy Characteristics'!K:K,MATCH($C585,'Policy Characteristics'!$C:$C,0))),"",INDEX('Policy Characteristics'!K:K,MATCH($C585,'Policy Characteristics'!$C:$C,0)))</f>
        <v>industry-ag-main.html#eff-stds</v>
      </c>
      <c r="R585" s="427" t="str">
        <f>IF(ISBLANK(INDEX('Policy Characteristics'!L:L,MATCH($C585,'Policy Characteristics'!$C:$C,0))),"",INDEX('Policy Characteristics'!L:L,MATCH($C585,'Policy Characteristics'!$C:$C,0)))</f>
        <v>industry-energy-efficiency-standards.html</v>
      </c>
    </row>
    <row r="586" spans="1:18" s="5" customFormat="1" x14ac:dyDescent="0.35">
      <c r="A586" s="427" t="str">
        <f>IF(ISBLANK(INDEX('Policy Characteristics'!A:A,MATCH($C586,'Policy Characteristics'!$C:$C,0))),"",INDEX('Policy Characteristics'!A:A,MATCH($C586,'Policy Characteristics'!$C:$C,0)))</f>
        <v>Industry</v>
      </c>
      <c r="B586" s="427" t="str">
        <f>IF(ISBLANK(INDEX('Policy Characteristics'!B:B,MATCH($C586,'Policy Characteristics'!$C:$C,0))),"",INDEX('Policy Characteristics'!B:B,MATCH($C586,'Policy Characteristics'!$C:$C,0)))</f>
        <v>Industry Energy Efficiency Standards</v>
      </c>
      <c r="C586" s="431" t="str">
        <f t="shared" si="34"/>
        <v>Percentage Improvement in Eqpt Efficiency Standards above BAU</v>
      </c>
      <c r="D586" s="9" t="s">
        <v>3264</v>
      </c>
      <c r="E586" s="53" t="s">
        <v>2482</v>
      </c>
      <c r="F586" s="211" t="s">
        <v>3232</v>
      </c>
      <c r="G586" s="53" t="s">
        <v>2490</v>
      </c>
      <c r="H586" s="54">
        <v>1140</v>
      </c>
      <c r="I586" s="53" t="s">
        <v>45</v>
      </c>
      <c r="J586" s="429" t="str">
        <f>IF(ISBLANK(INDEX('Policy Characteristics'!D:D,MATCH($C586,'Policy Characteristics'!$C:$C,0))),"",INDEX('Policy Characteristics'!D:D,MATCH($C586,'Policy Characteristics'!$C:$C,0)))</f>
        <v>Industry Energy Efficiency Standards</v>
      </c>
      <c r="K586" s="427" t="str">
        <f>IF(ISBLANK(INDEX('Policy Characteristics'!E:E,MATCH($C586,'Policy Characteristics'!$C:$C,0))),"",INDEX('Policy Characteristics'!E:E,MATCH($C586,'Policy Characteristics'!$C:$C,0)))</f>
        <v>indst efficiency standards</v>
      </c>
      <c r="L586" s="450">
        <f>IF(ISBLANK(INDEX('Policy Characteristics'!F:F,MATCH($C586,'Policy Characteristics'!$C:$C,0))),"",INDEX('Policy Characteristics'!F:F,MATCH($C586,'Policy Characteristics'!$C:$C,0)))</f>
        <v>0</v>
      </c>
      <c r="M586" s="450">
        <f>IF(ISBLANK(INDEX('Policy Characteristics'!G:G,MATCH($C586,'Policy Characteristics'!$C:$C,0))),"",INDEX('Policy Characteristics'!G:G,MATCH($C586,'Policy Characteristics'!$C:$C,0)))</f>
        <v>0.25</v>
      </c>
      <c r="N586" s="450">
        <f>IF(ISBLANK(INDEX('Policy Characteristics'!H:H,MATCH($C586,'Policy Characteristics'!$C:$C,0))),"",INDEX('Policy Characteristics'!H:H,MATCH($C586,'Policy Characteristics'!$C:$C,0)))</f>
        <v>0.01</v>
      </c>
      <c r="O586" s="427" t="str">
        <f>IF(ISBLANK(INDEX('Policy Characteristics'!I:I,MATCH($C586,'Policy Characteristics'!$C:$C,0))),"",INDEX('Policy Characteristics'!I:I,MATCH($C586,'Policy Characteristics'!$C:$C,0)))</f>
        <v>% reduction in energy use</v>
      </c>
      <c r="P586" s="427" t="str">
        <f>IF(ISBLANK(INDEX('Policy Characteristics'!J:J,MATCH($C586,'Policy Characteristics'!$C:$C,0))),"",INDEX('Policy Characteristics'!J:J,MATCH($C586,'Policy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86" s="427" t="str">
        <f>IF(ISBLANK(INDEX('Policy Characteristics'!K:K,MATCH($C586,'Policy Characteristics'!$C:$C,0))),"",INDEX('Policy Characteristics'!K:K,MATCH($C586,'Policy Characteristics'!$C:$C,0)))</f>
        <v>industry-ag-main.html#eff-stds</v>
      </c>
      <c r="R586" s="427" t="str">
        <f>IF(ISBLANK(INDEX('Policy Characteristics'!L:L,MATCH($C586,'Policy Characteristics'!$C:$C,0))),"",INDEX('Policy Characteristics'!L:L,MATCH($C586,'Policy Characteristics'!$C:$C,0)))</f>
        <v>industry-energy-efficiency-standards.html</v>
      </c>
    </row>
    <row r="587" spans="1:18" s="5" customFormat="1" x14ac:dyDescent="0.35">
      <c r="A587" s="427" t="str">
        <f>IF(ISBLANK(INDEX('Policy Characteristics'!A:A,MATCH($C587,'Policy Characteristics'!$C:$C,0))),"",INDEX('Policy Characteristics'!A:A,MATCH($C587,'Policy Characteristics'!$C:$C,0)))</f>
        <v>Industry</v>
      </c>
      <c r="B587" s="427" t="str">
        <f>IF(ISBLANK(INDEX('Policy Characteristics'!B:B,MATCH($C587,'Policy Characteristics'!$C:$C,0))),"",INDEX('Policy Characteristics'!B:B,MATCH($C587,'Policy Characteristics'!$C:$C,0)))</f>
        <v>Industry Energy Efficiency Standards</v>
      </c>
      <c r="C587" s="431" t="str">
        <f t="shared" si="34"/>
        <v>Percentage Improvement in Eqpt Efficiency Standards above BAU</v>
      </c>
      <c r="D587" s="9" t="s">
        <v>3264</v>
      </c>
      <c r="E587" s="53" t="s">
        <v>2483</v>
      </c>
      <c r="F587" s="211" t="s">
        <v>3232</v>
      </c>
      <c r="G587" s="53" t="s">
        <v>2487</v>
      </c>
      <c r="H587" s="54">
        <v>1141</v>
      </c>
      <c r="I587" s="53" t="s">
        <v>46</v>
      </c>
      <c r="J587" s="429" t="str">
        <f>IF(ISBLANK(INDEX('Policy Characteristics'!D:D,MATCH($C587,'Policy Characteristics'!$C:$C,0))),"",INDEX('Policy Characteristics'!D:D,MATCH($C587,'Policy Characteristics'!$C:$C,0)))</f>
        <v>Industry Energy Efficiency Standards</v>
      </c>
      <c r="K587" s="427" t="str">
        <f>IF(ISBLANK(INDEX('Policy Characteristics'!E:E,MATCH($C587,'Policy Characteristics'!$C:$C,0))),"",INDEX('Policy Characteristics'!E:E,MATCH($C587,'Policy Characteristics'!$C:$C,0)))</f>
        <v>indst efficiency standards</v>
      </c>
      <c r="L587" s="450">
        <f>IF(ISBLANK(INDEX('Policy Characteristics'!F:F,MATCH($C587,'Policy Characteristics'!$C:$C,0))),"",INDEX('Policy Characteristics'!F:F,MATCH($C587,'Policy Characteristics'!$C:$C,0)))</f>
        <v>0</v>
      </c>
      <c r="M587" s="450">
        <f>IF(ISBLANK(INDEX('Policy Characteristics'!G:G,MATCH($C587,'Policy Characteristics'!$C:$C,0))),"",INDEX('Policy Characteristics'!G:G,MATCH($C587,'Policy Characteristics'!$C:$C,0)))</f>
        <v>0.25</v>
      </c>
      <c r="N587" s="450">
        <f>IF(ISBLANK(INDEX('Policy Characteristics'!H:H,MATCH($C587,'Policy Characteristics'!$C:$C,0))),"",INDEX('Policy Characteristics'!H:H,MATCH($C587,'Policy Characteristics'!$C:$C,0)))</f>
        <v>0.01</v>
      </c>
      <c r="O587" s="427" t="str">
        <f>IF(ISBLANK(INDEX('Policy Characteristics'!I:I,MATCH($C587,'Policy Characteristics'!$C:$C,0))),"",INDEX('Policy Characteristics'!I:I,MATCH($C587,'Policy Characteristics'!$C:$C,0)))</f>
        <v>% reduction in energy use</v>
      </c>
      <c r="P587" s="427" t="str">
        <f>IF(ISBLANK(INDEX('Policy Characteristics'!J:J,MATCH($C587,'Policy Characteristics'!$C:$C,0))),"",INDEX('Policy Characteristics'!J:J,MATCH($C587,'Policy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87" s="427" t="str">
        <f>IF(ISBLANK(INDEX('Policy Characteristics'!K:K,MATCH($C587,'Policy Characteristics'!$C:$C,0))),"",INDEX('Policy Characteristics'!K:K,MATCH($C587,'Policy Characteristics'!$C:$C,0)))</f>
        <v>industry-ag-main.html#eff-stds</v>
      </c>
      <c r="R587" s="427" t="str">
        <f>IF(ISBLANK(INDEX('Policy Characteristics'!L:L,MATCH($C587,'Policy Characteristics'!$C:$C,0))),"",INDEX('Policy Characteristics'!L:L,MATCH($C587,'Policy Characteristics'!$C:$C,0)))</f>
        <v>industry-energy-efficiency-standards.html</v>
      </c>
    </row>
    <row r="588" spans="1:18" s="5" customFormat="1" x14ac:dyDescent="0.35">
      <c r="A588" s="427" t="str">
        <f>IF(ISBLANK(INDEX('Policy Characteristics'!A:A,MATCH($C588,'Policy Characteristics'!$C:$C,0))),"",INDEX('Policy Characteristics'!A:A,MATCH($C588,'Policy Characteristics'!$C:$C,0)))</f>
        <v>Industry</v>
      </c>
      <c r="B588" s="427" t="str">
        <f>IF(ISBLANK(INDEX('Policy Characteristics'!B:B,MATCH($C588,'Policy Characteristics'!$C:$C,0))),"",INDEX('Policy Characteristics'!B:B,MATCH($C588,'Policy Characteristics'!$C:$C,0)))</f>
        <v>Industry Energy Efficiency Standards</v>
      </c>
      <c r="C588" s="431" t="str">
        <f t="shared" si="34"/>
        <v>Percentage Improvement in Eqpt Efficiency Standards above BAU</v>
      </c>
      <c r="D588" s="9" t="s">
        <v>3264</v>
      </c>
      <c r="E588" s="53" t="s">
        <v>2484</v>
      </c>
      <c r="F588" s="211" t="s">
        <v>3232</v>
      </c>
      <c r="G588" s="53" t="s">
        <v>2488</v>
      </c>
      <c r="H588" s="54">
        <v>1142</v>
      </c>
      <c r="I588" s="53" t="s">
        <v>45</v>
      </c>
      <c r="J588" s="429" t="str">
        <f>IF(ISBLANK(INDEX('Policy Characteristics'!D:D,MATCH($C588,'Policy Characteristics'!$C:$C,0))),"",INDEX('Policy Characteristics'!D:D,MATCH($C588,'Policy Characteristics'!$C:$C,0)))</f>
        <v>Industry Energy Efficiency Standards</v>
      </c>
      <c r="K588" s="427" t="str">
        <f>IF(ISBLANK(INDEX('Policy Characteristics'!E:E,MATCH($C588,'Policy Characteristics'!$C:$C,0))),"",INDEX('Policy Characteristics'!E:E,MATCH($C588,'Policy Characteristics'!$C:$C,0)))</f>
        <v>indst efficiency standards</v>
      </c>
      <c r="L588" s="450">
        <f>IF(ISBLANK(INDEX('Policy Characteristics'!F:F,MATCH($C588,'Policy Characteristics'!$C:$C,0))),"",INDEX('Policy Characteristics'!F:F,MATCH($C588,'Policy Characteristics'!$C:$C,0)))</f>
        <v>0</v>
      </c>
      <c r="M588" s="450">
        <f>IF(ISBLANK(INDEX('Policy Characteristics'!G:G,MATCH($C588,'Policy Characteristics'!$C:$C,0))),"",INDEX('Policy Characteristics'!G:G,MATCH($C588,'Policy Characteristics'!$C:$C,0)))</f>
        <v>0.25</v>
      </c>
      <c r="N588" s="450">
        <f>IF(ISBLANK(INDEX('Policy Characteristics'!H:H,MATCH($C588,'Policy Characteristics'!$C:$C,0))),"",INDEX('Policy Characteristics'!H:H,MATCH($C588,'Policy Characteristics'!$C:$C,0)))</f>
        <v>0.01</v>
      </c>
      <c r="O588" s="427" t="str">
        <f>IF(ISBLANK(INDEX('Policy Characteristics'!I:I,MATCH($C588,'Policy Characteristics'!$C:$C,0))),"",INDEX('Policy Characteristics'!I:I,MATCH($C588,'Policy Characteristics'!$C:$C,0)))</f>
        <v>% reduction in energy use</v>
      </c>
      <c r="P588" s="427" t="str">
        <f>IF(ISBLANK(INDEX('Policy Characteristics'!J:J,MATCH($C588,'Policy Characteristics'!$C:$C,0))),"",INDEX('Policy Characteristics'!J:J,MATCH($C588,'Policy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88" s="427" t="str">
        <f>IF(ISBLANK(INDEX('Policy Characteristics'!K:K,MATCH($C588,'Policy Characteristics'!$C:$C,0))),"",INDEX('Policy Characteristics'!K:K,MATCH($C588,'Policy Characteristics'!$C:$C,0)))</f>
        <v>industry-ag-main.html#eff-stds</v>
      </c>
      <c r="R588" s="427" t="str">
        <f>IF(ISBLANK(INDEX('Policy Characteristics'!L:L,MATCH($C588,'Policy Characteristics'!$C:$C,0))),"",INDEX('Policy Characteristics'!L:L,MATCH($C588,'Policy Characteristics'!$C:$C,0)))</f>
        <v>industry-energy-efficiency-standards.html</v>
      </c>
    </row>
    <row r="589" spans="1:18" s="5" customFormat="1" x14ac:dyDescent="0.35">
      <c r="A589" s="427" t="str">
        <f>IF(ISBLANK(INDEX('Policy Characteristics'!A:A,MATCH($C589,'Policy Characteristics'!$C:$C,0))),"",INDEX('Policy Characteristics'!A:A,MATCH($C589,'Policy Characteristics'!$C:$C,0)))</f>
        <v>Industry</v>
      </c>
      <c r="B589" s="427" t="str">
        <f>IF(ISBLANK(INDEX('Policy Characteristics'!B:B,MATCH($C589,'Policy Characteristics'!$C:$C,0))),"",INDEX('Policy Characteristics'!B:B,MATCH($C589,'Policy Characteristics'!$C:$C,0)))</f>
        <v>Industry Energy Efficiency Standards</v>
      </c>
      <c r="C589" s="431" t="str">
        <f t="shared" si="34"/>
        <v>Percentage Improvement in Eqpt Efficiency Standards above BAU</v>
      </c>
      <c r="D589" s="9" t="s">
        <v>3264</v>
      </c>
      <c r="E589" s="53" t="s">
        <v>2485</v>
      </c>
      <c r="F589" s="211" t="s">
        <v>3232</v>
      </c>
      <c r="G589" s="53" t="s">
        <v>2491</v>
      </c>
      <c r="H589" s="54">
        <v>1143</v>
      </c>
      <c r="I589" s="53" t="s">
        <v>46</v>
      </c>
      <c r="J589" s="429" t="str">
        <f>IF(ISBLANK(INDEX('Policy Characteristics'!D:D,MATCH($C589,'Policy Characteristics'!$C:$C,0))),"",INDEX('Policy Characteristics'!D:D,MATCH($C589,'Policy Characteristics'!$C:$C,0)))</f>
        <v>Industry Energy Efficiency Standards</v>
      </c>
      <c r="K589" s="427" t="str">
        <f>IF(ISBLANK(INDEX('Policy Characteristics'!E:E,MATCH($C589,'Policy Characteristics'!$C:$C,0))),"",INDEX('Policy Characteristics'!E:E,MATCH($C589,'Policy Characteristics'!$C:$C,0)))</f>
        <v>indst efficiency standards</v>
      </c>
      <c r="L589" s="450">
        <f>IF(ISBLANK(INDEX('Policy Characteristics'!F:F,MATCH($C589,'Policy Characteristics'!$C:$C,0))),"",INDEX('Policy Characteristics'!F:F,MATCH($C589,'Policy Characteristics'!$C:$C,0)))</f>
        <v>0</v>
      </c>
      <c r="M589" s="450">
        <f>IF(ISBLANK(INDEX('Policy Characteristics'!G:G,MATCH($C589,'Policy Characteristics'!$C:$C,0))),"",INDEX('Policy Characteristics'!G:G,MATCH($C589,'Policy Characteristics'!$C:$C,0)))</f>
        <v>0.25</v>
      </c>
      <c r="N589" s="450">
        <f>IF(ISBLANK(INDEX('Policy Characteristics'!H:H,MATCH($C589,'Policy Characteristics'!$C:$C,0))),"",INDEX('Policy Characteristics'!H:H,MATCH($C589,'Policy Characteristics'!$C:$C,0)))</f>
        <v>0.01</v>
      </c>
      <c r="O589" s="427" t="str">
        <f>IF(ISBLANK(INDEX('Policy Characteristics'!I:I,MATCH($C589,'Policy Characteristics'!$C:$C,0))),"",INDEX('Policy Characteristics'!I:I,MATCH($C589,'Policy Characteristics'!$C:$C,0)))</f>
        <v>% reduction in energy use</v>
      </c>
      <c r="P589" s="427" t="str">
        <f>IF(ISBLANK(INDEX('Policy Characteristics'!J:J,MATCH($C589,'Policy Characteristics'!$C:$C,0))),"",INDEX('Policy Characteristics'!J:J,MATCH($C589,'Policy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89" s="427" t="str">
        <f>IF(ISBLANK(INDEX('Policy Characteristics'!K:K,MATCH($C589,'Policy Characteristics'!$C:$C,0))),"",INDEX('Policy Characteristics'!K:K,MATCH($C589,'Policy Characteristics'!$C:$C,0)))</f>
        <v>industry-ag-main.html#eff-stds</v>
      </c>
      <c r="R589" s="427" t="str">
        <f>IF(ISBLANK(INDEX('Policy Characteristics'!L:L,MATCH($C589,'Policy Characteristics'!$C:$C,0))),"",INDEX('Policy Characteristics'!L:L,MATCH($C589,'Policy Characteristics'!$C:$C,0)))</f>
        <v>industry-energy-efficiency-standards.html</v>
      </c>
    </row>
    <row r="590" spans="1:18" s="5" customFormat="1" x14ac:dyDescent="0.35">
      <c r="A590" s="427" t="str">
        <f>IF(ISBLANK(INDEX('Policy Characteristics'!A:A,MATCH($C590,'Policy Characteristics'!$C:$C,0))),"",INDEX('Policy Characteristics'!A:A,MATCH($C590,'Policy Characteristics'!$C:$C,0)))</f>
        <v>Industry</v>
      </c>
      <c r="B590" s="427" t="str">
        <f>IF(ISBLANK(INDEX('Policy Characteristics'!B:B,MATCH($C590,'Policy Characteristics'!$C:$C,0))),"",INDEX('Policy Characteristics'!B:B,MATCH($C590,'Policy Characteristics'!$C:$C,0)))</f>
        <v>Industry Energy Efficiency Standards</v>
      </c>
      <c r="C590" s="431" t="str">
        <f t="shared" si="34"/>
        <v>Percentage Improvement in Eqpt Efficiency Standards above BAU</v>
      </c>
      <c r="D590" s="9" t="s">
        <v>3264</v>
      </c>
      <c r="E590" s="53" t="s">
        <v>2837</v>
      </c>
      <c r="F590" s="211" t="s">
        <v>3232</v>
      </c>
      <c r="G590" s="53" t="s">
        <v>2840</v>
      </c>
      <c r="H590" s="54">
        <v>1144</v>
      </c>
      <c r="I590" s="53" t="s">
        <v>46</v>
      </c>
      <c r="J590" s="429" t="str">
        <f>IF(ISBLANK(INDEX('Policy Characteristics'!D:D,MATCH($C590,'Policy Characteristics'!$C:$C,0))),"",INDEX('Policy Characteristics'!D:D,MATCH($C590,'Policy Characteristics'!$C:$C,0)))</f>
        <v>Industry Energy Efficiency Standards</v>
      </c>
      <c r="K590" s="427" t="str">
        <f>IF(ISBLANK(INDEX('Policy Characteristics'!E:E,MATCH($C590,'Policy Characteristics'!$C:$C,0))),"",INDEX('Policy Characteristics'!E:E,MATCH($C590,'Policy Characteristics'!$C:$C,0)))</f>
        <v>indst efficiency standards</v>
      </c>
      <c r="L590" s="450">
        <f>IF(ISBLANK(INDEX('Policy Characteristics'!F:F,MATCH($C590,'Policy Characteristics'!$C:$C,0))),"",INDEX('Policy Characteristics'!F:F,MATCH($C590,'Policy Characteristics'!$C:$C,0)))</f>
        <v>0</v>
      </c>
      <c r="M590" s="450">
        <f>IF(ISBLANK(INDEX('Policy Characteristics'!G:G,MATCH($C590,'Policy Characteristics'!$C:$C,0))),"",INDEX('Policy Characteristics'!G:G,MATCH($C590,'Policy Characteristics'!$C:$C,0)))</f>
        <v>0.25</v>
      </c>
      <c r="N590" s="450">
        <f>IF(ISBLANK(INDEX('Policy Characteristics'!H:H,MATCH($C590,'Policy Characteristics'!$C:$C,0))),"",INDEX('Policy Characteristics'!H:H,MATCH($C590,'Policy Characteristics'!$C:$C,0)))</f>
        <v>0.01</v>
      </c>
      <c r="O590" s="427" t="str">
        <f>IF(ISBLANK(INDEX('Policy Characteristics'!I:I,MATCH($C590,'Policy Characteristics'!$C:$C,0))),"",INDEX('Policy Characteristics'!I:I,MATCH($C590,'Policy Characteristics'!$C:$C,0)))</f>
        <v>% reduction in energy use</v>
      </c>
      <c r="P590" s="427" t="str">
        <f>IF(ISBLANK(INDEX('Policy Characteristics'!J:J,MATCH($C590,'Policy Characteristics'!$C:$C,0))),"",INDEX('Policy Characteristics'!J:J,MATCH($C590,'Policy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90" s="427" t="str">
        <f>IF(ISBLANK(INDEX('Policy Characteristics'!K:K,MATCH($C590,'Policy Characteristics'!$C:$C,0))),"",INDEX('Policy Characteristics'!K:K,MATCH($C590,'Policy Characteristics'!$C:$C,0)))</f>
        <v>industry-ag-main.html#eff-stds</v>
      </c>
      <c r="R590" s="427" t="str">
        <f>IF(ISBLANK(INDEX('Policy Characteristics'!L:L,MATCH($C590,'Policy Characteristics'!$C:$C,0))),"",INDEX('Policy Characteristics'!L:L,MATCH($C590,'Policy Characteristics'!$C:$C,0)))</f>
        <v>industry-energy-efficiency-standards.html</v>
      </c>
    </row>
    <row r="591" spans="1:18" s="5" customFormat="1" x14ac:dyDescent="0.35">
      <c r="A591" s="427" t="str">
        <f>IF(ISBLANK(INDEX('Policy Characteristics'!A:A,MATCH($C591,'Policy Characteristics'!$C:$C,0))),"",INDEX('Policy Characteristics'!A:A,MATCH($C591,'Policy Characteristics'!$C:$C,0)))</f>
        <v>Industry</v>
      </c>
      <c r="B591" s="427" t="str">
        <f>IF(ISBLANK(INDEX('Policy Characteristics'!B:B,MATCH($C591,'Policy Characteristics'!$C:$C,0))),"",INDEX('Policy Characteristics'!B:B,MATCH($C591,'Policy Characteristics'!$C:$C,0)))</f>
        <v>Industry Energy Efficiency Standards</v>
      </c>
      <c r="C591" s="431" t="str">
        <f t="shared" si="34"/>
        <v>Percentage Improvement in Eqpt Efficiency Standards above BAU</v>
      </c>
      <c r="D591" s="9" t="s">
        <v>3264</v>
      </c>
      <c r="E591" s="53" t="s">
        <v>2838</v>
      </c>
      <c r="F591" s="211" t="s">
        <v>3232</v>
      </c>
      <c r="G591" s="53" t="s">
        <v>2842</v>
      </c>
      <c r="H591" s="54">
        <v>1145</v>
      </c>
      <c r="I591" s="53" t="s">
        <v>46</v>
      </c>
      <c r="J591" s="429" t="str">
        <f>IF(ISBLANK(INDEX('Policy Characteristics'!D:D,MATCH($C591,'Policy Characteristics'!$C:$C,0))),"",INDEX('Policy Characteristics'!D:D,MATCH($C591,'Policy Characteristics'!$C:$C,0)))</f>
        <v>Industry Energy Efficiency Standards</v>
      </c>
      <c r="K591" s="427" t="str">
        <f>IF(ISBLANK(INDEX('Policy Characteristics'!E:E,MATCH($C591,'Policy Characteristics'!$C:$C,0))),"",INDEX('Policy Characteristics'!E:E,MATCH($C591,'Policy Characteristics'!$C:$C,0)))</f>
        <v>indst efficiency standards</v>
      </c>
      <c r="L591" s="450">
        <f>IF(ISBLANK(INDEX('Policy Characteristics'!F:F,MATCH($C591,'Policy Characteristics'!$C:$C,0))),"",INDEX('Policy Characteristics'!F:F,MATCH($C591,'Policy Characteristics'!$C:$C,0)))</f>
        <v>0</v>
      </c>
      <c r="M591" s="450">
        <f>IF(ISBLANK(INDEX('Policy Characteristics'!G:G,MATCH($C591,'Policy Characteristics'!$C:$C,0))),"",INDEX('Policy Characteristics'!G:G,MATCH($C591,'Policy Characteristics'!$C:$C,0)))</f>
        <v>0.25</v>
      </c>
      <c r="N591" s="450">
        <f>IF(ISBLANK(INDEX('Policy Characteristics'!H:H,MATCH($C591,'Policy Characteristics'!$C:$C,0))),"",INDEX('Policy Characteristics'!H:H,MATCH($C591,'Policy Characteristics'!$C:$C,0)))</f>
        <v>0.01</v>
      </c>
      <c r="O591" s="427" t="str">
        <f>IF(ISBLANK(INDEX('Policy Characteristics'!I:I,MATCH($C591,'Policy Characteristics'!$C:$C,0))),"",INDEX('Policy Characteristics'!I:I,MATCH($C591,'Policy Characteristics'!$C:$C,0)))</f>
        <v>% reduction in energy use</v>
      </c>
      <c r="P591" s="427" t="str">
        <f>IF(ISBLANK(INDEX('Policy Characteristics'!J:J,MATCH($C591,'Policy Characteristics'!$C:$C,0))),"",INDEX('Policy Characteristics'!J:J,MATCH($C591,'Policy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91" s="427" t="str">
        <f>IF(ISBLANK(INDEX('Policy Characteristics'!K:K,MATCH($C591,'Policy Characteristics'!$C:$C,0))),"",INDEX('Policy Characteristics'!K:K,MATCH($C591,'Policy Characteristics'!$C:$C,0)))</f>
        <v>industry-ag-main.html#eff-stds</v>
      </c>
      <c r="R591" s="427" t="str">
        <f>IF(ISBLANK(INDEX('Policy Characteristics'!L:L,MATCH($C591,'Policy Characteristics'!$C:$C,0))),"",INDEX('Policy Characteristics'!L:L,MATCH($C591,'Policy Characteristics'!$C:$C,0)))</f>
        <v>industry-energy-efficiency-standards.html</v>
      </c>
    </row>
    <row r="592" spans="1:18" s="5" customFormat="1" x14ac:dyDescent="0.35">
      <c r="A592" s="427" t="str">
        <f>IF(ISBLANK(INDEX('Policy Characteristics'!A:A,MATCH($C592,'Policy Characteristics'!$C:$C,0))),"",INDEX('Policy Characteristics'!A:A,MATCH($C592,'Policy Characteristics'!$C:$C,0)))</f>
        <v>Industry</v>
      </c>
      <c r="B592" s="427" t="str">
        <f>IF(ISBLANK(INDEX('Policy Characteristics'!B:B,MATCH($C592,'Policy Characteristics'!$C:$C,0))),"",INDEX('Policy Characteristics'!B:B,MATCH($C592,'Policy Characteristics'!$C:$C,0)))</f>
        <v>Industry Energy Efficiency Standards</v>
      </c>
      <c r="C592" s="431" t="str">
        <f t="shared" si="34"/>
        <v>Percentage Improvement in Eqpt Efficiency Standards above BAU</v>
      </c>
      <c r="D592" s="9" t="s">
        <v>3264</v>
      </c>
      <c r="E592" s="53" t="s">
        <v>2839</v>
      </c>
      <c r="F592" s="211" t="s">
        <v>3232</v>
      </c>
      <c r="G592" s="53" t="s">
        <v>2843</v>
      </c>
      <c r="H592" s="54">
        <v>1146</v>
      </c>
      <c r="I592" s="53" t="s">
        <v>45</v>
      </c>
      <c r="J592" s="429" t="str">
        <f>IF(ISBLANK(INDEX('Policy Characteristics'!D:D,MATCH($C592,'Policy Characteristics'!$C:$C,0))),"",INDEX('Policy Characteristics'!D:D,MATCH($C592,'Policy Characteristics'!$C:$C,0)))</f>
        <v>Industry Energy Efficiency Standards</v>
      </c>
      <c r="K592" s="427" t="str">
        <f>IF(ISBLANK(INDEX('Policy Characteristics'!E:E,MATCH($C592,'Policy Characteristics'!$C:$C,0))),"",INDEX('Policy Characteristics'!E:E,MATCH($C592,'Policy Characteristics'!$C:$C,0)))</f>
        <v>indst efficiency standards</v>
      </c>
      <c r="L592" s="450">
        <f>IF(ISBLANK(INDEX('Policy Characteristics'!F:F,MATCH($C592,'Policy Characteristics'!$C:$C,0))),"",INDEX('Policy Characteristics'!F:F,MATCH($C592,'Policy Characteristics'!$C:$C,0)))</f>
        <v>0</v>
      </c>
      <c r="M592" s="450">
        <f>IF(ISBLANK(INDEX('Policy Characteristics'!G:G,MATCH($C592,'Policy Characteristics'!$C:$C,0))),"",INDEX('Policy Characteristics'!G:G,MATCH($C592,'Policy Characteristics'!$C:$C,0)))</f>
        <v>0.25</v>
      </c>
      <c r="N592" s="450">
        <f>IF(ISBLANK(INDEX('Policy Characteristics'!H:H,MATCH($C592,'Policy Characteristics'!$C:$C,0))),"",INDEX('Policy Characteristics'!H:H,MATCH($C592,'Policy Characteristics'!$C:$C,0)))</f>
        <v>0.01</v>
      </c>
      <c r="O592" s="427" t="str">
        <f>IF(ISBLANK(INDEX('Policy Characteristics'!I:I,MATCH($C592,'Policy Characteristics'!$C:$C,0))),"",INDEX('Policy Characteristics'!I:I,MATCH($C592,'Policy Characteristics'!$C:$C,0)))</f>
        <v>% reduction in energy use</v>
      </c>
      <c r="P592" s="427" t="str">
        <f>IF(ISBLANK(INDEX('Policy Characteristics'!J:J,MATCH($C592,'Policy Characteristics'!$C:$C,0))),"",INDEX('Policy Characteristics'!J:J,MATCH($C592,'Policy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92" s="427" t="str">
        <f>IF(ISBLANK(INDEX('Policy Characteristics'!K:K,MATCH($C592,'Policy Characteristics'!$C:$C,0))),"",INDEX('Policy Characteristics'!K:K,MATCH($C592,'Policy Characteristics'!$C:$C,0)))</f>
        <v>industry-ag-main.html#eff-stds</v>
      </c>
      <c r="R592" s="427" t="str">
        <f>IF(ISBLANK(INDEX('Policy Characteristics'!L:L,MATCH($C592,'Policy Characteristics'!$C:$C,0))),"",INDEX('Policy Characteristics'!L:L,MATCH($C592,'Policy Characteristics'!$C:$C,0)))</f>
        <v>industry-energy-efficiency-standards.html</v>
      </c>
    </row>
    <row r="593" spans="1:18" s="5" customFormat="1" x14ac:dyDescent="0.35">
      <c r="A593" s="427" t="str">
        <f>IF(ISBLANK(INDEX('Policy Characteristics'!A:A,MATCH($C593,'Policy Characteristics'!$C:$C,0))),"",INDEX('Policy Characteristics'!A:A,MATCH($C593,'Policy Characteristics'!$C:$C,0)))</f>
        <v>Industry</v>
      </c>
      <c r="B593" s="427" t="str">
        <f>IF(ISBLANK(INDEX('Policy Characteristics'!B:B,MATCH($C593,'Policy Characteristics'!$C:$C,0))),"",INDEX('Policy Characteristics'!B:B,MATCH($C593,'Policy Characteristics'!$C:$C,0)))</f>
        <v>Industry Energy Efficiency Standards</v>
      </c>
      <c r="C593" s="431" t="str">
        <f t="shared" si="34"/>
        <v>Percentage Improvement in Eqpt Efficiency Standards above BAU</v>
      </c>
      <c r="D593" s="9" t="s">
        <v>3264</v>
      </c>
      <c r="E593" s="53" t="s">
        <v>2836</v>
      </c>
      <c r="F593" s="211" t="s">
        <v>3232</v>
      </c>
      <c r="G593" s="53" t="s">
        <v>2841</v>
      </c>
      <c r="H593" s="54">
        <v>1147</v>
      </c>
      <c r="I593" s="53" t="s">
        <v>46</v>
      </c>
      <c r="J593" s="429" t="str">
        <f>IF(ISBLANK(INDEX('Policy Characteristics'!D:D,MATCH($C593,'Policy Characteristics'!$C:$C,0))),"",INDEX('Policy Characteristics'!D:D,MATCH($C593,'Policy Characteristics'!$C:$C,0)))</f>
        <v>Industry Energy Efficiency Standards</v>
      </c>
      <c r="K593" s="427" t="str">
        <f>IF(ISBLANK(INDEX('Policy Characteristics'!E:E,MATCH($C593,'Policy Characteristics'!$C:$C,0))),"",INDEX('Policy Characteristics'!E:E,MATCH($C593,'Policy Characteristics'!$C:$C,0)))</f>
        <v>indst efficiency standards</v>
      </c>
      <c r="L593" s="450">
        <f>IF(ISBLANK(INDEX('Policy Characteristics'!F:F,MATCH($C593,'Policy Characteristics'!$C:$C,0))),"",INDEX('Policy Characteristics'!F:F,MATCH($C593,'Policy Characteristics'!$C:$C,0)))</f>
        <v>0</v>
      </c>
      <c r="M593" s="450">
        <f>IF(ISBLANK(INDEX('Policy Characteristics'!G:G,MATCH($C593,'Policy Characteristics'!$C:$C,0))),"",INDEX('Policy Characteristics'!G:G,MATCH($C593,'Policy Characteristics'!$C:$C,0)))</f>
        <v>0.25</v>
      </c>
      <c r="N593" s="450">
        <f>IF(ISBLANK(INDEX('Policy Characteristics'!H:H,MATCH($C593,'Policy Characteristics'!$C:$C,0))),"",INDEX('Policy Characteristics'!H:H,MATCH($C593,'Policy Characteristics'!$C:$C,0)))</f>
        <v>0.01</v>
      </c>
      <c r="O593" s="427" t="str">
        <f>IF(ISBLANK(INDEX('Policy Characteristics'!I:I,MATCH($C593,'Policy Characteristics'!$C:$C,0))),"",INDEX('Policy Characteristics'!I:I,MATCH($C593,'Policy Characteristics'!$C:$C,0)))</f>
        <v>% reduction in energy use</v>
      </c>
      <c r="P593" s="427" t="str">
        <f>IF(ISBLANK(INDEX('Policy Characteristics'!J:J,MATCH($C593,'Policy Characteristics'!$C:$C,0))),"",INDEX('Policy Characteristics'!J:J,MATCH($C593,'Policy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93" s="427" t="str">
        <f>IF(ISBLANK(INDEX('Policy Characteristics'!K:K,MATCH($C593,'Policy Characteristics'!$C:$C,0))),"",INDEX('Policy Characteristics'!K:K,MATCH($C593,'Policy Characteristics'!$C:$C,0)))</f>
        <v>industry-ag-main.html#eff-stds</v>
      </c>
      <c r="R593" s="427" t="str">
        <f>IF(ISBLANK(INDEX('Policy Characteristics'!L:L,MATCH($C593,'Policy Characteristics'!$C:$C,0))),"",INDEX('Policy Characteristics'!L:L,MATCH($C593,'Policy Characteristics'!$C:$C,0)))</f>
        <v>industry-energy-efficiency-standards.html</v>
      </c>
    </row>
    <row r="594" spans="1:18" s="5" customFormat="1" x14ac:dyDescent="0.35">
      <c r="A594" s="427" t="str">
        <f>IF(ISBLANK(INDEX('Policy Characteristics'!A:A,MATCH($C594,'Policy Characteristics'!$C:$C,0))),"",INDEX('Policy Characteristics'!A:A,MATCH($C594,'Policy Characteristics'!$C:$C,0)))</f>
        <v>Industry</v>
      </c>
      <c r="B594" s="427" t="str">
        <f>IF(ISBLANK(INDEX('Policy Characteristics'!B:B,MATCH($C594,'Policy Characteristics'!$C:$C,0))),"",INDEX('Policy Characteristics'!B:B,MATCH($C594,'Policy Characteristics'!$C:$C,0)))</f>
        <v>Industry Energy Efficiency Standards</v>
      </c>
      <c r="C594" s="431" t="str">
        <f t="shared" si="34"/>
        <v>Percentage Improvement in Eqpt Efficiency Standards above BAU</v>
      </c>
      <c r="D594" s="9" t="s">
        <v>3265</v>
      </c>
      <c r="E594" s="53" t="s">
        <v>2480</v>
      </c>
      <c r="F594" s="211" t="s">
        <v>3233</v>
      </c>
      <c r="G594" s="53" t="s">
        <v>2486</v>
      </c>
      <c r="H594" s="54">
        <v>1148</v>
      </c>
      <c r="I594" s="53" t="s">
        <v>45</v>
      </c>
      <c r="J594" s="429" t="str">
        <f>IF(ISBLANK(INDEX('Policy Characteristics'!D:D,MATCH($C594,'Policy Characteristics'!$C:$C,0))),"",INDEX('Policy Characteristics'!D:D,MATCH($C594,'Policy Characteristics'!$C:$C,0)))</f>
        <v>Industry Energy Efficiency Standards</v>
      </c>
      <c r="K594" s="427" t="str">
        <f>IF(ISBLANK(INDEX('Policy Characteristics'!E:E,MATCH($C594,'Policy Characteristics'!$C:$C,0))),"",INDEX('Policy Characteristics'!E:E,MATCH($C594,'Policy Characteristics'!$C:$C,0)))</f>
        <v>indst efficiency standards</v>
      </c>
      <c r="L594" s="450">
        <f>IF(ISBLANK(INDEX('Policy Characteristics'!F:F,MATCH($C594,'Policy Characteristics'!$C:$C,0))),"",INDEX('Policy Characteristics'!F:F,MATCH($C594,'Policy Characteristics'!$C:$C,0)))</f>
        <v>0</v>
      </c>
      <c r="M594" s="450">
        <f>IF(ISBLANK(INDEX('Policy Characteristics'!G:G,MATCH($C594,'Policy Characteristics'!$C:$C,0))),"",INDEX('Policy Characteristics'!G:G,MATCH($C594,'Policy Characteristics'!$C:$C,0)))</f>
        <v>0.25</v>
      </c>
      <c r="N594" s="450">
        <f>IF(ISBLANK(INDEX('Policy Characteristics'!H:H,MATCH($C594,'Policy Characteristics'!$C:$C,0))),"",INDEX('Policy Characteristics'!H:H,MATCH($C594,'Policy Characteristics'!$C:$C,0)))</f>
        <v>0.01</v>
      </c>
      <c r="O594" s="427" t="str">
        <f>IF(ISBLANK(INDEX('Policy Characteristics'!I:I,MATCH($C594,'Policy Characteristics'!$C:$C,0))),"",INDEX('Policy Characteristics'!I:I,MATCH($C594,'Policy Characteristics'!$C:$C,0)))</f>
        <v>% reduction in energy use</v>
      </c>
      <c r="P594" s="427" t="str">
        <f>IF(ISBLANK(INDEX('Policy Characteristics'!J:J,MATCH($C594,'Policy Characteristics'!$C:$C,0))),"",INDEX('Policy Characteristics'!J:J,MATCH($C594,'Policy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94" s="427" t="str">
        <f>IF(ISBLANK(INDEX('Policy Characteristics'!K:K,MATCH($C594,'Policy Characteristics'!$C:$C,0))),"",INDEX('Policy Characteristics'!K:K,MATCH($C594,'Policy Characteristics'!$C:$C,0)))</f>
        <v>industry-ag-main.html#eff-stds</v>
      </c>
      <c r="R594" s="427" t="str">
        <f>IF(ISBLANK(INDEX('Policy Characteristics'!L:L,MATCH($C594,'Policy Characteristics'!$C:$C,0))),"",INDEX('Policy Characteristics'!L:L,MATCH($C594,'Policy Characteristics'!$C:$C,0)))</f>
        <v>industry-energy-efficiency-standards.html</v>
      </c>
    </row>
    <row r="595" spans="1:18" s="5" customFormat="1" x14ac:dyDescent="0.35">
      <c r="A595" s="427" t="str">
        <f>IF(ISBLANK(INDEX('Policy Characteristics'!A:A,MATCH($C595,'Policy Characteristics'!$C:$C,0))),"",INDEX('Policy Characteristics'!A:A,MATCH($C595,'Policy Characteristics'!$C:$C,0)))</f>
        <v>Industry</v>
      </c>
      <c r="B595" s="427" t="str">
        <f>IF(ISBLANK(INDEX('Policy Characteristics'!B:B,MATCH($C595,'Policy Characteristics'!$C:$C,0))),"",INDEX('Policy Characteristics'!B:B,MATCH($C595,'Policy Characteristics'!$C:$C,0)))</f>
        <v>Industry Energy Efficiency Standards</v>
      </c>
      <c r="C595" s="431" t="str">
        <f t="shared" si="34"/>
        <v>Percentage Improvement in Eqpt Efficiency Standards above BAU</v>
      </c>
      <c r="D595" s="9" t="s">
        <v>3265</v>
      </c>
      <c r="E595" s="53" t="s">
        <v>2481</v>
      </c>
      <c r="F595" s="211" t="s">
        <v>3233</v>
      </c>
      <c r="G595" s="53" t="s">
        <v>2489</v>
      </c>
      <c r="H595" s="54">
        <v>1149</v>
      </c>
      <c r="I595" s="53" t="s">
        <v>45</v>
      </c>
      <c r="J595" s="429" t="str">
        <f>IF(ISBLANK(INDEX('Policy Characteristics'!D:D,MATCH($C595,'Policy Characteristics'!$C:$C,0))),"",INDEX('Policy Characteristics'!D:D,MATCH($C595,'Policy Characteristics'!$C:$C,0)))</f>
        <v>Industry Energy Efficiency Standards</v>
      </c>
      <c r="K595" s="427" t="str">
        <f>IF(ISBLANK(INDEX('Policy Characteristics'!E:E,MATCH($C595,'Policy Characteristics'!$C:$C,0))),"",INDEX('Policy Characteristics'!E:E,MATCH($C595,'Policy Characteristics'!$C:$C,0)))</f>
        <v>indst efficiency standards</v>
      </c>
      <c r="L595" s="450">
        <f>IF(ISBLANK(INDEX('Policy Characteristics'!F:F,MATCH($C595,'Policy Characteristics'!$C:$C,0))),"",INDEX('Policy Characteristics'!F:F,MATCH($C595,'Policy Characteristics'!$C:$C,0)))</f>
        <v>0</v>
      </c>
      <c r="M595" s="450">
        <f>IF(ISBLANK(INDEX('Policy Characteristics'!G:G,MATCH($C595,'Policy Characteristics'!$C:$C,0))),"",INDEX('Policy Characteristics'!G:G,MATCH($C595,'Policy Characteristics'!$C:$C,0)))</f>
        <v>0.25</v>
      </c>
      <c r="N595" s="450">
        <f>IF(ISBLANK(INDEX('Policy Characteristics'!H:H,MATCH($C595,'Policy Characteristics'!$C:$C,0))),"",INDEX('Policy Characteristics'!H:H,MATCH($C595,'Policy Characteristics'!$C:$C,0)))</f>
        <v>0.01</v>
      </c>
      <c r="O595" s="427" t="str">
        <f>IF(ISBLANK(INDEX('Policy Characteristics'!I:I,MATCH($C595,'Policy Characteristics'!$C:$C,0))),"",INDEX('Policy Characteristics'!I:I,MATCH($C595,'Policy Characteristics'!$C:$C,0)))</f>
        <v>% reduction in energy use</v>
      </c>
      <c r="P595" s="427" t="str">
        <f>IF(ISBLANK(INDEX('Policy Characteristics'!J:J,MATCH($C595,'Policy Characteristics'!$C:$C,0))),"",INDEX('Policy Characteristics'!J:J,MATCH($C595,'Policy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95" s="427" t="str">
        <f>IF(ISBLANK(INDEX('Policy Characteristics'!K:K,MATCH($C595,'Policy Characteristics'!$C:$C,0))),"",INDEX('Policy Characteristics'!K:K,MATCH($C595,'Policy Characteristics'!$C:$C,0)))</f>
        <v>industry-ag-main.html#eff-stds</v>
      </c>
      <c r="R595" s="427" t="str">
        <f>IF(ISBLANK(INDEX('Policy Characteristics'!L:L,MATCH($C595,'Policy Characteristics'!$C:$C,0))),"",INDEX('Policy Characteristics'!L:L,MATCH($C595,'Policy Characteristics'!$C:$C,0)))</f>
        <v>industry-energy-efficiency-standards.html</v>
      </c>
    </row>
    <row r="596" spans="1:18" s="5" customFormat="1" x14ac:dyDescent="0.35">
      <c r="A596" s="427" t="str">
        <f>IF(ISBLANK(INDEX('Policy Characteristics'!A:A,MATCH($C596,'Policy Characteristics'!$C:$C,0))),"",INDEX('Policy Characteristics'!A:A,MATCH($C596,'Policy Characteristics'!$C:$C,0)))</f>
        <v>Industry</v>
      </c>
      <c r="B596" s="427" t="str">
        <f>IF(ISBLANK(INDEX('Policy Characteristics'!B:B,MATCH($C596,'Policy Characteristics'!$C:$C,0))),"",INDEX('Policy Characteristics'!B:B,MATCH($C596,'Policy Characteristics'!$C:$C,0)))</f>
        <v>Industry Energy Efficiency Standards</v>
      </c>
      <c r="C596" s="431" t="str">
        <f t="shared" si="34"/>
        <v>Percentage Improvement in Eqpt Efficiency Standards above BAU</v>
      </c>
      <c r="D596" s="9" t="s">
        <v>3265</v>
      </c>
      <c r="E596" s="53" t="s">
        <v>2482</v>
      </c>
      <c r="F596" s="211" t="s">
        <v>3233</v>
      </c>
      <c r="G596" s="53" t="s">
        <v>2490</v>
      </c>
      <c r="H596" s="54">
        <v>1150</v>
      </c>
      <c r="I596" s="53" t="s">
        <v>45</v>
      </c>
      <c r="J596" s="429" t="str">
        <f>IF(ISBLANK(INDEX('Policy Characteristics'!D:D,MATCH($C596,'Policy Characteristics'!$C:$C,0))),"",INDEX('Policy Characteristics'!D:D,MATCH($C596,'Policy Characteristics'!$C:$C,0)))</f>
        <v>Industry Energy Efficiency Standards</v>
      </c>
      <c r="K596" s="427" t="str">
        <f>IF(ISBLANK(INDEX('Policy Characteristics'!E:E,MATCH($C596,'Policy Characteristics'!$C:$C,0))),"",INDEX('Policy Characteristics'!E:E,MATCH($C596,'Policy Characteristics'!$C:$C,0)))</f>
        <v>indst efficiency standards</v>
      </c>
      <c r="L596" s="450">
        <f>IF(ISBLANK(INDEX('Policy Characteristics'!F:F,MATCH($C596,'Policy Characteristics'!$C:$C,0))),"",INDEX('Policy Characteristics'!F:F,MATCH($C596,'Policy Characteristics'!$C:$C,0)))</f>
        <v>0</v>
      </c>
      <c r="M596" s="450">
        <f>IF(ISBLANK(INDEX('Policy Characteristics'!G:G,MATCH($C596,'Policy Characteristics'!$C:$C,0))),"",INDEX('Policy Characteristics'!G:G,MATCH($C596,'Policy Characteristics'!$C:$C,0)))</f>
        <v>0.25</v>
      </c>
      <c r="N596" s="450">
        <f>IF(ISBLANK(INDEX('Policy Characteristics'!H:H,MATCH($C596,'Policy Characteristics'!$C:$C,0))),"",INDEX('Policy Characteristics'!H:H,MATCH($C596,'Policy Characteristics'!$C:$C,0)))</f>
        <v>0.01</v>
      </c>
      <c r="O596" s="427" t="str">
        <f>IF(ISBLANK(INDEX('Policy Characteristics'!I:I,MATCH($C596,'Policy Characteristics'!$C:$C,0))),"",INDEX('Policy Characteristics'!I:I,MATCH($C596,'Policy Characteristics'!$C:$C,0)))</f>
        <v>% reduction in energy use</v>
      </c>
      <c r="P596" s="427" t="str">
        <f>IF(ISBLANK(INDEX('Policy Characteristics'!J:J,MATCH($C596,'Policy Characteristics'!$C:$C,0))),"",INDEX('Policy Characteristics'!J:J,MATCH($C596,'Policy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96" s="427" t="str">
        <f>IF(ISBLANK(INDEX('Policy Characteristics'!K:K,MATCH($C596,'Policy Characteristics'!$C:$C,0))),"",INDEX('Policy Characteristics'!K:K,MATCH($C596,'Policy Characteristics'!$C:$C,0)))</f>
        <v>industry-ag-main.html#eff-stds</v>
      </c>
      <c r="R596" s="427" t="str">
        <f>IF(ISBLANK(INDEX('Policy Characteristics'!L:L,MATCH($C596,'Policy Characteristics'!$C:$C,0))),"",INDEX('Policy Characteristics'!L:L,MATCH($C596,'Policy Characteristics'!$C:$C,0)))</f>
        <v>industry-energy-efficiency-standards.html</v>
      </c>
    </row>
    <row r="597" spans="1:18" s="5" customFormat="1" x14ac:dyDescent="0.35">
      <c r="A597" s="427" t="str">
        <f>IF(ISBLANK(INDEX('Policy Characteristics'!A:A,MATCH($C597,'Policy Characteristics'!$C:$C,0))),"",INDEX('Policy Characteristics'!A:A,MATCH($C597,'Policy Characteristics'!$C:$C,0)))</f>
        <v>Industry</v>
      </c>
      <c r="B597" s="427" t="str">
        <f>IF(ISBLANK(INDEX('Policy Characteristics'!B:B,MATCH($C597,'Policy Characteristics'!$C:$C,0))),"",INDEX('Policy Characteristics'!B:B,MATCH($C597,'Policy Characteristics'!$C:$C,0)))</f>
        <v>Industry Energy Efficiency Standards</v>
      </c>
      <c r="C597" s="431" t="str">
        <f t="shared" si="34"/>
        <v>Percentage Improvement in Eqpt Efficiency Standards above BAU</v>
      </c>
      <c r="D597" s="9" t="s">
        <v>3265</v>
      </c>
      <c r="E597" s="53" t="s">
        <v>2483</v>
      </c>
      <c r="F597" s="211" t="s">
        <v>3233</v>
      </c>
      <c r="G597" s="53" t="s">
        <v>2487</v>
      </c>
      <c r="H597" s="54">
        <v>1151</v>
      </c>
      <c r="I597" s="53" t="s">
        <v>46</v>
      </c>
      <c r="J597" s="429" t="str">
        <f>IF(ISBLANK(INDEX('Policy Characteristics'!D:D,MATCH($C597,'Policy Characteristics'!$C:$C,0))),"",INDEX('Policy Characteristics'!D:D,MATCH($C597,'Policy Characteristics'!$C:$C,0)))</f>
        <v>Industry Energy Efficiency Standards</v>
      </c>
      <c r="K597" s="427" t="str">
        <f>IF(ISBLANK(INDEX('Policy Characteristics'!E:E,MATCH($C597,'Policy Characteristics'!$C:$C,0))),"",INDEX('Policy Characteristics'!E:E,MATCH($C597,'Policy Characteristics'!$C:$C,0)))</f>
        <v>indst efficiency standards</v>
      </c>
      <c r="L597" s="450">
        <f>IF(ISBLANK(INDEX('Policy Characteristics'!F:F,MATCH($C597,'Policy Characteristics'!$C:$C,0))),"",INDEX('Policy Characteristics'!F:F,MATCH($C597,'Policy Characteristics'!$C:$C,0)))</f>
        <v>0</v>
      </c>
      <c r="M597" s="450">
        <f>IF(ISBLANK(INDEX('Policy Characteristics'!G:G,MATCH($C597,'Policy Characteristics'!$C:$C,0))),"",INDEX('Policy Characteristics'!G:G,MATCH($C597,'Policy Characteristics'!$C:$C,0)))</f>
        <v>0.25</v>
      </c>
      <c r="N597" s="450">
        <f>IF(ISBLANK(INDEX('Policy Characteristics'!H:H,MATCH($C597,'Policy Characteristics'!$C:$C,0))),"",INDEX('Policy Characteristics'!H:H,MATCH($C597,'Policy Characteristics'!$C:$C,0)))</f>
        <v>0.01</v>
      </c>
      <c r="O597" s="427" t="str">
        <f>IF(ISBLANK(INDEX('Policy Characteristics'!I:I,MATCH($C597,'Policy Characteristics'!$C:$C,0))),"",INDEX('Policy Characteristics'!I:I,MATCH($C597,'Policy Characteristics'!$C:$C,0)))</f>
        <v>% reduction in energy use</v>
      </c>
      <c r="P597" s="427" t="str">
        <f>IF(ISBLANK(INDEX('Policy Characteristics'!J:J,MATCH($C597,'Policy Characteristics'!$C:$C,0))),"",INDEX('Policy Characteristics'!J:J,MATCH($C597,'Policy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97" s="427" t="str">
        <f>IF(ISBLANK(INDEX('Policy Characteristics'!K:K,MATCH($C597,'Policy Characteristics'!$C:$C,0))),"",INDEX('Policy Characteristics'!K:K,MATCH($C597,'Policy Characteristics'!$C:$C,0)))</f>
        <v>industry-ag-main.html#eff-stds</v>
      </c>
      <c r="R597" s="427" t="str">
        <f>IF(ISBLANK(INDEX('Policy Characteristics'!L:L,MATCH($C597,'Policy Characteristics'!$C:$C,0))),"",INDEX('Policy Characteristics'!L:L,MATCH($C597,'Policy Characteristics'!$C:$C,0)))</f>
        <v>industry-energy-efficiency-standards.html</v>
      </c>
    </row>
    <row r="598" spans="1:18" s="5" customFormat="1" x14ac:dyDescent="0.35">
      <c r="A598" s="427" t="str">
        <f>IF(ISBLANK(INDEX('Policy Characteristics'!A:A,MATCH($C598,'Policy Characteristics'!$C:$C,0))),"",INDEX('Policy Characteristics'!A:A,MATCH($C598,'Policy Characteristics'!$C:$C,0)))</f>
        <v>Industry</v>
      </c>
      <c r="B598" s="427" t="str">
        <f>IF(ISBLANK(INDEX('Policy Characteristics'!B:B,MATCH($C598,'Policy Characteristics'!$C:$C,0))),"",INDEX('Policy Characteristics'!B:B,MATCH($C598,'Policy Characteristics'!$C:$C,0)))</f>
        <v>Industry Energy Efficiency Standards</v>
      </c>
      <c r="C598" s="431" t="str">
        <f t="shared" si="34"/>
        <v>Percentage Improvement in Eqpt Efficiency Standards above BAU</v>
      </c>
      <c r="D598" s="9" t="s">
        <v>3265</v>
      </c>
      <c r="E598" s="53" t="s">
        <v>2484</v>
      </c>
      <c r="F598" s="211" t="s">
        <v>3233</v>
      </c>
      <c r="G598" s="53" t="s">
        <v>2488</v>
      </c>
      <c r="H598" s="54">
        <v>1152</v>
      </c>
      <c r="I598" s="53" t="s">
        <v>45</v>
      </c>
      <c r="J598" s="429" t="str">
        <f>IF(ISBLANK(INDEX('Policy Characteristics'!D:D,MATCH($C598,'Policy Characteristics'!$C:$C,0))),"",INDEX('Policy Characteristics'!D:D,MATCH($C598,'Policy Characteristics'!$C:$C,0)))</f>
        <v>Industry Energy Efficiency Standards</v>
      </c>
      <c r="K598" s="427" t="str">
        <f>IF(ISBLANK(INDEX('Policy Characteristics'!E:E,MATCH($C598,'Policy Characteristics'!$C:$C,0))),"",INDEX('Policy Characteristics'!E:E,MATCH($C598,'Policy Characteristics'!$C:$C,0)))</f>
        <v>indst efficiency standards</v>
      </c>
      <c r="L598" s="450">
        <f>IF(ISBLANK(INDEX('Policy Characteristics'!F:F,MATCH($C598,'Policy Characteristics'!$C:$C,0))),"",INDEX('Policy Characteristics'!F:F,MATCH($C598,'Policy Characteristics'!$C:$C,0)))</f>
        <v>0</v>
      </c>
      <c r="M598" s="450">
        <f>IF(ISBLANK(INDEX('Policy Characteristics'!G:G,MATCH($C598,'Policy Characteristics'!$C:$C,0))),"",INDEX('Policy Characteristics'!G:G,MATCH($C598,'Policy Characteristics'!$C:$C,0)))</f>
        <v>0.25</v>
      </c>
      <c r="N598" s="450">
        <f>IF(ISBLANK(INDEX('Policy Characteristics'!H:H,MATCH($C598,'Policy Characteristics'!$C:$C,0))),"",INDEX('Policy Characteristics'!H:H,MATCH($C598,'Policy Characteristics'!$C:$C,0)))</f>
        <v>0.01</v>
      </c>
      <c r="O598" s="427" t="str">
        <f>IF(ISBLANK(INDEX('Policy Characteristics'!I:I,MATCH($C598,'Policy Characteristics'!$C:$C,0))),"",INDEX('Policy Characteristics'!I:I,MATCH($C598,'Policy Characteristics'!$C:$C,0)))</f>
        <v>% reduction in energy use</v>
      </c>
      <c r="P598" s="427" t="str">
        <f>IF(ISBLANK(INDEX('Policy Characteristics'!J:J,MATCH($C598,'Policy Characteristics'!$C:$C,0))),"",INDEX('Policy Characteristics'!J:J,MATCH($C598,'Policy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98" s="427" t="str">
        <f>IF(ISBLANK(INDEX('Policy Characteristics'!K:K,MATCH($C598,'Policy Characteristics'!$C:$C,0))),"",INDEX('Policy Characteristics'!K:K,MATCH($C598,'Policy Characteristics'!$C:$C,0)))</f>
        <v>industry-ag-main.html#eff-stds</v>
      </c>
      <c r="R598" s="427" t="str">
        <f>IF(ISBLANK(INDEX('Policy Characteristics'!L:L,MATCH($C598,'Policy Characteristics'!$C:$C,0))),"",INDEX('Policy Characteristics'!L:L,MATCH($C598,'Policy Characteristics'!$C:$C,0)))</f>
        <v>industry-energy-efficiency-standards.html</v>
      </c>
    </row>
    <row r="599" spans="1:18" s="5" customFormat="1" x14ac:dyDescent="0.35">
      <c r="A599" s="427" t="str">
        <f>IF(ISBLANK(INDEX('Policy Characteristics'!A:A,MATCH($C599,'Policy Characteristics'!$C:$C,0))),"",INDEX('Policy Characteristics'!A:A,MATCH($C599,'Policy Characteristics'!$C:$C,0)))</f>
        <v>Industry</v>
      </c>
      <c r="B599" s="427" t="str">
        <f>IF(ISBLANK(INDEX('Policy Characteristics'!B:B,MATCH($C599,'Policy Characteristics'!$C:$C,0))),"",INDEX('Policy Characteristics'!B:B,MATCH($C599,'Policy Characteristics'!$C:$C,0)))</f>
        <v>Industry Energy Efficiency Standards</v>
      </c>
      <c r="C599" s="431" t="str">
        <f t="shared" si="34"/>
        <v>Percentage Improvement in Eqpt Efficiency Standards above BAU</v>
      </c>
      <c r="D599" s="9" t="s">
        <v>3265</v>
      </c>
      <c r="E599" s="53" t="s">
        <v>2485</v>
      </c>
      <c r="F599" s="211" t="s">
        <v>3233</v>
      </c>
      <c r="G599" s="53" t="s">
        <v>2491</v>
      </c>
      <c r="H599" s="54">
        <v>1153</v>
      </c>
      <c r="I599" s="53" t="s">
        <v>46</v>
      </c>
      <c r="J599" s="429" t="str">
        <f>IF(ISBLANK(INDEX('Policy Characteristics'!D:D,MATCH($C599,'Policy Characteristics'!$C:$C,0))),"",INDEX('Policy Characteristics'!D:D,MATCH($C599,'Policy Characteristics'!$C:$C,0)))</f>
        <v>Industry Energy Efficiency Standards</v>
      </c>
      <c r="K599" s="427" t="str">
        <f>IF(ISBLANK(INDEX('Policy Characteristics'!E:E,MATCH($C599,'Policy Characteristics'!$C:$C,0))),"",INDEX('Policy Characteristics'!E:E,MATCH($C599,'Policy Characteristics'!$C:$C,0)))</f>
        <v>indst efficiency standards</v>
      </c>
      <c r="L599" s="450">
        <f>IF(ISBLANK(INDEX('Policy Characteristics'!F:F,MATCH($C599,'Policy Characteristics'!$C:$C,0))),"",INDEX('Policy Characteristics'!F:F,MATCH($C599,'Policy Characteristics'!$C:$C,0)))</f>
        <v>0</v>
      </c>
      <c r="M599" s="450">
        <f>IF(ISBLANK(INDEX('Policy Characteristics'!G:G,MATCH($C599,'Policy Characteristics'!$C:$C,0))),"",INDEX('Policy Characteristics'!G:G,MATCH($C599,'Policy Characteristics'!$C:$C,0)))</f>
        <v>0.25</v>
      </c>
      <c r="N599" s="450">
        <f>IF(ISBLANK(INDEX('Policy Characteristics'!H:H,MATCH($C599,'Policy Characteristics'!$C:$C,0))),"",INDEX('Policy Characteristics'!H:H,MATCH($C599,'Policy Characteristics'!$C:$C,0)))</f>
        <v>0.01</v>
      </c>
      <c r="O599" s="427" t="str">
        <f>IF(ISBLANK(INDEX('Policy Characteristics'!I:I,MATCH($C599,'Policy Characteristics'!$C:$C,0))),"",INDEX('Policy Characteristics'!I:I,MATCH($C599,'Policy Characteristics'!$C:$C,0)))</f>
        <v>% reduction in energy use</v>
      </c>
      <c r="P599" s="427" t="str">
        <f>IF(ISBLANK(INDEX('Policy Characteristics'!J:J,MATCH($C599,'Policy Characteristics'!$C:$C,0))),"",INDEX('Policy Characteristics'!J:J,MATCH($C599,'Policy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99" s="427" t="str">
        <f>IF(ISBLANK(INDEX('Policy Characteristics'!K:K,MATCH($C599,'Policy Characteristics'!$C:$C,0))),"",INDEX('Policy Characteristics'!K:K,MATCH($C599,'Policy Characteristics'!$C:$C,0)))</f>
        <v>industry-ag-main.html#eff-stds</v>
      </c>
      <c r="R599" s="427" t="str">
        <f>IF(ISBLANK(INDEX('Policy Characteristics'!L:L,MATCH($C599,'Policy Characteristics'!$C:$C,0))),"",INDEX('Policy Characteristics'!L:L,MATCH($C599,'Policy Characteristics'!$C:$C,0)))</f>
        <v>industry-energy-efficiency-standards.html</v>
      </c>
    </row>
    <row r="600" spans="1:18" s="5" customFormat="1" x14ac:dyDescent="0.35">
      <c r="A600" s="427" t="str">
        <f>IF(ISBLANK(INDEX('Policy Characteristics'!A:A,MATCH($C600,'Policy Characteristics'!$C:$C,0))),"",INDEX('Policy Characteristics'!A:A,MATCH($C600,'Policy Characteristics'!$C:$C,0)))</f>
        <v>Industry</v>
      </c>
      <c r="B600" s="427" t="str">
        <f>IF(ISBLANK(INDEX('Policy Characteristics'!B:B,MATCH($C600,'Policy Characteristics'!$C:$C,0))),"",INDEX('Policy Characteristics'!B:B,MATCH($C600,'Policy Characteristics'!$C:$C,0)))</f>
        <v>Industry Energy Efficiency Standards</v>
      </c>
      <c r="C600" s="431" t="str">
        <f t="shared" si="34"/>
        <v>Percentage Improvement in Eqpt Efficiency Standards above BAU</v>
      </c>
      <c r="D600" s="9" t="s">
        <v>3265</v>
      </c>
      <c r="E600" s="53" t="s">
        <v>2837</v>
      </c>
      <c r="F600" s="211" t="s">
        <v>3233</v>
      </c>
      <c r="G600" s="53" t="s">
        <v>2840</v>
      </c>
      <c r="H600" s="54">
        <v>1154</v>
      </c>
      <c r="I600" s="53" t="s">
        <v>46</v>
      </c>
      <c r="J600" s="429" t="str">
        <f>IF(ISBLANK(INDEX('Policy Characteristics'!D:D,MATCH($C600,'Policy Characteristics'!$C:$C,0))),"",INDEX('Policy Characteristics'!D:D,MATCH($C600,'Policy Characteristics'!$C:$C,0)))</f>
        <v>Industry Energy Efficiency Standards</v>
      </c>
      <c r="K600" s="427" t="str">
        <f>IF(ISBLANK(INDEX('Policy Characteristics'!E:E,MATCH($C600,'Policy Characteristics'!$C:$C,0))),"",INDEX('Policy Characteristics'!E:E,MATCH($C600,'Policy Characteristics'!$C:$C,0)))</f>
        <v>indst efficiency standards</v>
      </c>
      <c r="L600" s="450">
        <f>IF(ISBLANK(INDEX('Policy Characteristics'!F:F,MATCH($C600,'Policy Characteristics'!$C:$C,0))),"",INDEX('Policy Characteristics'!F:F,MATCH($C600,'Policy Characteristics'!$C:$C,0)))</f>
        <v>0</v>
      </c>
      <c r="M600" s="450">
        <f>IF(ISBLANK(INDEX('Policy Characteristics'!G:G,MATCH($C600,'Policy Characteristics'!$C:$C,0))),"",INDEX('Policy Characteristics'!G:G,MATCH($C600,'Policy Characteristics'!$C:$C,0)))</f>
        <v>0.25</v>
      </c>
      <c r="N600" s="450">
        <f>IF(ISBLANK(INDEX('Policy Characteristics'!H:H,MATCH($C600,'Policy Characteristics'!$C:$C,0))),"",INDEX('Policy Characteristics'!H:H,MATCH($C600,'Policy Characteristics'!$C:$C,0)))</f>
        <v>0.01</v>
      </c>
      <c r="O600" s="427" t="str">
        <f>IF(ISBLANK(INDEX('Policy Characteristics'!I:I,MATCH($C600,'Policy Characteristics'!$C:$C,0))),"",INDEX('Policy Characteristics'!I:I,MATCH($C600,'Policy Characteristics'!$C:$C,0)))</f>
        <v>% reduction in energy use</v>
      </c>
      <c r="P600" s="427" t="str">
        <f>IF(ISBLANK(INDEX('Policy Characteristics'!J:J,MATCH($C600,'Policy Characteristics'!$C:$C,0))),"",INDEX('Policy Characteristics'!J:J,MATCH($C600,'Policy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00" s="427" t="str">
        <f>IF(ISBLANK(INDEX('Policy Characteristics'!K:K,MATCH($C600,'Policy Characteristics'!$C:$C,0))),"",INDEX('Policy Characteristics'!K:K,MATCH($C600,'Policy Characteristics'!$C:$C,0)))</f>
        <v>industry-ag-main.html#eff-stds</v>
      </c>
      <c r="R600" s="427" t="str">
        <f>IF(ISBLANK(INDEX('Policy Characteristics'!L:L,MATCH($C600,'Policy Characteristics'!$C:$C,0))),"",INDEX('Policy Characteristics'!L:L,MATCH($C600,'Policy Characteristics'!$C:$C,0)))</f>
        <v>industry-energy-efficiency-standards.html</v>
      </c>
    </row>
    <row r="601" spans="1:18" s="5" customFormat="1" x14ac:dyDescent="0.35">
      <c r="A601" s="427" t="str">
        <f>IF(ISBLANK(INDEX('Policy Characteristics'!A:A,MATCH($C601,'Policy Characteristics'!$C:$C,0))),"",INDEX('Policy Characteristics'!A:A,MATCH($C601,'Policy Characteristics'!$C:$C,0)))</f>
        <v>Industry</v>
      </c>
      <c r="B601" s="427" t="str">
        <f>IF(ISBLANK(INDEX('Policy Characteristics'!B:B,MATCH($C601,'Policy Characteristics'!$C:$C,0))),"",INDEX('Policy Characteristics'!B:B,MATCH($C601,'Policy Characteristics'!$C:$C,0)))</f>
        <v>Industry Energy Efficiency Standards</v>
      </c>
      <c r="C601" s="431" t="str">
        <f t="shared" si="34"/>
        <v>Percentage Improvement in Eqpt Efficiency Standards above BAU</v>
      </c>
      <c r="D601" s="9" t="s">
        <v>3265</v>
      </c>
      <c r="E601" s="53" t="s">
        <v>2838</v>
      </c>
      <c r="F601" s="211" t="s">
        <v>3233</v>
      </c>
      <c r="G601" s="53" t="s">
        <v>2842</v>
      </c>
      <c r="H601" s="54">
        <v>1155</v>
      </c>
      <c r="I601" s="53" t="s">
        <v>45</v>
      </c>
      <c r="J601" s="429" t="str">
        <f>IF(ISBLANK(INDEX('Policy Characteristics'!D:D,MATCH($C601,'Policy Characteristics'!$C:$C,0))),"",INDEX('Policy Characteristics'!D:D,MATCH($C601,'Policy Characteristics'!$C:$C,0)))</f>
        <v>Industry Energy Efficiency Standards</v>
      </c>
      <c r="K601" s="427" t="str">
        <f>IF(ISBLANK(INDEX('Policy Characteristics'!E:E,MATCH($C601,'Policy Characteristics'!$C:$C,0))),"",INDEX('Policy Characteristics'!E:E,MATCH($C601,'Policy Characteristics'!$C:$C,0)))</f>
        <v>indst efficiency standards</v>
      </c>
      <c r="L601" s="450">
        <f>IF(ISBLANK(INDEX('Policy Characteristics'!F:F,MATCH($C601,'Policy Characteristics'!$C:$C,0))),"",INDEX('Policy Characteristics'!F:F,MATCH($C601,'Policy Characteristics'!$C:$C,0)))</f>
        <v>0</v>
      </c>
      <c r="M601" s="450">
        <f>IF(ISBLANK(INDEX('Policy Characteristics'!G:G,MATCH($C601,'Policy Characteristics'!$C:$C,0))),"",INDEX('Policy Characteristics'!G:G,MATCH($C601,'Policy Characteristics'!$C:$C,0)))</f>
        <v>0.25</v>
      </c>
      <c r="N601" s="450">
        <f>IF(ISBLANK(INDEX('Policy Characteristics'!H:H,MATCH($C601,'Policy Characteristics'!$C:$C,0))),"",INDEX('Policy Characteristics'!H:H,MATCH($C601,'Policy Characteristics'!$C:$C,0)))</f>
        <v>0.01</v>
      </c>
      <c r="O601" s="427" t="str">
        <f>IF(ISBLANK(INDEX('Policy Characteristics'!I:I,MATCH($C601,'Policy Characteristics'!$C:$C,0))),"",INDEX('Policy Characteristics'!I:I,MATCH($C601,'Policy Characteristics'!$C:$C,0)))</f>
        <v>% reduction in energy use</v>
      </c>
      <c r="P601" s="427" t="str">
        <f>IF(ISBLANK(INDEX('Policy Characteristics'!J:J,MATCH($C601,'Policy Characteristics'!$C:$C,0))),"",INDEX('Policy Characteristics'!J:J,MATCH($C601,'Policy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01" s="427" t="str">
        <f>IF(ISBLANK(INDEX('Policy Characteristics'!K:K,MATCH($C601,'Policy Characteristics'!$C:$C,0))),"",INDEX('Policy Characteristics'!K:K,MATCH($C601,'Policy Characteristics'!$C:$C,0)))</f>
        <v>industry-ag-main.html#eff-stds</v>
      </c>
      <c r="R601" s="427" t="str">
        <f>IF(ISBLANK(INDEX('Policy Characteristics'!L:L,MATCH($C601,'Policy Characteristics'!$C:$C,0))),"",INDEX('Policy Characteristics'!L:L,MATCH($C601,'Policy Characteristics'!$C:$C,0)))</f>
        <v>industry-energy-efficiency-standards.html</v>
      </c>
    </row>
    <row r="602" spans="1:18" s="5" customFormat="1" x14ac:dyDescent="0.35">
      <c r="A602" s="427" t="str">
        <f>IF(ISBLANK(INDEX('Policy Characteristics'!A:A,MATCH($C602,'Policy Characteristics'!$C:$C,0))),"",INDEX('Policy Characteristics'!A:A,MATCH($C602,'Policy Characteristics'!$C:$C,0)))</f>
        <v>Industry</v>
      </c>
      <c r="B602" s="427" t="str">
        <f>IF(ISBLANK(INDEX('Policy Characteristics'!B:B,MATCH($C602,'Policy Characteristics'!$C:$C,0))),"",INDEX('Policy Characteristics'!B:B,MATCH($C602,'Policy Characteristics'!$C:$C,0)))</f>
        <v>Industry Energy Efficiency Standards</v>
      </c>
      <c r="C602" s="431" t="str">
        <f t="shared" si="34"/>
        <v>Percentage Improvement in Eqpt Efficiency Standards above BAU</v>
      </c>
      <c r="D602" s="9" t="s">
        <v>3265</v>
      </c>
      <c r="E602" s="53" t="s">
        <v>2839</v>
      </c>
      <c r="F602" s="211" t="s">
        <v>3233</v>
      </c>
      <c r="G602" s="53" t="s">
        <v>2843</v>
      </c>
      <c r="H602" s="54">
        <v>1156</v>
      </c>
      <c r="I602" s="53" t="s">
        <v>45</v>
      </c>
      <c r="J602" s="429" t="str">
        <f>IF(ISBLANK(INDEX('Policy Characteristics'!D:D,MATCH($C602,'Policy Characteristics'!$C:$C,0))),"",INDEX('Policy Characteristics'!D:D,MATCH($C602,'Policy Characteristics'!$C:$C,0)))</f>
        <v>Industry Energy Efficiency Standards</v>
      </c>
      <c r="K602" s="427" t="str">
        <f>IF(ISBLANK(INDEX('Policy Characteristics'!E:E,MATCH($C602,'Policy Characteristics'!$C:$C,0))),"",INDEX('Policy Characteristics'!E:E,MATCH($C602,'Policy Characteristics'!$C:$C,0)))</f>
        <v>indst efficiency standards</v>
      </c>
      <c r="L602" s="450">
        <f>IF(ISBLANK(INDEX('Policy Characteristics'!F:F,MATCH($C602,'Policy Characteristics'!$C:$C,0))),"",INDEX('Policy Characteristics'!F:F,MATCH($C602,'Policy Characteristics'!$C:$C,0)))</f>
        <v>0</v>
      </c>
      <c r="M602" s="450">
        <f>IF(ISBLANK(INDEX('Policy Characteristics'!G:G,MATCH($C602,'Policy Characteristics'!$C:$C,0))),"",INDEX('Policy Characteristics'!G:G,MATCH($C602,'Policy Characteristics'!$C:$C,0)))</f>
        <v>0.25</v>
      </c>
      <c r="N602" s="450">
        <f>IF(ISBLANK(INDEX('Policy Characteristics'!H:H,MATCH($C602,'Policy Characteristics'!$C:$C,0))),"",INDEX('Policy Characteristics'!H:H,MATCH($C602,'Policy Characteristics'!$C:$C,0)))</f>
        <v>0.01</v>
      </c>
      <c r="O602" s="427" t="str">
        <f>IF(ISBLANK(INDEX('Policy Characteristics'!I:I,MATCH($C602,'Policy Characteristics'!$C:$C,0))),"",INDEX('Policy Characteristics'!I:I,MATCH($C602,'Policy Characteristics'!$C:$C,0)))</f>
        <v>% reduction in energy use</v>
      </c>
      <c r="P602" s="427" t="str">
        <f>IF(ISBLANK(INDEX('Policy Characteristics'!J:J,MATCH($C602,'Policy Characteristics'!$C:$C,0))),"",INDEX('Policy Characteristics'!J:J,MATCH($C602,'Policy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02" s="427" t="str">
        <f>IF(ISBLANK(INDEX('Policy Characteristics'!K:K,MATCH($C602,'Policy Characteristics'!$C:$C,0))),"",INDEX('Policy Characteristics'!K:K,MATCH($C602,'Policy Characteristics'!$C:$C,0)))</f>
        <v>industry-ag-main.html#eff-stds</v>
      </c>
      <c r="R602" s="427" t="str">
        <f>IF(ISBLANK(INDEX('Policy Characteristics'!L:L,MATCH($C602,'Policy Characteristics'!$C:$C,0))),"",INDEX('Policy Characteristics'!L:L,MATCH($C602,'Policy Characteristics'!$C:$C,0)))</f>
        <v>industry-energy-efficiency-standards.html</v>
      </c>
    </row>
    <row r="603" spans="1:18" s="5" customFormat="1" x14ac:dyDescent="0.35">
      <c r="A603" s="427" t="str">
        <f>IF(ISBLANK(INDEX('Policy Characteristics'!A:A,MATCH($C603,'Policy Characteristics'!$C:$C,0))),"",INDEX('Policy Characteristics'!A:A,MATCH($C603,'Policy Characteristics'!$C:$C,0)))</f>
        <v>Industry</v>
      </c>
      <c r="B603" s="427" t="str">
        <f>IF(ISBLANK(INDEX('Policy Characteristics'!B:B,MATCH($C603,'Policy Characteristics'!$C:$C,0))),"",INDEX('Policy Characteristics'!B:B,MATCH($C603,'Policy Characteristics'!$C:$C,0)))</f>
        <v>Industry Energy Efficiency Standards</v>
      </c>
      <c r="C603" s="431" t="str">
        <f t="shared" si="34"/>
        <v>Percentage Improvement in Eqpt Efficiency Standards above BAU</v>
      </c>
      <c r="D603" s="9" t="s">
        <v>3265</v>
      </c>
      <c r="E603" s="53" t="s">
        <v>2836</v>
      </c>
      <c r="F603" s="211" t="s">
        <v>3233</v>
      </c>
      <c r="G603" s="53" t="s">
        <v>2841</v>
      </c>
      <c r="H603" s="54">
        <v>1157</v>
      </c>
      <c r="I603" s="53" t="s">
        <v>46</v>
      </c>
      <c r="J603" s="429" t="str">
        <f>IF(ISBLANK(INDEX('Policy Characteristics'!D:D,MATCH($C603,'Policy Characteristics'!$C:$C,0))),"",INDEX('Policy Characteristics'!D:D,MATCH($C603,'Policy Characteristics'!$C:$C,0)))</f>
        <v>Industry Energy Efficiency Standards</v>
      </c>
      <c r="K603" s="427" t="str">
        <f>IF(ISBLANK(INDEX('Policy Characteristics'!E:E,MATCH($C603,'Policy Characteristics'!$C:$C,0))),"",INDEX('Policy Characteristics'!E:E,MATCH($C603,'Policy Characteristics'!$C:$C,0)))</f>
        <v>indst efficiency standards</v>
      </c>
      <c r="L603" s="450">
        <f>IF(ISBLANK(INDEX('Policy Characteristics'!F:F,MATCH($C603,'Policy Characteristics'!$C:$C,0))),"",INDEX('Policy Characteristics'!F:F,MATCH($C603,'Policy Characteristics'!$C:$C,0)))</f>
        <v>0</v>
      </c>
      <c r="M603" s="450">
        <f>IF(ISBLANK(INDEX('Policy Characteristics'!G:G,MATCH($C603,'Policy Characteristics'!$C:$C,0))),"",INDEX('Policy Characteristics'!G:G,MATCH($C603,'Policy Characteristics'!$C:$C,0)))</f>
        <v>0.25</v>
      </c>
      <c r="N603" s="450">
        <f>IF(ISBLANK(INDEX('Policy Characteristics'!H:H,MATCH($C603,'Policy Characteristics'!$C:$C,0))),"",INDEX('Policy Characteristics'!H:H,MATCH($C603,'Policy Characteristics'!$C:$C,0)))</f>
        <v>0.01</v>
      </c>
      <c r="O603" s="427" t="str">
        <f>IF(ISBLANK(INDEX('Policy Characteristics'!I:I,MATCH($C603,'Policy Characteristics'!$C:$C,0))),"",INDEX('Policy Characteristics'!I:I,MATCH($C603,'Policy Characteristics'!$C:$C,0)))</f>
        <v>% reduction in energy use</v>
      </c>
      <c r="P603" s="427" t="str">
        <f>IF(ISBLANK(INDEX('Policy Characteristics'!J:J,MATCH($C603,'Policy Characteristics'!$C:$C,0))),"",INDEX('Policy Characteristics'!J:J,MATCH($C603,'Policy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03" s="427" t="str">
        <f>IF(ISBLANK(INDEX('Policy Characteristics'!K:K,MATCH($C603,'Policy Characteristics'!$C:$C,0))),"",INDEX('Policy Characteristics'!K:K,MATCH($C603,'Policy Characteristics'!$C:$C,0)))</f>
        <v>industry-ag-main.html#eff-stds</v>
      </c>
      <c r="R603" s="427" t="str">
        <f>IF(ISBLANK(INDEX('Policy Characteristics'!L:L,MATCH($C603,'Policy Characteristics'!$C:$C,0))),"",INDEX('Policy Characteristics'!L:L,MATCH($C603,'Policy Characteristics'!$C:$C,0)))</f>
        <v>industry-energy-efficiency-standards.html</v>
      </c>
    </row>
    <row r="604" spans="1:18" s="5" customFormat="1" x14ac:dyDescent="0.35">
      <c r="A604" s="427" t="str">
        <f>IF(ISBLANK(INDEX('Policy Characteristics'!A:A,MATCH($C604,'Policy Characteristics'!$C:$C,0))),"",INDEX('Policy Characteristics'!A:A,MATCH($C604,'Policy Characteristics'!$C:$C,0)))</f>
        <v>Industry</v>
      </c>
      <c r="B604" s="427" t="str">
        <f>IF(ISBLANK(INDEX('Policy Characteristics'!B:B,MATCH($C604,'Policy Characteristics'!$C:$C,0))),"",INDEX('Policy Characteristics'!B:B,MATCH($C604,'Policy Characteristics'!$C:$C,0)))</f>
        <v>Industry Energy Efficiency Standards</v>
      </c>
      <c r="C604" s="431" t="str">
        <f t="shared" si="34"/>
        <v>Percentage Improvement in Eqpt Efficiency Standards above BAU</v>
      </c>
      <c r="D604" s="9" t="s">
        <v>3266</v>
      </c>
      <c r="E604" s="53" t="s">
        <v>2480</v>
      </c>
      <c r="F604" s="211" t="s">
        <v>3234</v>
      </c>
      <c r="G604" s="53" t="s">
        <v>2486</v>
      </c>
      <c r="H604" s="54">
        <v>1158</v>
      </c>
      <c r="I604" s="53" t="s">
        <v>45</v>
      </c>
      <c r="J604" s="429" t="str">
        <f>IF(ISBLANK(INDEX('Policy Characteristics'!D:D,MATCH($C604,'Policy Characteristics'!$C:$C,0))),"",INDEX('Policy Characteristics'!D:D,MATCH($C604,'Policy Characteristics'!$C:$C,0)))</f>
        <v>Industry Energy Efficiency Standards</v>
      </c>
      <c r="K604" s="427" t="str">
        <f>IF(ISBLANK(INDEX('Policy Characteristics'!E:E,MATCH($C604,'Policy Characteristics'!$C:$C,0))),"",INDEX('Policy Characteristics'!E:E,MATCH($C604,'Policy Characteristics'!$C:$C,0)))</f>
        <v>indst efficiency standards</v>
      </c>
      <c r="L604" s="450">
        <f>IF(ISBLANK(INDEX('Policy Characteristics'!F:F,MATCH($C604,'Policy Characteristics'!$C:$C,0))),"",INDEX('Policy Characteristics'!F:F,MATCH($C604,'Policy Characteristics'!$C:$C,0)))</f>
        <v>0</v>
      </c>
      <c r="M604" s="450">
        <f>IF(ISBLANK(INDEX('Policy Characteristics'!G:G,MATCH($C604,'Policy Characteristics'!$C:$C,0))),"",INDEX('Policy Characteristics'!G:G,MATCH($C604,'Policy Characteristics'!$C:$C,0)))</f>
        <v>0.25</v>
      </c>
      <c r="N604" s="450">
        <f>IF(ISBLANK(INDEX('Policy Characteristics'!H:H,MATCH($C604,'Policy Characteristics'!$C:$C,0))),"",INDEX('Policy Characteristics'!H:H,MATCH($C604,'Policy Characteristics'!$C:$C,0)))</f>
        <v>0.01</v>
      </c>
      <c r="O604" s="427" t="str">
        <f>IF(ISBLANK(INDEX('Policy Characteristics'!I:I,MATCH($C604,'Policy Characteristics'!$C:$C,0))),"",INDEX('Policy Characteristics'!I:I,MATCH($C604,'Policy Characteristics'!$C:$C,0)))</f>
        <v>% reduction in energy use</v>
      </c>
      <c r="P604" s="427" t="str">
        <f>IF(ISBLANK(INDEX('Policy Characteristics'!J:J,MATCH($C604,'Policy Characteristics'!$C:$C,0))),"",INDEX('Policy Characteristics'!J:J,MATCH($C604,'Policy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04" s="427" t="str">
        <f>IF(ISBLANK(INDEX('Policy Characteristics'!K:K,MATCH($C604,'Policy Characteristics'!$C:$C,0))),"",INDEX('Policy Characteristics'!K:K,MATCH($C604,'Policy Characteristics'!$C:$C,0)))</f>
        <v>industry-ag-main.html#eff-stds</v>
      </c>
      <c r="R604" s="427" t="str">
        <f>IF(ISBLANK(INDEX('Policy Characteristics'!L:L,MATCH($C604,'Policy Characteristics'!$C:$C,0))),"",INDEX('Policy Characteristics'!L:L,MATCH($C604,'Policy Characteristics'!$C:$C,0)))</f>
        <v>industry-energy-efficiency-standards.html</v>
      </c>
    </row>
    <row r="605" spans="1:18" s="5" customFormat="1" x14ac:dyDescent="0.35">
      <c r="A605" s="427" t="str">
        <f>IF(ISBLANK(INDEX('Policy Characteristics'!A:A,MATCH($C605,'Policy Characteristics'!$C:$C,0))),"",INDEX('Policy Characteristics'!A:A,MATCH($C605,'Policy Characteristics'!$C:$C,0)))</f>
        <v>Industry</v>
      </c>
      <c r="B605" s="427" t="str">
        <f>IF(ISBLANK(INDEX('Policy Characteristics'!B:B,MATCH($C605,'Policy Characteristics'!$C:$C,0))),"",INDEX('Policy Characteristics'!B:B,MATCH($C605,'Policy Characteristics'!$C:$C,0)))</f>
        <v>Industry Energy Efficiency Standards</v>
      </c>
      <c r="C605" s="431" t="str">
        <f t="shared" si="34"/>
        <v>Percentage Improvement in Eqpt Efficiency Standards above BAU</v>
      </c>
      <c r="D605" s="9" t="s">
        <v>3266</v>
      </c>
      <c r="E605" s="53" t="s">
        <v>2481</v>
      </c>
      <c r="F605" s="211" t="s">
        <v>3234</v>
      </c>
      <c r="G605" s="53" t="s">
        <v>2489</v>
      </c>
      <c r="H605" s="54">
        <v>1159</v>
      </c>
      <c r="I605" s="53" t="s">
        <v>45</v>
      </c>
      <c r="J605" s="429" t="str">
        <f>IF(ISBLANK(INDEX('Policy Characteristics'!D:D,MATCH($C605,'Policy Characteristics'!$C:$C,0))),"",INDEX('Policy Characteristics'!D:D,MATCH($C605,'Policy Characteristics'!$C:$C,0)))</f>
        <v>Industry Energy Efficiency Standards</v>
      </c>
      <c r="K605" s="427" t="str">
        <f>IF(ISBLANK(INDEX('Policy Characteristics'!E:E,MATCH($C605,'Policy Characteristics'!$C:$C,0))),"",INDEX('Policy Characteristics'!E:E,MATCH($C605,'Policy Characteristics'!$C:$C,0)))</f>
        <v>indst efficiency standards</v>
      </c>
      <c r="L605" s="450">
        <f>IF(ISBLANK(INDEX('Policy Characteristics'!F:F,MATCH($C605,'Policy Characteristics'!$C:$C,0))),"",INDEX('Policy Characteristics'!F:F,MATCH($C605,'Policy Characteristics'!$C:$C,0)))</f>
        <v>0</v>
      </c>
      <c r="M605" s="450">
        <f>IF(ISBLANK(INDEX('Policy Characteristics'!G:G,MATCH($C605,'Policy Characteristics'!$C:$C,0))),"",INDEX('Policy Characteristics'!G:G,MATCH($C605,'Policy Characteristics'!$C:$C,0)))</f>
        <v>0.25</v>
      </c>
      <c r="N605" s="450">
        <f>IF(ISBLANK(INDEX('Policy Characteristics'!H:H,MATCH($C605,'Policy Characteristics'!$C:$C,0))),"",INDEX('Policy Characteristics'!H:H,MATCH($C605,'Policy Characteristics'!$C:$C,0)))</f>
        <v>0.01</v>
      </c>
      <c r="O605" s="427" t="str">
        <f>IF(ISBLANK(INDEX('Policy Characteristics'!I:I,MATCH($C605,'Policy Characteristics'!$C:$C,0))),"",INDEX('Policy Characteristics'!I:I,MATCH($C605,'Policy Characteristics'!$C:$C,0)))</f>
        <v>% reduction in energy use</v>
      </c>
      <c r="P605" s="427" t="str">
        <f>IF(ISBLANK(INDEX('Policy Characteristics'!J:J,MATCH($C605,'Policy Characteristics'!$C:$C,0))),"",INDEX('Policy Characteristics'!J:J,MATCH($C605,'Policy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05" s="427" t="str">
        <f>IF(ISBLANK(INDEX('Policy Characteristics'!K:K,MATCH($C605,'Policy Characteristics'!$C:$C,0))),"",INDEX('Policy Characteristics'!K:K,MATCH($C605,'Policy Characteristics'!$C:$C,0)))</f>
        <v>industry-ag-main.html#eff-stds</v>
      </c>
      <c r="R605" s="427" t="str">
        <f>IF(ISBLANK(INDEX('Policy Characteristics'!L:L,MATCH($C605,'Policy Characteristics'!$C:$C,0))),"",INDEX('Policy Characteristics'!L:L,MATCH($C605,'Policy Characteristics'!$C:$C,0)))</f>
        <v>industry-energy-efficiency-standards.html</v>
      </c>
    </row>
    <row r="606" spans="1:18" s="5" customFormat="1" x14ac:dyDescent="0.35">
      <c r="A606" s="427" t="str">
        <f>IF(ISBLANK(INDEX('Policy Characteristics'!A:A,MATCH($C606,'Policy Characteristics'!$C:$C,0))),"",INDEX('Policy Characteristics'!A:A,MATCH($C606,'Policy Characteristics'!$C:$C,0)))</f>
        <v>Industry</v>
      </c>
      <c r="B606" s="427" t="str">
        <f>IF(ISBLANK(INDEX('Policy Characteristics'!B:B,MATCH($C606,'Policy Characteristics'!$C:$C,0))),"",INDEX('Policy Characteristics'!B:B,MATCH($C606,'Policy Characteristics'!$C:$C,0)))</f>
        <v>Industry Energy Efficiency Standards</v>
      </c>
      <c r="C606" s="431" t="str">
        <f t="shared" si="34"/>
        <v>Percentage Improvement in Eqpt Efficiency Standards above BAU</v>
      </c>
      <c r="D606" s="9" t="s">
        <v>3266</v>
      </c>
      <c r="E606" s="53" t="s">
        <v>2482</v>
      </c>
      <c r="F606" s="211" t="s">
        <v>3234</v>
      </c>
      <c r="G606" s="53" t="s">
        <v>2490</v>
      </c>
      <c r="H606" s="54">
        <v>1160</v>
      </c>
      <c r="I606" s="53" t="s">
        <v>45</v>
      </c>
      <c r="J606" s="429" t="str">
        <f>IF(ISBLANK(INDEX('Policy Characteristics'!D:D,MATCH($C606,'Policy Characteristics'!$C:$C,0))),"",INDEX('Policy Characteristics'!D:D,MATCH($C606,'Policy Characteristics'!$C:$C,0)))</f>
        <v>Industry Energy Efficiency Standards</v>
      </c>
      <c r="K606" s="427" t="str">
        <f>IF(ISBLANK(INDEX('Policy Characteristics'!E:E,MATCH($C606,'Policy Characteristics'!$C:$C,0))),"",INDEX('Policy Characteristics'!E:E,MATCH($C606,'Policy Characteristics'!$C:$C,0)))</f>
        <v>indst efficiency standards</v>
      </c>
      <c r="L606" s="450">
        <f>IF(ISBLANK(INDEX('Policy Characteristics'!F:F,MATCH($C606,'Policy Characteristics'!$C:$C,0))),"",INDEX('Policy Characteristics'!F:F,MATCH($C606,'Policy Characteristics'!$C:$C,0)))</f>
        <v>0</v>
      </c>
      <c r="M606" s="450">
        <f>IF(ISBLANK(INDEX('Policy Characteristics'!G:G,MATCH($C606,'Policy Characteristics'!$C:$C,0))),"",INDEX('Policy Characteristics'!G:G,MATCH($C606,'Policy Characteristics'!$C:$C,0)))</f>
        <v>0.25</v>
      </c>
      <c r="N606" s="450">
        <f>IF(ISBLANK(INDEX('Policy Characteristics'!H:H,MATCH($C606,'Policy Characteristics'!$C:$C,0))),"",INDEX('Policy Characteristics'!H:H,MATCH($C606,'Policy Characteristics'!$C:$C,0)))</f>
        <v>0.01</v>
      </c>
      <c r="O606" s="427" t="str">
        <f>IF(ISBLANK(INDEX('Policy Characteristics'!I:I,MATCH($C606,'Policy Characteristics'!$C:$C,0))),"",INDEX('Policy Characteristics'!I:I,MATCH($C606,'Policy Characteristics'!$C:$C,0)))</f>
        <v>% reduction in energy use</v>
      </c>
      <c r="P606" s="427" t="str">
        <f>IF(ISBLANK(INDEX('Policy Characteristics'!J:J,MATCH($C606,'Policy Characteristics'!$C:$C,0))),"",INDEX('Policy Characteristics'!J:J,MATCH($C606,'Policy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06" s="427" t="str">
        <f>IF(ISBLANK(INDEX('Policy Characteristics'!K:K,MATCH($C606,'Policy Characteristics'!$C:$C,0))),"",INDEX('Policy Characteristics'!K:K,MATCH($C606,'Policy Characteristics'!$C:$C,0)))</f>
        <v>industry-ag-main.html#eff-stds</v>
      </c>
      <c r="R606" s="427" t="str">
        <f>IF(ISBLANK(INDEX('Policy Characteristics'!L:L,MATCH($C606,'Policy Characteristics'!$C:$C,0))),"",INDEX('Policy Characteristics'!L:L,MATCH($C606,'Policy Characteristics'!$C:$C,0)))</f>
        <v>industry-energy-efficiency-standards.html</v>
      </c>
    </row>
    <row r="607" spans="1:18" s="5" customFormat="1" x14ac:dyDescent="0.35">
      <c r="A607" s="427" t="str">
        <f>IF(ISBLANK(INDEX('Policy Characteristics'!A:A,MATCH($C607,'Policy Characteristics'!$C:$C,0))),"",INDEX('Policy Characteristics'!A:A,MATCH($C607,'Policy Characteristics'!$C:$C,0)))</f>
        <v>Industry</v>
      </c>
      <c r="B607" s="427" t="str">
        <f>IF(ISBLANK(INDEX('Policy Characteristics'!B:B,MATCH($C607,'Policy Characteristics'!$C:$C,0))),"",INDEX('Policy Characteristics'!B:B,MATCH($C607,'Policy Characteristics'!$C:$C,0)))</f>
        <v>Industry Energy Efficiency Standards</v>
      </c>
      <c r="C607" s="431" t="str">
        <f t="shared" si="34"/>
        <v>Percentage Improvement in Eqpt Efficiency Standards above BAU</v>
      </c>
      <c r="D607" s="9" t="s">
        <v>3266</v>
      </c>
      <c r="E607" s="53" t="s">
        <v>2483</v>
      </c>
      <c r="F607" s="211" t="s">
        <v>3234</v>
      </c>
      <c r="G607" s="53" t="s">
        <v>2487</v>
      </c>
      <c r="H607" s="54">
        <v>1161</v>
      </c>
      <c r="I607" s="53" t="s">
        <v>46</v>
      </c>
      <c r="J607" s="429" t="str">
        <f>IF(ISBLANK(INDEX('Policy Characteristics'!D:D,MATCH($C607,'Policy Characteristics'!$C:$C,0))),"",INDEX('Policy Characteristics'!D:D,MATCH($C607,'Policy Characteristics'!$C:$C,0)))</f>
        <v>Industry Energy Efficiency Standards</v>
      </c>
      <c r="K607" s="427" t="str">
        <f>IF(ISBLANK(INDEX('Policy Characteristics'!E:E,MATCH($C607,'Policy Characteristics'!$C:$C,0))),"",INDEX('Policy Characteristics'!E:E,MATCH($C607,'Policy Characteristics'!$C:$C,0)))</f>
        <v>indst efficiency standards</v>
      </c>
      <c r="L607" s="450">
        <f>IF(ISBLANK(INDEX('Policy Characteristics'!F:F,MATCH($C607,'Policy Characteristics'!$C:$C,0))),"",INDEX('Policy Characteristics'!F:F,MATCH($C607,'Policy Characteristics'!$C:$C,0)))</f>
        <v>0</v>
      </c>
      <c r="M607" s="450">
        <f>IF(ISBLANK(INDEX('Policy Characteristics'!G:G,MATCH($C607,'Policy Characteristics'!$C:$C,0))),"",INDEX('Policy Characteristics'!G:G,MATCH($C607,'Policy Characteristics'!$C:$C,0)))</f>
        <v>0.25</v>
      </c>
      <c r="N607" s="450">
        <f>IF(ISBLANK(INDEX('Policy Characteristics'!H:H,MATCH($C607,'Policy Characteristics'!$C:$C,0))),"",INDEX('Policy Characteristics'!H:H,MATCH($C607,'Policy Characteristics'!$C:$C,0)))</f>
        <v>0.01</v>
      </c>
      <c r="O607" s="427" t="str">
        <f>IF(ISBLANK(INDEX('Policy Characteristics'!I:I,MATCH($C607,'Policy Characteristics'!$C:$C,0))),"",INDEX('Policy Characteristics'!I:I,MATCH($C607,'Policy Characteristics'!$C:$C,0)))</f>
        <v>% reduction in energy use</v>
      </c>
      <c r="P607" s="427" t="str">
        <f>IF(ISBLANK(INDEX('Policy Characteristics'!J:J,MATCH($C607,'Policy Characteristics'!$C:$C,0))),"",INDEX('Policy Characteristics'!J:J,MATCH($C607,'Policy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07" s="427" t="str">
        <f>IF(ISBLANK(INDEX('Policy Characteristics'!K:K,MATCH($C607,'Policy Characteristics'!$C:$C,0))),"",INDEX('Policy Characteristics'!K:K,MATCH($C607,'Policy Characteristics'!$C:$C,0)))</f>
        <v>industry-ag-main.html#eff-stds</v>
      </c>
      <c r="R607" s="427" t="str">
        <f>IF(ISBLANK(INDEX('Policy Characteristics'!L:L,MATCH($C607,'Policy Characteristics'!$C:$C,0))),"",INDEX('Policy Characteristics'!L:L,MATCH($C607,'Policy Characteristics'!$C:$C,0)))</f>
        <v>industry-energy-efficiency-standards.html</v>
      </c>
    </row>
    <row r="608" spans="1:18" s="5" customFormat="1" x14ac:dyDescent="0.35">
      <c r="A608" s="427" t="str">
        <f>IF(ISBLANK(INDEX('Policy Characteristics'!A:A,MATCH($C608,'Policy Characteristics'!$C:$C,0))),"",INDEX('Policy Characteristics'!A:A,MATCH($C608,'Policy Characteristics'!$C:$C,0)))</f>
        <v>Industry</v>
      </c>
      <c r="B608" s="427" t="str">
        <f>IF(ISBLANK(INDEX('Policy Characteristics'!B:B,MATCH($C608,'Policy Characteristics'!$C:$C,0))),"",INDEX('Policy Characteristics'!B:B,MATCH($C608,'Policy Characteristics'!$C:$C,0)))</f>
        <v>Industry Energy Efficiency Standards</v>
      </c>
      <c r="C608" s="431" t="str">
        <f t="shared" si="34"/>
        <v>Percentage Improvement in Eqpt Efficiency Standards above BAU</v>
      </c>
      <c r="D608" s="9" t="s">
        <v>3266</v>
      </c>
      <c r="E608" s="53" t="s">
        <v>2484</v>
      </c>
      <c r="F608" s="211" t="s">
        <v>3234</v>
      </c>
      <c r="G608" s="53" t="s">
        <v>2488</v>
      </c>
      <c r="H608" s="54">
        <v>1162</v>
      </c>
      <c r="I608" s="53" t="s">
        <v>45</v>
      </c>
      <c r="J608" s="429" t="str">
        <f>IF(ISBLANK(INDEX('Policy Characteristics'!D:D,MATCH($C608,'Policy Characteristics'!$C:$C,0))),"",INDEX('Policy Characteristics'!D:D,MATCH($C608,'Policy Characteristics'!$C:$C,0)))</f>
        <v>Industry Energy Efficiency Standards</v>
      </c>
      <c r="K608" s="427" t="str">
        <f>IF(ISBLANK(INDEX('Policy Characteristics'!E:E,MATCH($C608,'Policy Characteristics'!$C:$C,0))),"",INDEX('Policy Characteristics'!E:E,MATCH($C608,'Policy Characteristics'!$C:$C,0)))</f>
        <v>indst efficiency standards</v>
      </c>
      <c r="L608" s="450">
        <f>IF(ISBLANK(INDEX('Policy Characteristics'!F:F,MATCH($C608,'Policy Characteristics'!$C:$C,0))),"",INDEX('Policy Characteristics'!F:F,MATCH($C608,'Policy Characteristics'!$C:$C,0)))</f>
        <v>0</v>
      </c>
      <c r="M608" s="450">
        <f>IF(ISBLANK(INDEX('Policy Characteristics'!G:G,MATCH($C608,'Policy Characteristics'!$C:$C,0))),"",INDEX('Policy Characteristics'!G:G,MATCH($C608,'Policy Characteristics'!$C:$C,0)))</f>
        <v>0.25</v>
      </c>
      <c r="N608" s="450">
        <f>IF(ISBLANK(INDEX('Policy Characteristics'!H:H,MATCH($C608,'Policy Characteristics'!$C:$C,0))),"",INDEX('Policy Characteristics'!H:H,MATCH($C608,'Policy Characteristics'!$C:$C,0)))</f>
        <v>0.01</v>
      </c>
      <c r="O608" s="427" t="str">
        <f>IF(ISBLANK(INDEX('Policy Characteristics'!I:I,MATCH($C608,'Policy Characteristics'!$C:$C,0))),"",INDEX('Policy Characteristics'!I:I,MATCH($C608,'Policy Characteristics'!$C:$C,0)))</f>
        <v>% reduction in energy use</v>
      </c>
      <c r="P608" s="427" t="str">
        <f>IF(ISBLANK(INDEX('Policy Characteristics'!J:J,MATCH($C608,'Policy Characteristics'!$C:$C,0))),"",INDEX('Policy Characteristics'!J:J,MATCH($C608,'Policy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08" s="427" t="str">
        <f>IF(ISBLANK(INDEX('Policy Characteristics'!K:K,MATCH($C608,'Policy Characteristics'!$C:$C,0))),"",INDEX('Policy Characteristics'!K:K,MATCH($C608,'Policy Characteristics'!$C:$C,0)))</f>
        <v>industry-ag-main.html#eff-stds</v>
      </c>
      <c r="R608" s="427" t="str">
        <f>IF(ISBLANK(INDEX('Policy Characteristics'!L:L,MATCH($C608,'Policy Characteristics'!$C:$C,0))),"",INDEX('Policy Characteristics'!L:L,MATCH($C608,'Policy Characteristics'!$C:$C,0)))</f>
        <v>industry-energy-efficiency-standards.html</v>
      </c>
    </row>
    <row r="609" spans="1:18" s="5" customFormat="1" x14ac:dyDescent="0.35">
      <c r="A609" s="427" t="str">
        <f>IF(ISBLANK(INDEX('Policy Characteristics'!A:A,MATCH($C609,'Policy Characteristics'!$C:$C,0))),"",INDEX('Policy Characteristics'!A:A,MATCH($C609,'Policy Characteristics'!$C:$C,0)))</f>
        <v>Industry</v>
      </c>
      <c r="B609" s="427" t="str">
        <f>IF(ISBLANK(INDEX('Policy Characteristics'!B:B,MATCH($C609,'Policy Characteristics'!$C:$C,0))),"",INDEX('Policy Characteristics'!B:B,MATCH($C609,'Policy Characteristics'!$C:$C,0)))</f>
        <v>Industry Energy Efficiency Standards</v>
      </c>
      <c r="C609" s="431" t="str">
        <f t="shared" si="34"/>
        <v>Percentage Improvement in Eqpt Efficiency Standards above BAU</v>
      </c>
      <c r="D609" s="9" t="s">
        <v>3266</v>
      </c>
      <c r="E609" s="53" t="s">
        <v>2485</v>
      </c>
      <c r="F609" s="211" t="s">
        <v>3234</v>
      </c>
      <c r="G609" s="53" t="s">
        <v>2491</v>
      </c>
      <c r="H609" s="54">
        <v>1163</v>
      </c>
      <c r="I609" s="53" t="s">
        <v>46</v>
      </c>
      <c r="J609" s="429" t="str">
        <f>IF(ISBLANK(INDEX('Policy Characteristics'!D:D,MATCH($C609,'Policy Characteristics'!$C:$C,0))),"",INDEX('Policy Characteristics'!D:D,MATCH($C609,'Policy Characteristics'!$C:$C,0)))</f>
        <v>Industry Energy Efficiency Standards</v>
      </c>
      <c r="K609" s="427" t="str">
        <f>IF(ISBLANK(INDEX('Policy Characteristics'!E:E,MATCH($C609,'Policy Characteristics'!$C:$C,0))),"",INDEX('Policy Characteristics'!E:E,MATCH($C609,'Policy Characteristics'!$C:$C,0)))</f>
        <v>indst efficiency standards</v>
      </c>
      <c r="L609" s="450">
        <f>IF(ISBLANK(INDEX('Policy Characteristics'!F:F,MATCH($C609,'Policy Characteristics'!$C:$C,0))),"",INDEX('Policy Characteristics'!F:F,MATCH($C609,'Policy Characteristics'!$C:$C,0)))</f>
        <v>0</v>
      </c>
      <c r="M609" s="450">
        <f>IF(ISBLANK(INDEX('Policy Characteristics'!G:G,MATCH($C609,'Policy Characteristics'!$C:$C,0))),"",INDEX('Policy Characteristics'!G:G,MATCH($C609,'Policy Characteristics'!$C:$C,0)))</f>
        <v>0.25</v>
      </c>
      <c r="N609" s="450">
        <f>IF(ISBLANK(INDEX('Policy Characteristics'!H:H,MATCH($C609,'Policy Characteristics'!$C:$C,0))),"",INDEX('Policy Characteristics'!H:H,MATCH($C609,'Policy Characteristics'!$C:$C,0)))</f>
        <v>0.01</v>
      </c>
      <c r="O609" s="427" t="str">
        <f>IF(ISBLANK(INDEX('Policy Characteristics'!I:I,MATCH($C609,'Policy Characteristics'!$C:$C,0))),"",INDEX('Policy Characteristics'!I:I,MATCH($C609,'Policy Characteristics'!$C:$C,0)))</f>
        <v>% reduction in energy use</v>
      </c>
      <c r="P609" s="427" t="str">
        <f>IF(ISBLANK(INDEX('Policy Characteristics'!J:J,MATCH($C609,'Policy Characteristics'!$C:$C,0))),"",INDEX('Policy Characteristics'!J:J,MATCH($C609,'Policy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09" s="427" t="str">
        <f>IF(ISBLANK(INDEX('Policy Characteristics'!K:K,MATCH($C609,'Policy Characteristics'!$C:$C,0))),"",INDEX('Policy Characteristics'!K:K,MATCH($C609,'Policy Characteristics'!$C:$C,0)))</f>
        <v>industry-ag-main.html#eff-stds</v>
      </c>
      <c r="R609" s="427" t="str">
        <f>IF(ISBLANK(INDEX('Policy Characteristics'!L:L,MATCH($C609,'Policy Characteristics'!$C:$C,0))),"",INDEX('Policy Characteristics'!L:L,MATCH($C609,'Policy Characteristics'!$C:$C,0)))</f>
        <v>industry-energy-efficiency-standards.html</v>
      </c>
    </row>
    <row r="610" spans="1:18" s="5" customFormat="1" x14ac:dyDescent="0.35">
      <c r="A610" s="427" t="str">
        <f>IF(ISBLANK(INDEX('Policy Characteristics'!A:A,MATCH($C610,'Policy Characteristics'!$C:$C,0))),"",INDEX('Policy Characteristics'!A:A,MATCH($C610,'Policy Characteristics'!$C:$C,0)))</f>
        <v>Industry</v>
      </c>
      <c r="B610" s="427" t="str">
        <f>IF(ISBLANK(INDEX('Policy Characteristics'!B:B,MATCH($C610,'Policy Characteristics'!$C:$C,0))),"",INDEX('Policy Characteristics'!B:B,MATCH($C610,'Policy Characteristics'!$C:$C,0)))</f>
        <v>Industry Energy Efficiency Standards</v>
      </c>
      <c r="C610" s="431" t="str">
        <f t="shared" si="34"/>
        <v>Percentage Improvement in Eqpt Efficiency Standards above BAU</v>
      </c>
      <c r="D610" s="9" t="s">
        <v>3266</v>
      </c>
      <c r="E610" s="53" t="s">
        <v>2837</v>
      </c>
      <c r="F610" s="211" t="s">
        <v>3234</v>
      </c>
      <c r="G610" s="53" t="s">
        <v>2840</v>
      </c>
      <c r="H610" s="54">
        <v>1164</v>
      </c>
      <c r="I610" s="53" t="s">
        <v>46</v>
      </c>
      <c r="J610" s="429" t="str">
        <f>IF(ISBLANK(INDEX('Policy Characteristics'!D:D,MATCH($C610,'Policy Characteristics'!$C:$C,0))),"",INDEX('Policy Characteristics'!D:D,MATCH($C610,'Policy Characteristics'!$C:$C,0)))</f>
        <v>Industry Energy Efficiency Standards</v>
      </c>
      <c r="K610" s="427" t="str">
        <f>IF(ISBLANK(INDEX('Policy Characteristics'!E:E,MATCH($C610,'Policy Characteristics'!$C:$C,0))),"",INDEX('Policy Characteristics'!E:E,MATCH($C610,'Policy Characteristics'!$C:$C,0)))</f>
        <v>indst efficiency standards</v>
      </c>
      <c r="L610" s="450">
        <f>IF(ISBLANK(INDEX('Policy Characteristics'!F:F,MATCH($C610,'Policy Characteristics'!$C:$C,0))),"",INDEX('Policy Characteristics'!F:F,MATCH($C610,'Policy Characteristics'!$C:$C,0)))</f>
        <v>0</v>
      </c>
      <c r="M610" s="450">
        <f>IF(ISBLANK(INDEX('Policy Characteristics'!G:G,MATCH($C610,'Policy Characteristics'!$C:$C,0))),"",INDEX('Policy Characteristics'!G:G,MATCH($C610,'Policy Characteristics'!$C:$C,0)))</f>
        <v>0.25</v>
      </c>
      <c r="N610" s="450">
        <f>IF(ISBLANK(INDEX('Policy Characteristics'!H:H,MATCH($C610,'Policy Characteristics'!$C:$C,0))),"",INDEX('Policy Characteristics'!H:H,MATCH($C610,'Policy Characteristics'!$C:$C,0)))</f>
        <v>0.01</v>
      </c>
      <c r="O610" s="427" t="str">
        <f>IF(ISBLANK(INDEX('Policy Characteristics'!I:I,MATCH($C610,'Policy Characteristics'!$C:$C,0))),"",INDEX('Policy Characteristics'!I:I,MATCH($C610,'Policy Characteristics'!$C:$C,0)))</f>
        <v>% reduction in energy use</v>
      </c>
      <c r="P610" s="427" t="str">
        <f>IF(ISBLANK(INDEX('Policy Characteristics'!J:J,MATCH($C610,'Policy Characteristics'!$C:$C,0))),"",INDEX('Policy Characteristics'!J:J,MATCH($C610,'Policy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10" s="427" t="str">
        <f>IF(ISBLANK(INDEX('Policy Characteristics'!K:K,MATCH($C610,'Policy Characteristics'!$C:$C,0))),"",INDEX('Policy Characteristics'!K:K,MATCH($C610,'Policy Characteristics'!$C:$C,0)))</f>
        <v>industry-ag-main.html#eff-stds</v>
      </c>
      <c r="R610" s="427" t="str">
        <f>IF(ISBLANK(INDEX('Policy Characteristics'!L:L,MATCH($C610,'Policy Characteristics'!$C:$C,0))),"",INDEX('Policy Characteristics'!L:L,MATCH($C610,'Policy Characteristics'!$C:$C,0)))</f>
        <v>industry-energy-efficiency-standards.html</v>
      </c>
    </row>
    <row r="611" spans="1:18" s="5" customFormat="1" x14ac:dyDescent="0.35">
      <c r="A611" s="427" t="str">
        <f>IF(ISBLANK(INDEX('Policy Characteristics'!A:A,MATCH($C611,'Policy Characteristics'!$C:$C,0))),"",INDEX('Policy Characteristics'!A:A,MATCH($C611,'Policy Characteristics'!$C:$C,0)))</f>
        <v>Industry</v>
      </c>
      <c r="B611" s="427" t="str">
        <f>IF(ISBLANK(INDEX('Policy Characteristics'!B:B,MATCH($C611,'Policy Characteristics'!$C:$C,0))),"",INDEX('Policy Characteristics'!B:B,MATCH($C611,'Policy Characteristics'!$C:$C,0)))</f>
        <v>Industry Energy Efficiency Standards</v>
      </c>
      <c r="C611" s="431" t="str">
        <f t="shared" si="34"/>
        <v>Percentage Improvement in Eqpt Efficiency Standards above BAU</v>
      </c>
      <c r="D611" s="9" t="s">
        <v>3266</v>
      </c>
      <c r="E611" s="53" t="s">
        <v>2838</v>
      </c>
      <c r="F611" s="211" t="s">
        <v>3234</v>
      </c>
      <c r="G611" s="53" t="s">
        <v>2842</v>
      </c>
      <c r="H611" s="54">
        <v>1165</v>
      </c>
      <c r="I611" s="53" t="s">
        <v>45</v>
      </c>
      <c r="J611" s="429" t="str">
        <f>IF(ISBLANK(INDEX('Policy Characteristics'!D:D,MATCH($C611,'Policy Characteristics'!$C:$C,0))),"",INDEX('Policy Characteristics'!D:D,MATCH($C611,'Policy Characteristics'!$C:$C,0)))</f>
        <v>Industry Energy Efficiency Standards</v>
      </c>
      <c r="K611" s="427" t="str">
        <f>IF(ISBLANK(INDEX('Policy Characteristics'!E:E,MATCH($C611,'Policy Characteristics'!$C:$C,0))),"",INDEX('Policy Characteristics'!E:E,MATCH($C611,'Policy Characteristics'!$C:$C,0)))</f>
        <v>indst efficiency standards</v>
      </c>
      <c r="L611" s="450">
        <f>IF(ISBLANK(INDEX('Policy Characteristics'!F:F,MATCH($C611,'Policy Characteristics'!$C:$C,0))),"",INDEX('Policy Characteristics'!F:F,MATCH($C611,'Policy Characteristics'!$C:$C,0)))</f>
        <v>0</v>
      </c>
      <c r="M611" s="450">
        <f>IF(ISBLANK(INDEX('Policy Characteristics'!G:G,MATCH($C611,'Policy Characteristics'!$C:$C,0))),"",INDEX('Policy Characteristics'!G:G,MATCH($C611,'Policy Characteristics'!$C:$C,0)))</f>
        <v>0.25</v>
      </c>
      <c r="N611" s="450">
        <f>IF(ISBLANK(INDEX('Policy Characteristics'!H:H,MATCH($C611,'Policy Characteristics'!$C:$C,0))),"",INDEX('Policy Characteristics'!H:H,MATCH($C611,'Policy Characteristics'!$C:$C,0)))</f>
        <v>0.01</v>
      </c>
      <c r="O611" s="427" t="str">
        <f>IF(ISBLANK(INDEX('Policy Characteristics'!I:I,MATCH($C611,'Policy Characteristics'!$C:$C,0))),"",INDEX('Policy Characteristics'!I:I,MATCH($C611,'Policy Characteristics'!$C:$C,0)))</f>
        <v>% reduction in energy use</v>
      </c>
      <c r="P611" s="427" t="str">
        <f>IF(ISBLANK(INDEX('Policy Characteristics'!J:J,MATCH($C611,'Policy Characteristics'!$C:$C,0))),"",INDEX('Policy Characteristics'!J:J,MATCH($C611,'Policy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11" s="427" t="str">
        <f>IF(ISBLANK(INDEX('Policy Characteristics'!K:K,MATCH($C611,'Policy Characteristics'!$C:$C,0))),"",INDEX('Policy Characteristics'!K:K,MATCH($C611,'Policy Characteristics'!$C:$C,0)))</f>
        <v>industry-ag-main.html#eff-stds</v>
      </c>
      <c r="R611" s="427" t="str">
        <f>IF(ISBLANK(INDEX('Policy Characteristics'!L:L,MATCH($C611,'Policy Characteristics'!$C:$C,0))),"",INDEX('Policy Characteristics'!L:L,MATCH($C611,'Policy Characteristics'!$C:$C,0)))</f>
        <v>industry-energy-efficiency-standards.html</v>
      </c>
    </row>
    <row r="612" spans="1:18" s="5" customFormat="1" x14ac:dyDescent="0.35">
      <c r="A612" s="427" t="str">
        <f>IF(ISBLANK(INDEX('Policy Characteristics'!A:A,MATCH($C612,'Policy Characteristics'!$C:$C,0))),"",INDEX('Policy Characteristics'!A:A,MATCH($C612,'Policy Characteristics'!$C:$C,0)))</f>
        <v>Industry</v>
      </c>
      <c r="B612" s="427" t="str">
        <f>IF(ISBLANK(INDEX('Policy Characteristics'!B:B,MATCH($C612,'Policy Characteristics'!$C:$C,0))),"",INDEX('Policy Characteristics'!B:B,MATCH($C612,'Policy Characteristics'!$C:$C,0)))</f>
        <v>Industry Energy Efficiency Standards</v>
      </c>
      <c r="C612" s="431" t="str">
        <f t="shared" si="34"/>
        <v>Percentage Improvement in Eqpt Efficiency Standards above BAU</v>
      </c>
      <c r="D612" s="9" t="s">
        <v>3266</v>
      </c>
      <c r="E612" s="53" t="s">
        <v>2839</v>
      </c>
      <c r="F612" s="211" t="s">
        <v>3234</v>
      </c>
      <c r="G612" s="53" t="s">
        <v>2843</v>
      </c>
      <c r="H612" s="54">
        <v>1166</v>
      </c>
      <c r="I612" s="53" t="s">
        <v>45</v>
      </c>
      <c r="J612" s="429" t="str">
        <f>IF(ISBLANK(INDEX('Policy Characteristics'!D:D,MATCH($C612,'Policy Characteristics'!$C:$C,0))),"",INDEX('Policy Characteristics'!D:D,MATCH($C612,'Policy Characteristics'!$C:$C,0)))</f>
        <v>Industry Energy Efficiency Standards</v>
      </c>
      <c r="K612" s="427" t="str">
        <f>IF(ISBLANK(INDEX('Policy Characteristics'!E:E,MATCH($C612,'Policy Characteristics'!$C:$C,0))),"",INDEX('Policy Characteristics'!E:E,MATCH($C612,'Policy Characteristics'!$C:$C,0)))</f>
        <v>indst efficiency standards</v>
      </c>
      <c r="L612" s="450">
        <f>IF(ISBLANK(INDEX('Policy Characteristics'!F:F,MATCH($C612,'Policy Characteristics'!$C:$C,0))),"",INDEX('Policy Characteristics'!F:F,MATCH($C612,'Policy Characteristics'!$C:$C,0)))</f>
        <v>0</v>
      </c>
      <c r="M612" s="450">
        <f>IF(ISBLANK(INDEX('Policy Characteristics'!G:G,MATCH($C612,'Policy Characteristics'!$C:$C,0))),"",INDEX('Policy Characteristics'!G:G,MATCH($C612,'Policy Characteristics'!$C:$C,0)))</f>
        <v>0.25</v>
      </c>
      <c r="N612" s="450">
        <f>IF(ISBLANK(INDEX('Policy Characteristics'!H:H,MATCH($C612,'Policy Characteristics'!$C:$C,0))),"",INDEX('Policy Characteristics'!H:H,MATCH($C612,'Policy Characteristics'!$C:$C,0)))</f>
        <v>0.01</v>
      </c>
      <c r="O612" s="427" t="str">
        <f>IF(ISBLANK(INDEX('Policy Characteristics'!I:I,MATCH($C612,'Policy Characteristics'!$C:$C,0))),"",INDEX('Policy Characteristics'!I:I,MATCH($C612,'Policy Characteristics'!$C:$C,0)))</f>
        <v>% reduction in energy use</v>
      </c>
      <c r="P612" s="427" t="str">
        <f>IF(ISBLANK(INDEX('Policy Characteristics'!J:J,MATCH($C612,'Policy Characteristics'!$C:$C,0))),"",INDEX('Policy Characteristics'!J:J,MATCH($C612,'Policy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12" s="427" t="str">
        <f>IF(ISBLANK(INDEX('Policy Characteristics'!K:K,MATCH($C612,'Policy Characteristics'!$C:$C,0))),"",INDEX('Policy Characteristics'!K:K,MATCH($C612,'Policy Characteristics'!$C:$C,0)))</f>
        <v>industry-ag-main.html#eff-stds</v>
      </c>
      <c r="R612" s="427" t="str">
        <f>IF(ISBLANK(INDEX('Policy Characteristics'!L:L,MATCH($C612,'Policy Characteristics'!$C:$C,0))),"",INDEX('Policy Characteristics'!L:L,MATCH($C612,'Policy Characteristics'!$C:$C,0)))</f>
        <v>industry-energy-efficiency-standards.html</v>
      </c>
    </row>
    <row r="613" spans="1:18" s="5" customFormat="1" x14ac:dyDescent="0.35">
      <c r="A613" s="427" t="str">
        <f>IF(ISBLANK(INDEX('Policy Characteristics'!A:A,MATCH($C613,'Policy Characteristics'!$C:$C,0))),"",INDEX('Policy Characteristics'!A:A,MATCH($C613,'Policy Characteristics'!$C:$C,0)))</f>
        <v>Industry</v>
      </c>
      <c r="B613" s="427" t="str">
        <f>IF(ISBLANK(INDEX('Policy Characteristics'!B:B,MATCH($C613,'Policy Characteristics'!$C:$C,0))),"",INDEX('Policy Characteristics'!B:B,MATCH($C613,'Policy Characteristics'!$C:$C,0)))</f>
        <v>Industry Energy Efficiency Standards</v>
      </c>
      <c r="C613" s="431" t="str">
        <f t="shared" ref="C613:C653" si="35">C$404</f>
        <v>Percentage Improvement in Eqpt Efficiency Standards above BAU</v>
      </c>
      <c r="D613" s="9" t="s">
        <v>3266</v>
      </c>
      <c r="E613" s="53" t="s">
        <v>2836</v>
      </c>
      <c r="F613" s="211" t="s">
        <v>3234</v>
      </c>
      <c r="G613" s="53" t="s">
        <v>2841</v>
      </c>
      <c r="H613" s="54">
        <v>1167</v>
      </c>
      <c r="I613" s="53" t="s">
        <v>46</v>
      </c>
      <c r="J613" s="429" t="str">
        <f>IF(ISBLANK(INDEX('Policy Characteristics'!D:D,MATCH($C613,'Policy Characteristics'!$C:$C,0))),"",INDEX('Policy Characteristics'!D:D,MATCH($C613,'Policy Characteristics'!$C:$C,0)))</f>
        <v>Industry Energy Efficiency Standards</v>
      </c>
      <c r="K613" s="427" t="str">
        <f>IF(ISBLANK(INDEX('Policy Characteristics'!E:E,MATCH($C613,'Policy Characteristics'!$C:$C,0))),"",INDEX('Policy Characteristics'!E:E,MATCH($C613,'Policy Characteristics'!$C:$C,0)))</f>
        <v>indst efficiency standards</v>
      </c>
      <c r="L613" s="450">
        <f>IF(ISBLANK(INDEX('Policy Characteristics'!F:F,MATCH($C613,'Policy Characteristics'!$C:$C,0))),"",INDEX('Policy Characteristics'!F:F,MATCH($C613,'Policy Characteristics'!$C:$C,0)))</f>
        <v>0</v>
      </c>
      <c r="M613" s="450">
        <f>IF(ISBLANK(INDEX('Policy Characteristics'!G:G,MATCH($C613,'Policy Characteristics'!$C:$C,0))),"",INDEX('Policy Characteristics'!G:G,MATCH($C613,'Policy Characteristics'!$C:$C,0)))</f>
        <v>0.25</v>
      </c>
      <c r="N613" s="450">
        <f>IF(ISBLANK(INDEX('Policy Characteristics'!H:H,MATCH($C613,'Policy Characteristics'!$C:$C,0))),"",INDEX('Policy Characteristics'!H:H,MATCH($C613,'Policy Characteristics'!$C:$C,0)))</f>
        <v>0.01</v>
      </c>
      <c r="O613" s="427" t="str">
        <f>IF(ISBLANK(INDEX('Policy Characteristics'!I:I,MATCH($C613,'Policy Characteristics'!$C:$C,0))),"",INDEX('Policy Characteristics'!I:I,MATCH($C613,'Policy Characteristics'!$C:$C,0)))</f>
        <v>% reduction in energy use</v>
      </c>
      <c r="P613" s="427" t="str">
        <f>IF(ISBLANK(INDEX('Policy Characteristics'!J:J,MATCH($C613,'Policy Characteristics'!$C:$C,0))),"",INDEX('Policy Characteristics'!J:J,MATCH($C613,'Policy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13" s="427" t="str">
        <f>IF(ISBLANK(INDEX('Policy Characteristics'!K:K,MATCH($C613,'Policy Characteristics'!$C:$C,0))),"",INDEX('Policy Characteristics'!K:K,MATCH($C613,'Policy Characteristics'!$C:$C,0)))</f>
        <v>industry-ag-main.html#eff-stds</v>
      </c>
      <c r="R613" s="427" t="str">
        <f>IF(ISBLANK(INDEX('Policy Characteristics'!L:L,MATCH($C613,'Policy Characteristics'!$C:$C,0))),"",INDEX('Policy Characteristics'!L:L,MATCH($C613,'Policy Characteristics'!$C:$C,0)))</f>
        <v>industry-energy-efficiency-standards.html</v>
      </c>
    </row>
    <row r="614" spans="1:18" s="5" customFormat="1" x14ac:dyDescent="0.35">
      <c r="A614" s="427" t="str">
        <f>IF(ISBLANK(INDEX('Policy Characteristics'!A:A,MATCH($C614,'Policy Characteristics'!$C:$C,0))),"",INDEX('Policy Characteristics'!A:A,MATCH($C614,'Policy Characteristics'!$C:$C,0)))</f>
        <v>Industry</v>
      </c>
      <c r="B614" s="427" t="str">
        <f>IF(ISBLANK(INDEX('Policy Characteristics'!B:B,MATCH($C614,'Policy Characteristics'!$C:$C,0))),"",INDEX('Policy Characteristics'!B:B,MATCH($C614,'Policy Characteristics'!$C:$C,0)))</f>
        <v>Industry Energy Efficiency Standards</v>
      </c>
      <c r="C614" s="431" t="str">
        <f t="shared" si="35"/>
        <v>Percentage Improvement in Eqpt Efficiency Standards above BAU</v>
      </c>
      <c r="D614" s="9" t="s">
        <v>3267</v>
      </c>
      <c r="E614" s="53" t="s">
        <v>2480</v>
      </c>
      <c r="F614" s="211" t="s">
        <v>3235</v>
      </c>
      <c r="G614" s="53" t="s">
        <v>2486</v>
      </c>
      <c r="H614" s="54">
        <v>1168</v>
      </c>
      <c r="I614" s="53" t="s">
        <v>45</v>
      </c>
      <c r="J614" s="429" t="str">
        <f>IF(ISBLANK(INDEX('Policy Characteristics'!D:D,MATCH($C614,'Policy Characteristics'!$C:$C,0))),"",INDEX('Policy Characteristics'!D:D,MATCH($C614,'Policy Characteristics'!$C:$C,0)))</f>
        <v>Industry Energy Efficiency Standards</v>
      </c>
      <c r="K614" s="427" t="str">
        <f>IF(ISBLANK(INDEX('Policy Characteristics'!E:E,MATCH($C614,'Policy Characteristics'!$C:$C,0))),"",INDEX('Policy Characteristics'!E:E,MATCH($C614,'Policy Characteristics'!$C:$C,0)))</f>
        <v>indst efficiency standards</v>
      </c>
      <c r="L614" s="450">
        <f>IF(ISBLANK(INDEX('Policy Characteristics'!F:F,MATCH($C614,'Policy Characteristics'!$C:$C,0))),"",INDEX('Policy Characteristics'!F:F,MATCH($C614,'Policy Characteristics'!$C:$C,0)))</f>
        <v>0</v>
      </c>
      <c r="M614" s="450">
        <f>IF(ISBLANK(INDEX('Policy Characteristics'!G:G,MATCH($C614,'Policy Characteristics'!$C:$C,0))),"",INDEX('Policy Characteristics'!G:G,MATCH($C614,'Policy Characteristics'!$C:$C,0)))</f>
        <v>0.25</v>
      </c>
      <c r="N614" s="450">
        <f>IF(ISBLANK(INDEX('Policy Characteristics'!H:H,MATCH($C614,'Policy Characteristics'!$C:$C,0))),"",INDEX('Policy Characteristics'!H:H,MATCH($C614,'Policy Characteristics'!$C:$C,0)))</f>
        <v>0.01</v>
      </c>
      <c r="O614" s="427" t="str">
        <f>IF(ISBLANK(INDEX('Policy Characteristics'!I:I,MATCH($C614,'Policy Characteristics'!$C:$C,0))),"",INDEX('Policy Characteristics'!I:I,MATCH($C614,'Policy Characteristics'!$C:$C,0)))</f>
        <v>% reduction in energy use</v>
      </c>
      <c r="P614" s="427" t="str">
        <f>IF(ISBLANK(INDEX('Policy Characteristics'!J:J,MATCH($C614,'Policy Characteristics'!$C:$C,0))),"",INDEX('Policy Characteristics'!J:J,MATCH($C614,'Policy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14" s="427" t="str">
        <f>IF(ISBLANK(INDEX('Policy Characteristics'!K:K,MATCH($C614,'Policy Characteristics'!$C:$C,0))),"",INDEX('Policy Characteristics'!K:K,MATCH($C614,'Policy Characteristics'!$C:$C,0)))</f>
        <v>industry-ag-main.html#eff-stds</v>
      </c>
      <c r="R614" s="427" t="str">
        <f>IF(ISBLANK(INDEX('Policy Characteristics'!L:L,MATCH($C614,'Policy Characteristics'!$C:$C,0))),"",INDEX('Policy Characteristics'!L:L,MATCH($C614,'Policy Characteristics'!$C:$C,0)))</f>
        <v>industry-energy-efficiency-standards.html</v>
      </c>
    </row>
    <row r="615" spans="1:18" s="5" customFormat="1" x14ac:dyDescent="0.35">
      <c r="A615" s="427" t="str">
        <f>IF(ISBLANK(INDEX('Policy Characteristics'!A:A,MATCH($C615,'Policy Characteristics'!$C:$C,0))),"",INDEX('Policy Characteristics'!A:A,MATCH($C615,'Policy Characteristics'!$C:$C,0)))</f>
        <v>Industry</v>
      </c>
      <c r="B615" s="427" t="str">
        <f>IF(ISBLANK(INDEX('Policy Characteristics'!B:B,MATCH($C615,'Policy Characteristics'!$C:$C,0))),"",INDEX('Policy Characteristics'!B:B,MATCH($C615,'Policy Characteristics'!$C:$C,0)))</f>
        <v>Industry Energy Efficiency Standards</v>
      </c>
      <c r="C615" s="431" t="str">
        <f t="shared" si="35"/>
        <v>Percentage Improvement in Eqpt Efficiency Standards above BAU</v>
      </c>
      <c r="D615" s="9" t="s">
        <v>3267</v>
      </c>
      <c r="E615" s="53" t="s">
        <v>2481</v>
      </c>
      <c r="F615" s="211" t="s">
        <v>3235</v>
      </c>
      <c r="G615" s="53" t="s">
        <v>2489</v>
      </c>
      <c r="H615" s="54">
        <v>1169</v>
      </c>
      <c r="I615" s="53" t="s">
        <v>45</v>
      </c>
      <c r="J615" s="429" t="str">
        <f>IF(ISBLANK(INDEX('Policy Characteristics'!D:D,MATCH($C615,'Policy Characteristics'!$C:$C,0))),"",INDEX('Policy Characteristics'!D:D,MATCH($C615,'Policy Characteristics'!$C:$C,0)))</f>
        <v>Industry Energy Efficiency Standards</v>
      </c>
      <c r="K615" s="427" t="str">
        <f>IF(ISBLANK(INDEX('Policy Characteristics'!E:E,MATCH($C615,'Policy Characteristics'!$C:$C,0))),"",INDEX('Policy Characteristics'!E:E,MATCH($C615,'Policy Characteristics'!$C:$C,0)))</f>
        <v>indst efficiency standards</v>
      </c>
      <c r="L615" s="450">
        <f>IF(ISBLANK(INDEX('Policy Characteristics'!F:F,MATCH($C615,'Policy Characteristics'!$C:$C,0))),"",INDEX('Policy Characteristics'!F:F,MATCH($C615,'Policy Characteristics'!$C:$C,0)))</f>
        <v>0</v>
      </c>
      <c r="M615" s="450">
        <f>IF(ISBLANK(INDEX('Policy Characteristics'!G:G,MATCH($C615,'Policy Characteristics'!$C:$C,0))),"",INDEX('Policy Characteristics'!G:G,MATCH($C615,'Policy Characteristics'!$C:$C,0)))</f>
        <v>0.25</v>
      </c>
      <c r="N615" s="450">
        <f>IF(ISBLANK(INDEX('Policy Characteristics'!H:H,MATCH($C615,'Policy Characteristics'!$C:$C,0))),"",INDEX('Policy Characteristics'!H:H,MATCH($C615,'Policy Characteristics'!$C:$C,0)))</f>
        <v>0.01</v>
      </c>
      <c r="O615" s="427" t="str">
        <f>IF(ISBLANK(INDEX('Policy Characteristics'!I:I,MATCH($C615,'Policy Characteristics'!$C:$C,0))),"",INDEX('Policy Characteristics'!I:I,MATCH($C615,'Policy Characteristics'!$C:$C,0)))</f>
        <v>% reduction in energy use</v>
      </c>
      <c r="P615" s="427" t="str">
        <f>IF(ISBLANK(INDEX('Policy Characteristics'!J:J,MATCH($C615,'Policy Characteristics'!$C:$C,0))),"",INDEX('Policy Characteristics'!J:J,MATCH($C615,'Policy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15" s="427" t="str">
        <f>IF(ISBLANK(INDEX('Policy Characteristics'!K:K,MATCH($C615,'Policy Characteristics'!$C:$C,0))),"",INDEX('Policy Characteristics'!K:K,MATCH($C615,'Policy Characteristics'!$C:$C,0)))</f>
        <v>industry-ag-main.html#eff-stds</v>
      </c>
      <c r="R615" s="427" t="str">
        <f>IF(ISBLANK(INDEX('Policy Characteristics'!L:L,MATCH($C615,'Policy Characteristics'!$C:$C,0))),"",INDEX('Policy Characteristics'!L:L,MATCH($C615,'Policy Characteristics'!$C:$C,0)))</f>
        <v>industry-energy-efficiency-standards.html</v>
      </c>
    </row>
    <row r="616" spans="1:18" s="5" customFormat="1" x14ac:dyDescent="0.35">
      <c r="A616" s="427" t="str">
        <f>IF(ISBLANK(INDEX('Policy Characteristics'!A:A,MATCH($C616,'Policy Characteristics'!$C:$C,0))),"",INDEX('Policy Characteristics'!A:A,MATCH($C616,'Policy Characteristics'!$C:$C,0)))</f>
        <v>Industry</v>
      </c>
      <c r="B616" s="427" t="str">
        <f>IF(ISBLANK(INDEX('Policy Characteristics'!B:B,MATCH($C616,'Policy Characteristics'!$C:$C,0))),"",INDEX('Policy Characteristics'!B:B,MATCH($C616,'Policy Characteristics'!$C:$C,0)))</f>
        <v>Industry Energy Efficiency Standards</v>
      </c>
      <c r="C616" s="431" t="str">
        <f t="shared" si="35"/>
        <v>Percentage Improvement in Eqpt Efficiency Standards above BAU</v>
      </c>
      <c r="D616" s="9" t="s">
        <v>3267</v>
      </c>
      <c r="E616" s="53" t="s">
        <v>2482</v>
      </c>
      <c r="F616" s="211" t="s">
        <v>3235</v>
      </c>
      <c r="G616" s="53" t="s">
        <v>2490</v>
      </c>
      <c r="H616" s="54">
        <v>1170</v>
      </c>
      <c r="I616" s="53" t="s">
        <v>45</v>
      </c>
      <c r="J616" s="429" t="str">
        <f>IF(ISBLANK(INDEX('Policy Characteristics'!D:D,MATCH($C616,'Policy Characteristics'!$C:$C,0))),"",INDEX('Policy Characteristics'!D:D,MATCH($C616,'Policy Characteristics'!$C:$C,0)))</f>
        <v>Industry Energy Efficiency Standards</v>
      </c>
      <c r="K616" s="427" t="str">
        <f>IF(ISBLANK(INDEX('Policy Characteristics'!E:E,MATCH($C616,'Policy Characteristics'!$C:$C,0))),"",INDEX('Policy Characteristics'!E:E,MATCH($C616,'Policy Characteristics'!$C:$C,0)))</f>
        <v>indst efficiency standards</v>
      </c>
      <c r="L616" s="450">
        <f>IF(ISBLANK(INDEX('Policy Characteristics'!F:F,MATCH($C616,'Policy Characteristics'!$C:$C,0))),"",INDEX('Policy Characteristics'!F:F,MATCH($C616,'Policy Characteristics'!$C:$C,0)))</f>
        <v>0</v>
      </c>
      <c r="M616" s="450">
        <f>IF(ISBLANK(INDEX('Policy Characteristics'!G:G,MATCH($C616,'Policy Characteristics'!$C:$C,0))),"",INDEX('Policy Characteristics'!G:G,MATCH($C616,'Policy Characteristics'!$C:$C,0)))</f>
        <v>0.25</v>
      </c>
      <c r="N616" s="450">
        <f>IF(ISBLANK(INDEX('Policy Characteristics'!H:H,MATCH($C616,'Policy Characteristics'!$C:$C,0))),"",INDEX('Policy Characteristics'!H:H,MATCH($C616,'Policy Characteristics'!$C:$C,0)))</f>
        <v>0.01</v>
      </c>
      <c r="O616" s="427" t="str">
        <f>IF(ISBLANK(INDEX('Policy Characteristics'!I:I,MATCH($C616,'Policy Characteristics'!$C:$C,0))),"",INDEX('Policy Characteristics'!I:I,MATCH($C616,'Policy Characteristics'!$C:$C,0)))</f>
        <v>% reduction in energy use</v>
      </c>
      <c r="P616" s="427" t="str">
        <f>IF(ISBLANK(INDEX('Policy Characteristics'!J:J,MATCH($C616,'Policy Characteristics'!$C:$C,0))),"",INDEX('Policy Characteristics'!J:J,MATCH($C616,'Policy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16" s="427" t="str">
        <f>IF(ISBLANK(INDEX('Policy Characteristics'!K:K,MATCH($C616,'Policy Characteristics'!$C:$C,0))),"",INDEX('Policy Characteristics'!K:K,MATCH($C616,'Policy Characteristics'!$C:$C,0)))</f>
        <v>industry-ag-main.html#eff-stds</v>
      </c>
      <c r="R616" s="427" t="str">
        <f>IF(ISBLANK(INDEX('Policy Characteristics'!L:L,MATCH($C616,'Policy Characteristics'!$C:$C,0))),"",INDEX('Policy Characteristics'!L:L,MATCH($C616,'Policy Characteristics'!$C:$C,0)))</f>
        <v>industry-energy-efficiency-standards.html</v>
      </c>
    </row>
    <row r="617" spans="1:18" s="5" customFormat="1" x14ac:dyDescent="0.35">
      <c r="A617" s="427" t="str">
        <f>IF(ISBLANK(INDEX('Policy Characteristics'!A:A,MATCH($C617,'Policy Characteristics'!$C:$C,0))),"",INDEX('Policy Characteristics'!A:A,MATCH($C617,'Policy Characteristics'!$C:$C,0)))</f>
        <v>Industry</v>
      </c>
      <c r="B617" s="427" t="str">
        <f>IF(ISBLANK(INDEX('Policy Characteristics'!B:B,MATCH($C617,'Policy Characteristics'!$C:$C,0))),"",INDEX('Policy Characteristics'!B:B,MATCH($C617,'Policy Characteristics'!$C:$C,0)))</f>
        <v>Industry Energy Efficiency Standards</v>
      </c>
      <c r="C617" s="431" t="str">
        <f t="shared" si="35"/>
        <v>Percentage Improvement in Eqpt Efficiency Standards above BAU</v>
      </c>
      <c r="D617" s="9" t="s">
        <v>3267</v>
      </c>
      <c r="E617" s="53" t="s">
        <v>2483</v>
      </c>
      <c r="F617" s="211" t="s">
        <v>3235</v>
      </c>
      <c r="G617" s="53" t="s">
        <v>2487</v>
      </c>
      <c r="H617" s="54">
        <v>1171</v>
      </c>
      <c r="I617" s="53" t="s">
        <v>46</v>
      </c>
      <c r="J617" s="429" t="str">
        <f>IF(ISBLANK(INDEX('Policy Characteristics'!D:D,MATCH($C617,'Policy Characteristics'!$C:$C,0))),"",INDEX('Policy Characteristics'!D:D,MATCH($C617,'Policy Characteristics'!$C:$C,0)))</f>
        <v>Industry Energy Efficiency Standards</v>
      </c>
      <c r="K617" s="427" t="str">
        <f>IF(ISBLANK(INDEX('Policy Characteristics'!E:E,MATCH($C617,'Policy Characteristics'!$C:$C,0))),"",INDEX('Policy Characteristics'!E:E,MATCH($C617,'Policy Characteristics'!$C:$C,0)))</f>
        <v>indst efficiency standards</v>
      </c>
      <c r="L617" s="450">
        <f>IF(ISBLANK(INDEX('Policy Characteristics'!F:F,MATCH($C617,'Policy Characteristics'!$C:$C,0))),"",INDEX('Policy Characteristics'!F:F,MATCH($C617,'Policy Characteristics'!$C:$C,0)))</f>
        <v>0</v>
      </c>
      <c r="M617" s="450">
        <f>IF(ISBLANK(INDEX('Policy Characteristics'!G:G,MATCH($C617,'Policy Characteristics'!$C:$C,0))),"",INDEX('Policy Characteristics'!G:G,MATCH($C617,'Policy Characteristics'!$C:$C,0)))</f>
        <v>0.25</v>
      </c>
      <c r="N617" s="450">
        <f>IF(ISBLANK(INDEX('Policy Characteristics'!H:H,MATCH($C617,'Policy Characteristics'!$C:$C,0))),"",INDEX('Policy Characteristics'!H:H,MATCH($C617,'Policy Characteristics'!$C:$C,0)))</f>
        <v>0.01</v>
      </c>
      <c r="O617" s="427" t="str">
        <f>IF(ISBLANK(INDEX('Policy Characteristics'!I:I,MATCH($C617,'Policy Characteristics'!$C:$C,0))),"",INDEX('Policy Characteristics'!I:I,MATCH($C617,'Policy Characteristics'!$C:$C,0)))</f>
        <v>% reduction in energy use</v>
      </c>
      <c r="P617" s="427" t="str">
        <f>IF(ISBLANK(INDEX('Policy Characteristics'!J:J,MATCH($C617,'Policy Characteristics'!$C:$C,0))),"",INDEX('Policy Characteristics'!J:J,MATCH($C617,'Policy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17" s="427" t="str">
        <f>IF(ISBLANK(INDEX('Policy Characteristics'!K:K,MATCH($C617,'Policy Characteristics'!$C:$C,0))),"",INDEX('Policy Characteristics'!K:K,MATCH($C617,'Policy Characteristics'!$C:$C,0)))</f>
        <v>industry-ag-main.html#eff-stds</v>
      </c>
      <c r="R617" s="427" t="str">
        <f>IF(ISBLANK(INDEX('Policy Characteristics'!L:L,MATCH($C617,'Policy Characteristics'!$C:$C,0))),"",INDEX('Policy Characteristics'!L:L,MATCH($C617,'Policy Characteristics'!$C:$C,0)))</f>
        <v>industry-energy-efficiency-standards.html</v>
      </c>
    </row>
    <row r="618" spans="1:18" s="5" customFormat="1" x14ac:dyDescent="0.35">
      <c r="A618" s="427" t="str">
        <f>IF(ISBLANK(INDEX('Policy Characteristics'!A:A,MATCH($C618,'Policy Characteristics'!$C:$C,0))),"",INDEX('Policy Characteristics'!A:A,MATCH($C618,'Policy Characteristics'!$C:$C,0)))</f>
        <v>Industry</v>
      </c>
      <c r="B618" s="427" t="str">
        <f>IF(ISBLANK(INDEX('Policy Characteristics'!B:B,MATCH($C618,'Policy Characteristics'!$C:$C,0))),"",INDEX('Policy Characteristics'!B:B,MATCH($C618,'Policy Characteristics'!$C:$C,0)))</f>
        <v>Industry Energy Efficiency Standards</v>
      </c>
      <c r="C618" s="431" t="str">
        <f t="shared" si="35"/>
        <v>Percentage Improvement in Eqpt Efficiency Standards above BAU</v>
      </c>
      <c r="D618" s="9" t="s">
        <v>3267</v>
      </c>
      <c r="E618" s="53" t="s">
        <v>2484</v>
      </c>
      <c r="F618" s="211" t="s">
        <v>3235</v>
      </c>
      <c r="G618" s="53" t="s">
        <v>2488</v>
      </c>
      <c r="H618" s="54">
        <v>1172</v>
      </c>
      <c r="I618" s="53" t="s">
        <v>45</v>
      </c>
      <c r="J618" s="429" t="str">
        <f>IF(ISBLANK(INDEX('Policy Characteristics'!D:D,MATCH($C618,'Policy Characteristics'!$C:$C,0))),"",INDEX('Policy Characteristics'!D:D,MATCH($C618,'Policy Characteristics'!$C:$C,0)))</f>
        <v>Industry Energy Efficiency Standards</v>
      </c>
      <c r="K618" s="427" t="str">
        <f>IF(ISBLANK(INDEX('Policy Characteristics'!E:E,MATCH($C618,'Policy Characteristics'!$C:$C,0))),"",INDEX('Policy Characteristics'!E:E,MATCH($C618,'Policy Characteristics'!$C:$C,0)))</f>
        <v>indst efficiency standards</v>
      </c>
      <c r="L618" s="450">
        <f>IF(ISBLANK(INDEX('Policy Characteristics'!F:F,MATCH($C618,'Policy Characteristics'!$C:$C,0))),"",INDEX('Policy Characteristics'!F:F,MATCH($C618,'Policy Characteristics'!$C:$C,0)))</f>
        <v>0</v>
      </c>
      <c r="M618" s="450">
        <f>IF(ISBLANK(INDEX('Policy Characteristics'!G:G,MATCH($C618,'Policy Characteristics'!$C:$C,0))),"",INDEX('Policy Characteristics'!G:G,MATCH($C618,'Policy Characteristics'!$C:$C,0)))</f>
        <v>0.25</v>
      </c>
      <c r="N618" s="450">
        <f>IF(ISBLANK(INDEX('Policy Characteristics'!H:H,MATCH($C618,'Policy Characteristics'!$C:$C,0))),"",INDEX('Policy Characteristics'!H:H,MATCH($C618,'Policy Characteristics'!$C:$C,0)))</f>
        <v>0.01</v>
      </c>
      <c r="O618" s="427" t="str">
        <f>IF(ISBLANK(INDEX('Policy Characteristics'!I:I,MATCH($C618,'Policy Characteristics'!$C:$C,0))),"",INDEX('Policy Characteristics'!I:I,MATCH($C618,'Policy Characteristics'!$C:$C,0)))</f>
        <v>% reduction in energy use</v>
      </c>
      <c r="P618" s="427" t="str">
        <f>IF(ISBLANK(INDEX('Policy Characteristics'!J:J,MATCH($C618,'Policy Characteristics'!$C:$C,0))),"",INDEX('Policy Characteristics'!J:J,MATCH($C618,'Policy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18" s="427" t="str">
        <f>IF(ISBLANK(INDEX('Policy Characteristics'!K:K,MATCH($C618,'Policy Characteristics'!$C:$C,0))),"",INDEX('Policy Characteristics'!K:K,MATCH($C618,'Policy Characteristics'!$C:$C,0)))</f>
        <v>industry-ag-main.html#eff-stds</v>
      </c>
      <c r="R618" s="427" t="str">
        <f>IF(ISBLANK(INDEX('Policy Characteristics'!L:L,MATCH($C618,'Policy Characteristics'!$C:$C,0))),"",INDEX('Policy Characteristics'!L:L,MATCH($C618,'Policy Characteristics'!$C:$C,0)))</f>
        <v>industry-energy-efficiency-standards.html</v>
      </c>
    </row>
    <row r="619" spans="1:18" s="5" customFormat="1" x14ac:dyDescent="0.35">
      <c r="A619" s="427" t="str">
        <f>IF(ISBLANK(INDEX('Policy Characteristics'!A:A,MATCH($C619,'Policy Characteristics'!$C:$C,0))),"",INDEX('Policy Characteristics'!A:A,MATCH($C619,'Policy Characteristics'!$C:$C,0)))</f>
        <v>Industry</v>
      </c>
      <c r="B619" s="427" t="str">
        <f>IF(ISBLANK(INDEX('Policy Characteristics'!B:B,MATCH($C619,'Policy Characteristics'!$C:$C,0))),"",INDEX('Policy Characteristics'!B:B,MATCH($C619,'Policy Characteristics'!$C:$C,0)))</f>
        <v>Industry Energy Efficiency Standards</v>
      </c>
      <c r="C619" s="431" t="str">
        <f t="shared" si="35"/>
        <v>Percentage Improvement in Eqpt Efficiency Standards above BAU</v>
      </c>
      <c r="D619" s="9" t="s">
        <v>3267</v>
      </c>
      <c r="E619" s="53" t="s">
        <v>2485</v>
      </c>
      <c r="F619" s="211" t="s">
        <v>3235</v>
      </c>
      <c r="G619" s="53" t="s">
        <v>2491</v>
      </c>
      <c r="H619" s="54">
        <v>1173</v>
      </c>
      <c r="I619" s="53" t="s">
        <v>46</v>
      </c>
      <c r="J619" s="429" t="str">
        <f>IF(ISBLANK(INDEX('Policy Characteristics'!D:D,MATCH($C619,'Policy Characteristics'!$C:$C,0))),"",INDEX('Policy Characteristics'!D:D,MATCH($C619,'Policy Characteristics'!$C:$C,0)))</f>
        <v>Industry Energy Efficiency Standards</v>
      </c>
      <c r="K619" s="427" t="str">
        <f>IF(ISBLANK(INDEX('Policy Characteristics'!E:E,MATCH($C619,'Policy Characteristics'!$C:$C,0))),"",INDEX('Policy Characteristics'!E:E,MATCH($C619,'Policy Characteristics'!$C:$C,0)))</f>
        <v>indst efficiency standards</v>
      </c>
      <c r="L619" s="450">
        <f>IF(ISBLANK(INDEX('Policy Characteristics'!F:F,MATCH($C619,'Policy Characteristics'!$C:$C,0))),"",INDEX('Policy Characteristics'!F:F,MATCH($C619,'Policy Characteristics'!$C:$C,0)))</f>
        <v>0</v>
      </c>
      <c r="M619" s="450">
        <f>IF(ISBLANK(INDEX('Policy Characteristics'!G:G,MATCH($C619,'Policy Characteristics'!$C:$C,0))),"",INDEX('Policy Characteristics'!G:G,MATCH($C619,'Policy Characteristics'!$C:$C,0)))</f>
        <v>0.25</v>
      </c>
      <c r="N619" s="450">
        <f>IF(ISBLANK(INDEX('Policy Characteristics'!H:H,MATCH($C619,'Policy Characteristics'!$C:$C,0))),"",INDEX('Policy Characteristics'!H:H,MATCH($C619,'Policy Characteristics'!$C:$C,0)))</f>
        <v>0.01</v>
      </c>
      <c r="O619" s="427" t="str">
        <f>IF(ISBLANK(INDEX('Policy Characteristics'!I:I,MATCH($C619,'Policy Characteristics'!$C:$C,0))),"",INDEX('Policy Characteristics'!I:I,MATCH($C619,'Policy Characteristics'!$C:$C,0)))</f>
        <v>% reduction in energy use</v>
      </c>
      <c r="P619" s="427" t="str">
        <f>IF(ISBLANK(INDEX('Policy Characteristics'!J:J,MATCH($C619,'Policy Characteristics'!$C:$C,0))),"",INDEX('Policy Characteristics'!J:J,MATCH($C619,'Policy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19" s="427" t="str">
        <f>IF(ISBLANK(INDEX('Policy Characteristics'!K:K,MATCH($C619,'Policy Characteristics'!$C:$C,0))),"",INDEX('Policy Characteristics'!K:K,MATCH($C619,'Policy Characteristics'!$C:$C,0)))</f>
        <v>industry-ag-main.html#eff-stds</v>
      </c>
      <c r="R619" s="427" t="str">
        <f>IF(ISBLANK(INDEX('Policy Characteristics'!L:L,MATCH($C619,'Policy Characteristics'!$C:$C,0))),"",INDEX('Policy Characteristics'!L:L,MATCH($C619,'Policy Characteristics'!$C:$C,0)))</f>
        <v>industry-energy-efficiency-standards.html</v>
      </c>
    </row>
    <row r="620" spans="1:18" s="5" customFormat="1" x14ac:dyDescent="0.35">
      <c r="A620" s="427" t="str">
        <f>IF(ISBLANK(INDEX('Policy Characteristics'!A:A,MATCH($C620,'Policy Characteristics'!$C:$C,0))),"",INDEX('Policy Characteristics'!A:A,MATCH($C620,'Policy Characteristics'!$C:$C,0)))</f>
        <v>Industry</v>
      </c>
      <c r="B620" s="427" t="str">
        <f>IF(ISBLANK(INDEX('Policy Characteristics'!B:B,MATCH($C620,'Policy Characteristics'!$C:$C,0))),"",INDEX('Policy Characteristics'!B:B,MATCH($C620,'Policy Characteristics'!$C:$C,0)))</f>
        <v>Industry Energy Efficiency Standards</v>
      </c>
      <c r="C620" s="431" t="str">
        <f t="shared" si="35"/>
        <v>Percentage Improvement in Eqpt Efficiency Standards above BAU</v>
      </c>
      <c r="D620" s="9" t="s">
        <v>3267</v>
      </c>
      <c r="E620" s="53" t="s">
        <v>2837</v>
      </c>
      <c r="F620" s="211" t="s">
        <v>3235</v>
      </c>
      <c r="G620" s="53" t="s">
        <v>2840</v>
      </c>
      <c r="H620" s="54">
        <v>1174</v>
      </c>
      <c r="I620" s="53" t="s">
        <v>46</v>
      </c>
      <c r="J620" s="429" t="str">
        <f>IF(ISBLANK(INDEX('Policy Characteristics'!D:D,MATCH($C620,'Policy Characteristics'!$C:$C,0))),"",INDEX('Policy Characteristics'!D:D,MATCH($C620,'Policy Characteristics'!$C:$C,0)))</f>
        <v>Industry Energy Efficiency Standards</v>
      </c>
      <c r="K620" s="427" t="str">
        <f>IF(ISBLANK(INDEX('Policy Characteristics'!E:E,MATCH($C620,'Policy Characteristics'!$C:$C,0))),"",INDEX('Policy Characteristics'!E:E,MATCH($C620,'Policy Characteristics'!$C:$C,0)))</f>
        <v>indst efficiency standards</v>
      </c>
      <c r="L620" s="450">
        <f>IF(ISBLANK(INDEX('Policy Characteristics'!F:F,MATCH($C620,'Policy Characteristics'!$C:$C,0))),"",INDEX('Policy Characteristics'!F:F,MATCH($C620,'Policy Characteristics'!$C:$C,0)))</f>
        <v>0</v>
      </c>
      <c r="M620" s="450">
        <f>IF(ISBLANK(INDEX('Policy Characteristics'!G:G,MATCH($C620,'Policy Characteristics'!$C:$C,0))),"",INDEX('Policy Characteristics'!G:G,MATCH($C620,'Policy Characteristics'!$C:$C,0)))</f>
        <v>0.25</v>
      </c>
      <c r="N620" s="450">
        <f>IF(ISBLANK(INDEX('Policy Characteristics'!H:H,MATCH($C620,'Policy Characteristics'!$C:$C,0))),"",INDEX('Policy Characteristics'!H:H,MATCH($C620,'Policy Characteristics'!$C:$C,0)))</f>
        <v>0.01</v>
      </c>
      <c r="O620" s="427" t="str">
        <f>IF(ISBLANK(INDEX('Policy Characteristics'!I:I,MATCH($C620,'Policy Characteristics'!$C:$C,0))),"",INDEX('Policy Characteristics'!I:I,MATCH($C620,'Policy Characteristics'!$C:$C,0)))</f>
        <v>% reduction in energy use</v>
      </c>
      <c r="P620" s="427" t="str">
        <f>IF(ISBLANK(INDEX('Policy Characteristics'!J:J,MATCH($C620,'Policy Characteristics'!$C:$C,0))),"",INDEX('Policy Characteristics'!J:J,MATCH($C620,'Policy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20" s="427" t="str">
        <f>IF(ISBLANK(INDEX('Policy Characteristics'!K:K,MATCH($C620,'Policy Characteristics'!$C:$C,0))),"",INDEX('Policy Characteristics'!K:K,MATCH($C620,'Policy Characteristics'!$C:$C,0)))</f>
        <v>industry-ag-main.html#eff-stds</v>
      </c>
      <c r="R620" s="427" t="str">
        <f>IF(ISBLANK(INDEX('Policy Characteristics'!L:L,MATCH($C620,'Policy Characteristics'!$C:$C,0))),"",INDEX('Policy Characteristics'!L:L,MATCH($C620,'Policy Characteristics'!$C:$C,0)))</f>
        <v>industry-energy-efficiency-standards.html</v>
      </c>
    </row>
    <row r="621" spans="1:18" s="5" customFormat="1" x14ac:dyDescent="0.35">
      <c r="A621" s="427" t="str">
        <f>IF(ISBLANK(INDEX('Policy Characteristics'!A:A,MATCH($C621,'Policy Characteristics'!$C:$C,0))),"",INDEX('Policy Characteristics'!A:A,MATCH($C621,'Policy Characteristics'!$C:$C,0)))</f>
        <v>Industry</v>
      </c>
      <c r="B621" s="427" t="str">
        <f>IF(ISBLANK(INDEX('Policy Characteristics'!B:B,MATCH($C621,'Policy Characteristics'!$C:$C,0))),"",INDEX('Policy Characteristics'!B:B,MATCH($C621,'Policy Characteristics'!$C:$C,0)))</f>
        <v>Industry Energy Efficiency Standards</v>
      </c>
      <c r="C621" s="431" t="str">
        <f t="shared" si="35"/>
        <v>Percentage Improvement in Eqpt Efficiency Standards above BAU</v>
      </c>
      <c r="D621" s="9" t="s">
        <v>3267</v>
      </c>
      <c r="E621" s="53" t="s">
        <v>2838</v>
      </c>
      <c r="F621" s="211" t="s">
        <v>3235</v>
      </c>
      <c r="G621" s="53" t="s">
        <v>2842</v>
      </c>
      <c r="H621" s="54">
        <v>1175</v>
      </c>
      <c r="I621" s="53" t="s">
        <v>45</v>
      </c>
      <c r="J621" s="429" t="str">
        <f>IF(ISBLANK(INDEX('Policy Characteristics'!D:D,MATCH($C621,'Policy Characteristics'!$C:$C,0))),"",INDEX('Policy Characteristics'!D:D,MATCH($C621,'Policy Characteristics'!$C:$C,0)))</f>
        <v>Industry Energy Efficiency Standards</v>
      </c>
      <c r="K621" s="427" t="str">
        <f>IF(ISBLANK(INDEX('Policy Characteristics'!E:E,MATCH($C621,'Policy Characteristics'!$C:$C,0))),"",INDEX('Policy Characteristics'!E:E,MATCH($C621,'Policy Characteristics'!$C:$C,0)))</f>
        <v>indst efficiency standards</v>
      </c>
      <c r="L621" s="450">
        <f>IF(ISBLANK(INDEX('Policy Characteristics'!F:F,MATCH($C621,'Policy Characteristics'!$C:$C,0))),"",INDEX('Policy Characteristics'!F:F,MATCH($C621,'Policy Characteristics'!$C:$C,0)))</f>
        <v>0</v>
      </c>
      <c r="M621" s="450">
        <f>IF(ISBLANK(INDEX('Policy Characteristics'!G:G,MATCH($C621,'Policy Characteristics'!$C:$C,0))),"",INDEX('Policy Characteristics'!G:G,MATCH($C621,'Policy Characteristics'!$C:$C,0)))</f>
        <v>0.25</v>
      </c>
      <c r="N621" s="450">
        <f>IF(ISBLANK(INDEX('Policy Characteristics'!H:H,MATCH($C621,'Policy Characteristics'!$C:$C,0))),"",INDEX('Policy Characteristics'!H:H,MATCH($C621,'Policy Characteristics'!$C:$C,0)))</f>
        <v>0.01</v>
      </c>
      <c r="O621" s="427" t="str">
        <f>IF(ISBLANK(INDEX('Policy Characteristics'!I:I,MATCH($C621,'Policy Characteristics'!$C:$C,0))),"",INDEX('Policy Characteristics'!I:I,MATCH($C621,'Policy Characteristics'!$C:$C,0)))</f>
        <v>% reduction in energy use</v>
      </c>
      <c r="P621" s="427" t="str">
        <f>IF(ISBLANK(INDEX('Policy Characteristics'!J:J,MATCH($C621,'Policy Characteristics'!$C:$C,0))),"",INDEX('Policy Characteristics'!J:J,MATCH($C621,'Policy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21" s="427" t="str">
        <f>IF(ISBLANK(INDEX('Policy Characteristics'!K:K,MATCH($C621,'Policy Characteristics'!$C:$C,0))),"",INDEX('Policy Characteristics'!K:K,MATCH($C621,'Policy Characteristics'!$C:$C,0)))</f>
        <v>industry-ag-main.html#eff-stds</v>
      </c>
      <c r="R621" s="427" t="str">
        <f>IF(ISBLANK(INDEX('Policy Characteristics'!L:L,MATCH($C621,'Policy Characteristics'!$C:$C,0))),"",INDEX('Policy Characteristics'!L:L,MATCH($C621,'Policy Characteristics'!$C:$C,0)))</f>
        <v>industry-energy-efficiency-standards.html</v>
      </c>
    </row>
    <row r="622" spans="1:18" s="5" customFormat="1" x14ac:dyDescent="0.35">
      <c r="A622" s="427" t="str">
        <f>IF(ISBLANK(INDEX('Policy Characteristics'!A:A,MATCH($C622,'Policy Characteristics'!$C:$C,0))),"",INDEX('Policy Characteristics'!A:A,MATCH($C622,'Policy Characteristics'!$C:$C,0)))</f>
        <v>Industry</v>
      </c>
      <c r="B622" s="427" t="str">
        <f>IF(ISBLANK(INDEX('Policy Characteristics'!B:B,MATCH($C622,'Policy Characteristics'!$C:$C,0))),"",INDEX('Policy Characteristics'!B:B,MATCH($C622,'Policy Characteristics'!$C:$C,0)))</f>
        <v>Industry Energy Efficiency Standards</v>
      </c>
      <c r="C622" s="431" t="str">
        <f t="shared" si="35"/>
        <v>Percentage Improvement in Eqpt Efficiency Standards above BAU</v>
      </c>
      <c r="D622" s="9" t="s">
        <v>3267</v>
      </c>
      <c r="E622" s="53" t="s">
        <v>2839</v>
      </c>
      <c r="F622" s="211" t="s">
        <v>3235</v>
      </c>
      <c r="G622" s="53" t="s">
        <v>2843</v>
      </c>
      <c r="H622" s="54">
        <v>1176</v>
      </c>
      <c r="I622" s="53" t="s">
        <v>45</v>
      </c>
      <c r="J622" s="429" t="str">
        <f>IF(ISBLANK(INDEX('Policy Characteristics'!D:D,MATCH($C622,'Policy Characteristics'!$C:$C,0))),"",INDEX('Policy Characteristics'!D:D,MATCH($C622,'Policy Characteristics'!$C:$C,0)))</f>
        <v>Industry Energy Efficiency Standards</v>
      </c>
      <c r="K622" s="427" t="str">
        <f>IF(ISBLANK(INDEX('Policy Characteristics'!E:E,MATCH($C622,'Policy Characteristics'!$C:$C,0))),"",INDEX('Policy Characteristics'!E:E,MATCH($C622,'Policy Characteristics'!$C:$C,0)))</f>
        <v>indst efficiency standards</v>
      </c>
      <c r="L622" s="450">
        <f>IF(ISBLANK(INDEX('Policy Characteristics'!F:F,MATCH($C622,'Policy Characteristics'!$C:$C,0))),"",INDEX('Policy Characteristics'!F:F,MATCH($C622,'Policy Characteristics'!$C:$C,0)))</f>
        <v>0</v>
      </c>
      <c r="M622" s="450">
        <f>IF(ISBLANK(INDEX('Policy Characteristics'!G:G,MATCH($C622,'Policy Characteristics'!$C:$C,0))),"",INDEX('Policy Characteristics'!G:G,MATCH($C622,'Policy Characteristics'!$C:$C,0)))</f>
        <v>0.25</v>
      </c>
      <c r="N622" s="450">
        <f>IF(ISBLANK(INDEX('Policy Characteristics'!H:H,MATCH($C622,'Policy Characteristics'!$C:$C,0))),"",INDEX('Policy Characteristics'!H:H,MATCH($C622,'Policy Characteristics'!$C:$C,0)))</f>
        <v>0.01</v>
      </c>
      <c r="O622" s="427" t="str">
        <f>IF(ISBLANK(INDEX('Policy Characteristics'!I:I,MATCH($C622,'Policy Characteristics'!$C:$C,0))),"",INDEX('Policy Characteristics'!I:I,MATCH($C622,'Policy Characteristics'!$C:$C,0)))</f>
        <v>% reduction in energy use</v>
      </c>
      <c r="P622" s="427" t="str">
        <f>IF(ISBLANK(INDEX('Policy Characteristics'!J:J,MATCH($C622,'Policy Characteristics'!$C:$C,0))),"",INDEX('Policy Characteristics'!J:J,MATCH($C622,'Policy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22" s="427" t="str">
        <f>IF(ISBLANK(INDEX('Policy Characteristics'!K:K,MATCH($C622,'Policy Characteristics'!$C:$C,0))),"",INDEX('Policy Characteristics'!K:K,MATCH($C622,'Policy Characteristics'!$C:$C,0)))</f>
        <v>industry-ag-main.html#eff-stds</v>
      </c>
      <c r="R622" s="427" t="str">
        <f>IF(ISBLANK(INDEX('Policy Characteristics'!L:L,MATCH($C622,'Policy Characteristics'!$C:$C,0))),"",INDEX('Policy Characteristics'!L:L,MATCH($C622,'Policy Characteristics'!$C:$C,0)))</f>
        <v>industry-energy-efficiency-standards.html</v>
      </c>
    </row>
    <row r="623" spans="1:18" s="5" customFormat="1" x14ac:dyDescent="0.35">
      <c r="A623" s="427" t="str">
        <f>IF(ISBLANK(INDEX('Policy Characteristics'!A:A,MATCH($C623,'Policy Characteristics'!$C:$C,0))),"",INDEX('Policy Characteristics'!A:A,MATCH($C623,'Policy Characteristics'!$C:$C,0)))</f>
        <v>Industry</v>
      </c>
      <c r="B623" s="427" t="str">
        <f>IF(ISBLANK(INDEX('Policy Characteristics'!B:B,MATCH($C623,'Policy Characteristics'!$C:$C,0))),"",INDEX('Policy Characteristics'!B:B,MATCH($C623,'Policy Characteristics'!$C:$C,0)))</f>
        <v>Industry Energy Efficiency Standards</v>
      </c>
      <c r="C623" s="431" t="str">
        <f t="shared" si="35"/>
        <v>Percentage Improvement in Eqpt Efficiency Standards above BAU</v>
      </c>
      <c r="D623" s="9" t="s">
        <v>3267</v>
      </c>
      <c r="E623" s="53" t="s">
        <v>2836</v>
      </c>
      <c r="F623" s="211" t="s">
        <v>3235</v>
      </c>
      <c r="G623" s="53" t="s">
        <v>2841</v>
      </c>
      <c r="H623" s="54">
        <v>1177</v>
      </c>
      <c r="I623" s="53" t="s">
        <v>46</v>
      </c>
      <c r="J623" s="429" t="str">
        <f>IF(ISBLANK(INDEX('Policy Characteristics'!D:D,MATCH($C623,'Policy Characteristics'!$C:$C,0))),"",INDEX('Policy Characteristics'!D:D,MATCH($C623,'Policy Characteristics'!$C:$C,0)))</f>
        <v>Industry Energy Efficiency Standards</v>
      </c>
      <c r="K623" s="427" t="str">
        <f>IF(ISBLANK(INDEX('Policy Characteristics'!E:E,MATCH($C623,'Policy Characteristics'!$C:$C,0))),"",INDEX('Policy Characteristics'!E:E,MATCH($C623,'Policy Characteristics'!$C:$C,0)))</f>
        <v>indst efficiency standards</v>
      </c>
      <c r="L623" s="450">
        <f>IF(ISBLANK(INDEX('Policy Characteristics'!F:F,MATCH($C623,'Policy Characteristics'!$C:$C,0))),"",INDEX('Policy Characteristics'!F:F,MATCH($C623,'Policy Characteristics'!$C:$C,0)))</f>
        <v>0</v>
      </c>
      <c r="M623" s="450">
        <f>IF(ISBLANK(INDEX('Policy Characteristics'!G:G,MATCH($C623,'Policy Characteristics'!$C:$C,0))),"",INDEX('Policy Characteristics'!G:G,MATCH($C623,'Policy Characteristics'!$C:$C,0)))</f>
        <v>0.25</v>
      </c>
      <c r="N623" s="450">
        <f>IF(ISBLANK(INDEX('Policy Characteristics'!H:H,MATCH($C623,'Policy Characteristics'!$C:$C,0))),"",INDEX('Policy Characteristics'!H:H,MATCH($C623,'Policy Characteristics'!$C:$C,0)))</f>
        <v>0.01</v>
      </c>
      <c r="O623" s="427" t="str">
        <f>IF(ISBLANK(INDEX('Policy Characteristics'!I:I,MATCH($C623,'Policy Characteristics'!$C:$C,0))),"",INDEX('Policy Characteristics'!I:I,MATCH($C623,'Policy Characteristics'!$C:$C,0)))</f>
        <v>% reduction in energy use</v>
      </c>
      <c r="P623" s="427" t="str">
        <f>IF(ISBLANK(INDEX('Policy Characteristics'!J:J,MATCH($C623,'Policy Characteristics'!$C:$C,0))),"",INDEX('Policy Characteristics'!J:J,MATCH($C623,'Policy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23" s="427" t="str">
        <f>IF(ISBLANK(INDEX('Policy Characteristics'!K:K,MATCH($C623,'Policy Characteristics'!$C:$C,0))),"",INDEX('Policy Characteristics'!K:K,MATCH($C623,'Policy Characteristics'!$C:$C,0)))</f>
        <v>industry-ag-main.html#eff-stds</v>
      </c>
      <c r="R623" s="427" t="str">
        <f>IF(ISBLANK(INDEX('Policy Characteristics'!L:L,MATCH($C623,'Policy Characteristics'!$C:$C,0))),"",INDEX('Policy Characteristics'!L:L,MATCH($C623,'Policy Characteristics'!$C:$C,0)))</f>
        <v>industry-energy-efficiency-standards.html</v>
      </c>
    </row>
    <row r="624" spans="1:18" s="5" customFormat="1" x14ac:dyDescent="0.35">
      <c r="A624" s="427" t="str">
        <f>IF(ISBLANK(INDEX('Policy Characteristics'!A:A,MATCH($C624,'Policy Characteristics'!$C:$C,0))),"",INDEX('Policy Characteristics'!A:A,MATCH($C624,'Policy Characteristics'!$C:$C,0)))</f>
        <v>Industry</v>
      </c>
      <c r="B624" s="427" t="str">
        <f>IF(ISBLANK(INDEX('Policy Characteristics'!B:B,MATCH($C624,'Policy Characteristics'!$C:$C,0))),"",INDEX('Policy Characteristics'!B:B,MATCH($C624,'Policy Characteristics'!$C:$C,0)))</f>
        <v>Industry Energy Efficiency Standards</v>
      </c>
      <c r="C624" s="431" t="str">
        <f t="shared" si="35"/>
        <v>Percentage Improvement in Eqpt Efficiency Standards above BAU</v>
      </c>
      <c r="D624" s="9" t="s">
        <v>3268</v>
      </c>
      <c r="E624" s="53" t="s">
        <v>2480</v>
      </c>
      <c r="F624" s="211" t="s">
        <v>3236</v>
      </c>
      <c r="G624" s="53" t="s">
        <v>2486</v>
      </c>
      <c r="H624" s="54">
        <v>1178</v>
      </c>
      <c r="I624" s="9" t="s">
        <v>46</v>
      </c>
      <c r="J624" s="429" t="str">
        <f>IF(ISBLANK(INDEX('Policy Characteristics'!D:D,MATCH($C624,'Policy Characteristics'!$C:$C,0))),"",INDEX('Policy Characteristics'!D:D,MATCH($C624,'Policy Characteristics'!$C:$C,0)))</f>
        <v>Industry Energy Efficiency Standards</v>
      </c>
      <c r="K624" s="427" t="str">
        <f>IF(ISBLANK(INDEX('Policy Characteristics'!E:E,MATCH($C624,'Policy Characteristics'!$C:$C,0))),"",INDEX('Policy Characteristics'!E:E,MATCH($C624,'Policy Characteristics'!$C:$C,0)))</f>
        <v>indst efficiency standards</v>
      </c>
      <c r="L624" s="450">
        <f>IF(ISBLANK(INDEX('Policy Characteristics'!F:F,MATCH($C624,'Policy Characteristics'!$C:$C,0))),"",INDEX('Policy Characteristics'!F:F,MATCH($C624,'Policy Characteristics'!$C:$C,0)))</f>
        <v>0</v>
      </c>
      <c r="M624" s="450">
        <f>IF(ISBLANK(INDEX('Policy Characteristics'!G:G,MATCH($C624,'Policy Characteristics'!$C:$C,0))),"",INDEX('Policy Characteristics'!G:G,MATCH($C624,'Policy Characteristics'!$C:$C,0)))</f>
        <v>0.25</v>
      </c>
      <c r="N624" s="450">
        <f>IF(ISBLANK(INDEX('Policy Characteristics'!H:H,MATCH($C624,'Policy Characteristics'!$C:$C,0))),"",INDEX('Policy Characteristics'!H:H,MATCH($C624,'Policy Characteristics'!$C:$C,0)))</f>
        <v>0.01</v>
      </c>
      <c r="O624" s="427" t="str">
        <f>IF(ISBLANK(INDEX('Policy Characteristics'!I:I,MATCH($C624,'Policy Characteristics'!$C:$C,0))),"",INDEX('Policy Characteristics'!I:I,MATCH($C624,'Policy Characteristics'!$C:$C,0)))</f>
        <v>% reduction in energy use</v>
      </c>
      <c r="P624" s="427" t="str">
        <f>IF(ISBLANK(INDEX('Policy Characteristics'!J:J,MATCH($C624,'Policy Characteristics'!$C:$C,0))),"",INDEX('Policy Characteristics'!J:J,MATCH($C624,'Policy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24" s="427" t="str">
        <f>IF(ISBLANK(INDEX('Policy Characteristics'!K:K,MATCH($C624,'Policy Characteristics'!$C:$C,0))),"",INDEX('Policy Characteristics'!K:K,MATCH($C624,'Policy Characteristics'!$C:$C,0)))</f>
        <v>industry-ag-main.html#eff-stds</v>
      </c>
      <c r="R624" s="427" t="str">
        <f>IF(ISBLANK(INDEX('Policy Characteristics'!L:L,MATCH($C624,'Policy Characteristics'!$C:$C,0))),"",INDEX('Policy Characteristics'!L:L,MATCH($C624,'Policy Characteristics'!$C:$C,0)))</f>
        <v>industry-energy-efficiency-standards.html</v>
      </c>
    </row>
    <row r="625" spans="1:18" s="5" customFormat="1" x14ac:dyDescent="0.35">
      <c r="A625" s="427" t="str">
        <f>IF(ISBLANK(INDEX('Policy Characteristics'!A:A,MATCH($C625,'Policy Characteristics'!$C:$C,0))),"",INDEX('Policy Characteristics'!A:A,MATCH($C625,'Policy Characteristics'!$C:$C,0)))</f>
        <v>Industry</v>
      </c>
      <c r="B625" s="427" t="str">
        <f>IF(ISBLANK(INDEX('Policy Characteristics'!B:B,MATCH($C625,'Policy Characteristics'!$C:$C,0))),"",INDEX('Policy Characteristics'!B:B,MATCH($C625,'Policy Characteristics'!$C:$C,0)))</f>
        <v>Industry Energy Efficiency Standards</v>
      </c>
      <c r="C625" s="431" t="str">
        <f t="shared" si="35"/>
        <v>Percentage Improvement in Eqpt Efficiency Standards above BAU</v>
      </c>
      <c r="D625" s="9" t="s">
        <v>3268</v>
      </c>
      <c r="E625" s="53" t="s">
        <v>2481</v>
      </c>
      <c r="F625" s="211" t="s">
        <v>3236</v>
      </c>
      <c r="G625" s="53" t="s">
        <v>2489</v>
      </c>
      <c r="H625" s="54">
        <v>1179</v>
      </c>
      <c r="I625" s="53" t="s">
        <v>46</v>
      </c>
      <c r="J625" s="429" t="str">
        <f>IF(ISBLANK(INDEX('Policy Characteristics'!D:D,MATCH($C625,'Policy Characteristics'!$C:$C,0))),"",INDEX('Policy Characteristics'!D:D,MATCH($C625,'Policy Characteristics'!$C:$C,0)))</f>
        <v>Industry Energy Efficiency Standards</v>
      </c>
      <c r="K625" s="427" t="str">
        <f>IF(ISBLANK(INDEX('Policy Characteristics'!E:E,MATCH($C625,'Policy Characteristics'!$C:$C,0))),"",INDEX('Policy Characteristics'!E:E,MATCH($C625,'Policy Characteristics'!$C:$C,0)))</f>
        <v>indst efficiency standards</v>
      </c>
      <c r="L625" s="450">
        <f>IF(ISBLANK(INDEX('Policy Characteristics'!F:F,MATCH($C625,'Policy Characteristics'!$C:$C,0))),"",INDEX('Policy Characteristics'!F:F,MATCH($C625,'Policy Characteristics'!$C:$C,0)))</f>
        <v>0</v>
      </c>
      <c r="M625" s="450">
        <f>IF(ISBLANK(INDEX('Policy Characteristics'!G:G,MATCH($C625,'Policy Characteristics'!$C:$C,0))),"",INDEX('Policy Characteristics'!G:G,MATCH($C625,'Policy Characteristics'!$C:$C,0)))</f>
        <v>0.25</v>
      </c>
      <c r="N625" s="450">
        <f>IF(ISBLANK(INDEX('Policy Characteristics'!H:H,MATCH($C625,'Policy Characteristics'!$C:$C,0))),"",INDEX('Policy Characteristics'!H:H,MATCH($C625,'Policy Characteristics'!$C:$C,0)))</f>
        <v>0.01</v>
      </c>
      <c r="O625" s="427" t="str">
        <f>IF(ISBLANK(INDEX('Policy Characteristics'!I:I,MATCH($C625,'Policy Characteristics'!$C:$C,0))),"",INDEX('Policy Characteristics'!I:I,MATCH($C625,'Policy Characteristics'!$C:$C,0)))</f>
        <v>% reduction in energy use</v>
      </c>
      <c r="P625" s="427" t="str">
        <f>IF(ISBLANK(INDEX('Policy Characteristics'!J:J,MATCH($C625,'Policy Characteristics'!$C:$C,0))),"",INDEX('Policy Characteristics'!J:J,MATCH($C625,'Policy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25" s="427" t="str">
        <f>IF(ISBLANK(INDEX('Policy Characteristics'!K:K,MATCH($C625,'Policy Characteristics'!$C:$C,0))),"",INDEX('Policy Characteristics'!K:K,MATCH($C625,'Policy Characteristics'!$C:$C,0)))</f>
        <v>industry-ag-main.html#eff-stds</v>
      </c>
      <c r="R625" s="427" t="str">
        <f>IF(ISBLANK(INDEX('Policy Characteristics'!L:L,MATCH($C625,'Policy Characteristics'!$C:$C,0))),"",INDEX('Policy Characteristics'!L:L,MATCH($C625,'Policy Characteristics'!$C:$C,0)))</f>
        <v>industry-energy-efficiency-standards.html</v>
      </c>
    </row>
    <row r="626" spans="1:18" s="5" customFormat="1" x14ac:dyDescent="0.35">
      <c r="A626" s="427" t="str">
        <f>IF(ISBLANK(INDEX('Policy Characteristics'!A:A,MATCH($C626,'Policy Characteristics'!$C:$C,0))),"",INDEX('Policy Characteristics'!A:A,MATCH($C626,'Policy Characteristics'!$C:$C,0)))</f>
        <v>Industry</v>
      </c>
      <c r="B626" s="427" t="str">
        <f>IF(ISBLANK(INDEX('Policy Characteristics'!B:B,MATCH($C626,'Policy Characteristics'!$C:$C,0))),"",INDEX('Policy Characteristics'!B:B,MATCH($C626,'Policy Characteristics'!$C:$C,0)))</f>
        <v>Industry Energy Efficiency Standards</v>
      </c>
      <c r="C626" s="431" t="str">
        <f t="shared" si="35"/>
        <v>Percentage Improvement in Eqpt Efficiency Standards above BAU</v>
      </c>
      <c r="D626" s="9" t="s">
        <v>3268</v>
      </c>
      <c r="E626" s="53" t="s">
        <v>2482</v>
      </c>
      <c r="F626" s="211" t="s">
        <v>3236</v>
      </c>
      <c r="G626" s="53" t="s">
        <v>2490</v>
      </c>
      <c r="H626" s="54">
        <v>1180</v>
      </c>
      <c r="I626" s="53" t="s">
        <v>45</v>
      </c>
      <c r="J626" s="429" t="str">
        <f>IF(ISBLANK(INDEX('Policy Characteristics'!D:D,MATCH($C626,'Policy Characteristics'!$C:$C,0))),"",INDEX('Policy Characteristics'!D:D,MATCH($C626,'Policy Characteristics'!$C:$C,0)))</f>
        <v>Industry Energy Efficiency Standards</v>
      </c>
      <c r="K626" s="427" t="str">
        <f>IF(ISBLANK(INDEX('Policy Characteristics'!E:E,MATCH($C626,'Policy Characteristics'!$C:$C,0))),"",INDEX('Policy Characteristics'!E:E,MATCH($C626,'Policy Characteristics'!$C:$C,0)))</f>
        <v>indst efficiency standards</v>
      </c>
      <c r="L626" s="450">
        <f>IF(ISBLANK(INDEX('Policy Characteristics'!F:F,MATCH($C626,'Policy Characteristics'!$C:$C,0))),"",INDEX('Policy Characteristics'!F:F,MATCH($C626,'Policy Characteristics'!$C:$C,0)))</f>
        <v>0</v>
      </c>
      <c r="M626" s="450">
        <f>IF(ISBLANK(INDEX('Policy Characteristics'!G:G,MATCH($C626,'Policy Characteristics'!$C:$C,0))),"",INDEX('Policy Characteristics'!G:G,MATCH($C626,'Policy Characteristics'!$C:$C,0)))</f>
        <v>0.25</v>
      </c>
      <c r="N626" s="450">
        <f>IF(ISBLANK(INDEX('Policy Characteristics'!H:H,MATCH($C626,'Policy Characteristics'!$C:$C,0))),"",INDEX('Policy Characteristics'!H:H,MATCH($C626,'Policy Characteristics'!$C:$C,0)))</f>
        <v>0.01</v>
      </c>
      <c r="O626" s="427" t="str">
        <f>IF(ISBLANK(INDEX('Policy Characteristics'!I:I,MATCH($C626,'Policy Characteristics'!$C:$C,0))),"",INDEX('Policy Characteristics'!I:I,MATCH($C626,'Policy Characteristics'!$C:$C,0)))</f>
        <v>% reduction in energy use</v>
      </c>
      <c r="P626" s="427" t="str">
        <f>IF(ISBLANK(INDEX('Policy Characteristics'!J:J,MATCH($C626,'Policy Characteristics'!$C:$C,0))),"",INDEX('Policy Characteristics'!J:J,MATCH($C626,'Policy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26" s="427" t="str">
        <f>IF(ISBLANK(INDEX('Policy Characteristics'!K:K,MATCH($C626,'Policy Characteristics'!$C:$C,0))),"",INDEX('Policy Characteristics'!K:K,MATCH($C626,'Policy Characteristics'!$C:$C,0)))</f>
        <v>industry-ag-main.html#eff-stds</v>
      </c>
      <c r="R626" s="427" t="str">
        <f>IF(ISBLANK(INDEX('Policy Characteristics'!L:L,MATCH($C626,'Policy Characteristics'!$C:$C,0))),"",INDEX('Policy Characteristics'!L:L,MATCH($C626,'Policy Characteristics'!$C:$C,0)))</f>
        <v>industry-energy-efficiency-standards.html</v>
      </c>
    </row>
    <row r="627" spans="1:18" s="5" customFormat="1" x14ac:dyDescent="0.35">
      <c r="A627" s="427" t="str">
        <f>IF(ISBLANK(INDEX('Policy Characteristics'!A:A,MATCH($C627,'Policy Characteristics'!$C:$C,0))),"",INDEX('Policy Characteristics'!A:A,MATCH($C627,'Policy Characteristics'!$C:$C,0)))</f>
        <v>Industry</v>
      </c>
      <c r="B627" s="427" t="str">
        <f>IF(ISBLANK(INDEX('Policy Characteristics'!B:B,MATCH($C627,'Policy Characteristics'!$C:$C,0))),"",INDEX('Policy Characteristics'!B:B,MATCH($C627,'Policy Characteristics'!$C:$C,0)))</f>
        <v>Industry Energy Efficiency Standards</v>
      </c>
      <c r="C627" s="431" t="str">
        <f t="shared" si="35"/>
        <v>Percentage Improvement in Eqpt Efficiency Standards above BAU</v>
      </c>
      <c r="D627" s="9" t="s">
        <v>3268</v>
      </c>
      <c r="E627" s="53" t="s">
        <v>2483</v>
      </c>
      <c r="F627" s="211" t="s">
        <v>3236</v>
      </c>
      <c r="G627" s="53" t="s">
        <v>2487</v>
      </c>
      <c r="H627" s="54">
        <v>1181</v>
      </c>
      <c r="I627" s="53" t="s">
        <v>46</v>
      </c>
      <c r="J627" s="429" t="str">
        <f>IF(ISBLANK(INDEX('Policy Characteristics'!D:D,MATCH($C627,'Policy Characteristics'!$C:$C,0))),"",INDEX('Policy Characteristics'!D:D,MATCH($C627,'Policy Characteristics'!$C:$C,0)))</f>
        <v>Industry Energy Efficiency Standards</v>
      </c>
      <c r="K627" s="427" t="str">
        <f>IF(ISBLANK(INDEX('Policy Characteristics'!E:E,MATCH($C627,'Policy Characteristics'!$C:$C,0))),"",INDEX('Policy Characteristics'!E:E,MATCH($C627,'Policy Characteristics'!$C:$C,0)))</f>
        <v>indst efficiency standards</v>
      </c>
      <c r="L627" s="450">
        <f>IF(ISBLANK(INDEX('Policy Characteristics'!F:F,MATCH($C627,'Policy Characteristics'!$C:$C,0))),"",INDEX('Policy Characteristics'!F:F,MATCH($C627,'Policy Characteristics'!$C:$C,0)))</f>
        <v>0</v>
      </c>
      <c r="M627" s="450">
        <f>IF(ISBLANK(INDEX('Policy Characteristics'!G:G,MATCH($C627,'Policy Characteristics'!$C:$C,0))),"",INDEX('Policy Characteristics'!G:G,MATCH($C627,'Policy Characteristics'!$C:$C,0)))</f>
        <v>0.25</v>
      </c>
      <c r="N627" s="450">
        <f>IF(ISBLANK(INDEX('Policy Characteristics'!H:H,MATCH($C627,'Policy Characteristics'!$C:$C,0))),"",INDEX('Policy Characteristics'!H:H,MATCH($C627,'Policy Characteristics'!$C:$C,0)))</f>
        <v>0.01</v>
      </c>
      <c r="O627" s="427" t="str">
        <f>IF(ISBLANK(INDEX('Policy Characteristics'!I:I,MATCH($C627,'Policy Characteristics'!$C:$C,0))),"",INDEX('Policy Characteristics'!I:I,MATCH($C627,'Policy Characteristics'!$C:$C,0)))</f>
        <v>% reduction in energy use</v>
      </c>
      <c r="P627" s="427" t="str">
        <f>IF(ISBLANK(INDEX('Policy Characteristics'!J:J,MATCH($C627,'Policy Characteristics'!$C:$C,0))),"",INDEX('Policy Characteristics'!J:J,MATCH($C627,'Policy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27" s="427" t="str">
        <f>IF(ISBLANK(INDEX('Policy Characteristics'!K:K,MATCH($C627,'Policy Characteristics'!$C:$C,0))),"",INDEX('Policy Characteristics'!K:K,MATCH($C627,'Policy Characteristics'!$C:$C,0)))</f>
        <v>industry-ag-main.html#eff-stds</v>
      </c>
      <c r="R627" s="427" t="str">
        <f>IF(ISBLANK(INDEX('Policy Characteristics'!L:L,MATCH($C627,'Policy Characteristics'!$C:$C,0))),"",INDEX('Policy Characteristics'!L:L,MATCH($C627,'Policy Characteristics'!$C:$C,0)))</f>
        <v>industry-energy-efficiency-standards.html</v>
      </c>
    </row>
    <row r="628" spans="1:18" s="5" customFormat="1" x14ac:dyDescent="0.35">
      <c r="A628" s="427" t="str">
        <f>IF(ISBLANK(INDEX('Policy Characteristics'!A:A,MATCH($C628,'Policy Characteristics'!$C:$C,0))),"",INDEX('Policy Characteristics'!A:A,MATCH($C628,'Policy Characteristics'!$C:$C,0)))</f>
        <v>Industry</v>
      </c>
      <c r="B628" s="427" t="str">
        <f>IF(ISBLANK(INDEX('Policy Characteristics'!B:B,MATCH($C628,'Policy Characteristics'!$C:$C,0))),"",INDEX('Policy Characteristics'!B:B,MATCH($C628,'Policy Characteristics'!$C:$C,0)))</f>
        <v>Industry Energy Efficiency Standards</v>
      </c>
      <c r="C628" s="431" t="str">
        <f t="shared" si="35"/>
        <v>Percentage Improvement in Eqpt Efficiency Standards above BAU</v>
      </c>
      <c r="D628" s="9" t="s">
        <v>3268</v>
      </c>
      <c r="E628" s="53" t="s">
        <v>2484</v>
      </c>
      <c r="F628" s="211" t="s">
        <v>3236</v>
      </c>
      <c r="G628" s="53" t="s">
        <v>2488</v>
      </c>
      <c r="H628" s="54">
        <v>1182</v>
      </c>
      <c r="I628" s="53" t="s">
        <v>46</v>
      </c>
      <c r="J628" s="429" t="str">
        <f>IF(ISBLANK(INDEX('Policy Characteristics'!D:D,MATCH($C628,'Policy Characteristics'!$C:$C,0))),"",INDEX('Policy Characteristics'!D:D,MATCH($C628,'Policy Characteristics'!$C:$C,0)))</f>
        <v>Industry Energy Efficiency Standards</v>
      </c>
      <c r="K628" s="427" t="str">
        <f>IF(ISBLANK(INDEX('Policy Characteristics'!E:E,MATCH($C628,'Policy Characteristics'!$C:$C,0))),"",INDEX('Policy Characteristics'!E:E,MATCH($C628,'Policy Characteristics'!$C:$C,0)))</f>
        <v>indst efficiency standards</v>
      </c>
      <c r="L628" s="450">
        <f>IF(ISBLANK(INDEX('Policy Characteristics'!F:F,MATCH($C628,'Policy Characteristics'!$C:$C,0))),"",INDEX('Policy Characteristics'!F:F,MATCH($C628,'Policy Characteristics'!$C:$C,0)))</f>
        <v>0</v>
      </c>
      <c r="M628" s="450">
        <f>IF(ISBLANK(INDEX('Policy Characteristics'!G:G,MATCH($C628,'Policy Characteristics'!$C:$C,0))),"",INDEX('Policy Characteristics'!G:G,MATCH($C628,'Policy Characteristics'!$C:$C,0)))</f>
        <v>0.25</v>
      </c>
      <c r="N628" s="450">
        <f>IF(ISBLANK(INDEX('Policy Characteristics'!H:H,MATCH($C628,'Policy Characteristics'!$C:$C,0))),"",INDEX('Policy Characteristics'!H:H,MATCH($C628,'Policy Characteristics'!$C:$C,0)))</f>
        <v>0.01</v>
      </c>
      <c r="O628" s="427" t="str">
        <f>IF(ISBLANK(INDEX('Policy Characteristics'!I:I,MATCH($C628,'Policy Characteristics'!$C:$C,0))),"",INDEX('Policy Characteristics'!I:I,MATCH($C628,'Policy Characteristics'!$C:$C,0)))</f>
        <v>% reduction in energy use</v>
      </c>
      <c r="P628" s="427" t="str">
        <f>IF(ISBLANK(INDEX('Policy Characteristics'!J:J,MATCH($C628,'Policy Characteristics'!$C:$C,0))),"",INDEX('Policy Characteristics'!J:J,MATCH($C628,'Policy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28" s="427" t="str">
        <f>IF(ISBLANK(INDEX('Policy Characteristics'!K:K,MATCH($C628,'Policy Characteristics'!$C:$C,0))),"",INDEX('Policy Characteristics'!K:K,MATCH($C628,'Policy Characteristics'!$C:$C,0)))</f>
        <v>industry-ag-main.html#eff-stds</v>
      </c>
      <c r="R628" s="427" t="str">
        <f>IF(ISBLANK(INDEX('Policy Characteristics'!L:L,MATCH($C628,'Policy Characteristics'!$C:$C,0))),"",INDEX('Policy Characteristics'!L:L,MATCH($C628,'Policy Characteristics'!$C:$C,0)))</f>
        <v>industry-energy-efficiency-standards.html</v>
      </c>
    </row>
    <row r="629" spans="1:18" s="5" customFormat="1" x14ac:dyDescent="0.35">
      <c r="A629" s="427" t="str">
        <f>IF(ISBLANK(INDEX('Policy Characteristics'!A:A,MATCH($C629,'Policy Characteristics'!$C:$C,0))),"",INDEX('Policy Characteristics'!A:A,MATCH($C629,'Policy Characteristics'!$C:$C,0)))</f>
        <v>Industry</v>
      </c>
      <c r="B629" s="427" t="str">
        <f>IF(ISBLANK(INDEX('Policy Characteristics'!B:B,MATCH($C629,'Policy Characteristics'!$C:$C,0))),"",INDEX('Policy Characteristics'!B:B,MATCH($C629,'Policy Characteristics'!$C:$C,0)))</f>
        <v>Industry Energy Efficiency Standards</v>
      </c>
      <c r="C629" s="431" t="str">
        <f t="shared" si="35"/>
        <v>Percentage Improvement in Eqpt Efficiency Standards above BAU</v>
      </c>
      <c r="D629" s="9" t="s">
        <v>3268</v>
      </c>
      <c r="E629" s="53" t="s">
        <v>2485</v>
      </c>
      <c r="F629" s="211" t="s">
        <v>3236</v>
      </c>
      <c r="G629" s="53" t="s">
        <v>2491</v>
      </c>
      <c r="H629" s="54">
        <v>1183</v>
      </c>
      <c r="I629" s="53" t="s">
        <v>46</v>
      </c>
      <c r="J629" s="429" t="str">
        <f>IF(ISBLANK(INDEX('Policy Characteristics'!D:D,MATCH($C629,'Policy Characteristics'!$C:$C,0))),"",INDEX('Policy Characteristics'!D:D,MATCH($C629,'Policy Characteristics'!$C:$C,0)))</f>
        <v>Industry Energy Efficiency Standards</v>
      </c>
      <c r="K629" s="427" t="str">
        <f>IF(ISBLANK(INDEX('Policy Characteristics'!E:E,MATCH($C629,'Policy Characteristics'!$C:$C,0))),"",INDEX('Policy Characteristics'!E:E,MATCH($C629,'Policy Characteristics'!$C:$C,0)))</f>
        <v>indst efficiency standards</v>
      </c>
      <c r="L629" s="450">
        <f>IF(ISBLANK(INDEX('Policy Characteristics'!F:F,MATCH($C629,'Policy Characteristics'!$C:$C,0))),"",INDEX('Policy Characteristics'!F:F,MATCH($C629,'Policy Characteristics'!$C:$C,0)))</f>
        <v>0</v>
      </c>
      <c r="M629" s="450">
        <f>IF(ISBLANK(INDEX('Policy Characteristics'!G:G,MATCH($C629,'Policy Characteristics'!$C:$C,0))),"",INDEX('Policy Characteristics'!G:G,MATCH($C629,'Policy Characteristics'!$C:$C,0)))</f>
        <v>0.25</v>
      </c>
      <c r="N629" s="450">
        <f>IF(ISBLANK(INDEX('Policy Characteristics'!H:H,MATCH($C629,'Policy Characteristics'!$C:$C,0))),"",INDEX('Policy Characteristics'!H:H,MATCH($C629,'Policy Characteristics'!$C:$C,0)))</f>
        <v>0.01</v>
      </c>
      <c r="O629" s="427" t="str">
        <f>IF(ISBLANK(INDEX('Policy Characteristics'!I:I,MATCH($C629,'Policy Characteristics'!$C:$C,0))),"",INDEX('Policy Characteristics'!I:I,MATCH($C629,'Policy Characteristics'!$C:$C,0)))</f>
        <v>% reduction in energy use</v>
      </c>
      <c r="P629" s="427" t="str">
        <f>IF(ISBLANK(INDEX('Policy Characteristics'!J:J,MATCH($C629,'Policy Characteristics'!$C:$C,0))),"",INDEX('Policy Characteristics'!J:J,MATCH($C629,'Policy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29" s="427" t="str">
        <f>IF(ISBLANK(INDEX('Policy Characteristics'!K:K,MATCH($C629,'Policy Characteristics'!$C:$C,0))),"",INDEX('Policy Characteristics'!K:K,MATCH($C629,'Policy Characteristics'!$C:$C,0)))</f>
        <v>industry-ag-main.html#eff-stds</v>
      </c>
      <c r="R629" s="427" t="str">
        <f>IF(ISBLANK(INDEX('Policy Characteristics'!L:L,MATCH($C629,'Policy Characteristics'!$C:$C,0))),"",INDEX('Policy Characteristics'!L:L,MATCH($C629,'Policy Characteristics'!$C:$C,0)))</f>
        <v>industry-energy-efficiency-standards.html</v>
      </c>
    </row>
    <row r="630" spans="1:18" s="5" customFormat="1" x14ac:dyDescent="0.35">
      <c r="A630" s="427" t="str">
        <f>IF(ISBLANK(INDEX('Policy Characteristics'!A:A,MATCH($C630,'Policy Characteristics'!$C:$C,0))),"",INDEX('Policy Characteristics'!A:A,MATCH($C630,'Policy Characteristics'!$C:$C,0)))</f>
        <v>Industry</v>
      </c>
      <c r="B630" s="427" t="str">
        <f>IF(ISBLANK(INDEX('Policy Characteristics'!B:B,MATCH($C630,'Policy Characteristics'!$C:$C,0))),"",INDEX('Policy Characteristics'!B:B,MATCH($C630,'Policy Characteristics'!$C:$C,0)))</f>
        <v>Industry Energy Efficiency Standards</v>
      </c>
      <c r="C630" s="431" t="str">
        <f t="shared" si="35"/>
        <v>Percentage Improvement in Eqpt Efficiency Standards above BAU</v>
      </c>
      <c r="D630" s="9" t="s">
        <v>3268</v>
      </c>
      <c r="E630" s="53" t="s">
        <v>2837</v>
      </c>
      <c r="F630" s="211" t="s">
        <v>3236</v>
      </c>
      <c r="G630" s="53" t="s">
        <v>2840</v>
      </c>
      <c r="H630" s="54">
        <v>1184</v>
      </c>
      <c r="I630" s="53" t="s">
        <v>46</v>
      </c>
      <c r="J630" s="429" t="str">
        <f>IF(ISBLANK(INDEX('Policy Characteristics'!D:D,MATCH($C630,'Policy Characteristics'!$C:$C,0))),"",INDEX('Policy Characteristics'!D:D,MATCH($C630,'Policy Characteristics'!$C:$C,0)))</f>
        <v>Industry Energy Efficiency Standards</v>
      </c>
      <c r="K630" s="427" t="str">
        <f>IF(ISBLANK(INDEX('Policy Characteristics'!E:E,MATCH($C630,'Policy Characteristics'!$C:$C,0))),"",INDEX('Policy Characteristics'!E:E,MATCH($C630,'Policy Characteristics'!$C:$C,0)))</f>
        <v>indst efficiency standards</v>
      </c>
      <c r="L630" s="450">
        <f>IF(ISBLANK(INDEX('Policy Characteristics'!F:F,MATCH($C630,'Policy Characteristics'!$C:$C,0))),"",INDEX('Policy Characteristics'!F:F,MATCH($C630,'Policy Characteristics'!$C:$C,0)))</f>
        <v>0</v>
      </c>
      <c r="M630" s="450">
        <f>IF(ISBLANK(INDEX('Policy Characteristics'!G:G,MATCH($C630,'Policy Characteristics'!$C:$C,0))),"",INDEX('Policy Characteristics'!G:G,MATCH($C630,'Policy Characteristics'!$C:$C,0)))</f>
        <v>0.25</v>
      </c>
      <c r="N630" s="450">
        <f>IF(ISBLANK(INDEX('Policy Characteristics'!H:H,MATCH($C630,'Policy Characteristics'!$C:$C,0))),"",INDEX('Policy Characteristics'!H:H,MATCH($C630,'Policy Characteristics'!$C:$C,0)))</f>
        <v>0.01</v>
      </c>
      <c r="O630" s="427" t="str">
        <f>IF(ISBLANK(INDEX('Policy Characteristics'!I:I,MATCH($C630,'Policy Characteristics'!$C:$C,0))),"",INDEX('Policy Characteristics'!I:I,MATCH($C630,'Policy Characteristics'!$C:$C,0)))</f>
        <v>% reduction in energy use</v>
      </c>
      <c r="P630" s="427" t="str">
        <f>IF(ISBLANK(INDEX('Policy Characteristics'!J:J,MATCH($C630,'Policy Characteristics'!$C:$C,0))),"",INDEX('Policy Characteristics'!J:J,MATCH($C630,'Policy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30" s="427" t="str">
        <f>IF(ISBLANK(INDEX('Policy Characteristics'!K:K,MATCH($C630,'Policy Characteristics'!$C:$C,0))),"",INDEX('Policy Characteristics'!K:K,MATCH($C630,'Policy Characteristics'!$C:$C,0)))</f>
        <v>industry-ag-main.html#eff-stds</v>
      </c>
      <c r="R630" s="427" t="str">
        <f>IF(ISBLANK(INDEX('Policy Characteristics'!L:L,MATCH($C630,'Policy Characteristics'!$C:$C,0))),"",INDEX('Policy Characteristics'!L:L,MATCH($C630,'Policy Characteristics'!$C:$C,0)))</f>
        <v>industry-energy-efficiency-standards.html</v>
      </c>
    </row>
    <row r="631" spans="1:18" s="5" customFormat="1" x14ac:dyDescent="0.35">
      <c r="A631" s="427" t="str">
        <f>IF(ISBLANK(INDEX('Policy Characteristics'!A:A,MATCH($C631,'Policy Characteristics'!$C:$C,0))),"",INDEX('Policy Characteristics'!A:A,MATCH($C631,'Policy Characteristics'!$C:$C,0)))</f>
        <v>Industry</v>
      </c>
      <c r="B631" s="427" t="str">
        <f>IF(ISBLANK(INDEX('Policy Characteristics'!B:B,MATCH($C631,'Policy Characteristics'!$C:$C,0))),"",INDEX('Policy Characteristics'!B:B,MATCH($C631,'Policy Characteristics'!$C:$C,0)))</f>
        <v>Industry Energy Efficiency Standards</v>
      </c>
      <c r="C631" s="431" t="str">
        <f t="shared" si="35"/>
        <v>Percentage Improvement in Eqpt Efficiency Standards above BAU</v>
      </c>
      <c r="D631" s="9" t="s">
        <v>3268</v>
      </c>
      <c r="E631" s="53" t="s">
        <v>2838</v>
      </c>
      <c r="F631" s="211" t="s">
        <v>3236</v>
      </c>
      <c r="G631" s="53" t="s">
        <v>2842</v>
      </c>
      <c r="H631" s="54">
        <v>1185</v>
      </c>
      <c r="I631" s="53" t="s">
        <v>46</v>
      </c>
      <c r="J631" s="429" t="str">
        <f>IF(ISBLANK(INDEX('Policy Characteristics'!D:D,MATCH($C631,'Policy Characteristics'!$C:$C,0))),"",INDEX('Policy Characteristics'!D:D,MATCH($C631,'Policy Characteristics'!$C:$C,0)))</f>
        <v>Industry Energy Efficiency Standards</v>
      </c>
      <c r="K631" s="427" t="str">
        <f>IF(ISBLANK(INDEX('Policy Characteristics'!E:E,MATCH($C631,'Policy Characteristics'!$C:$C,0))),"",INDEX('Policy Characteristics'!E:E,MATCH($C631,'Policy Characteristics'!$C:$C,0)))</f>
        <v>indst efficiency standards</v>
      </c>
      <c r="L631" s="450">
        <f>IF(ISBLANK(INDEX('Policy Characteristics'!F:F,MATCH($C631,'Policy Characteristics'!$C:$C,0))),"",INDEX('Policy Characteristics'!F:F,MATCH($C631,'Policy Characteristics'!$C:$C,0)))</f>
        <v>0</v>
      </c>
      <c r="M631" s="450">
        <f>IF(ISBLANK(INDEX('Policy Characteristics'!G:G,MATCH($C631,'Policy Characteristics'!$C:$C,0))),"",INDEX('Policy Characteristics'!G:G,MATCH($C631,'Policy Characteristics'!$C:$C,0)))</f>
        <v>0.25</v>
      </c>
      <c r="N631" s="450">
        <f>IF(ISBLANK(INDEX('Policy Characteristics'!H:H,MATCH($C631,'Policy Characteristics'!$C:$C,0))),"",INDEX('Policy Characteristics'!H:H,MATCH($C631,'Policy Characteristics'!$C:$C,0)))</f>
        <v>0.01</v>
      </c>
      <c r="O631" s="427" t="str">
        <f>IF(ISBLANK(INDEX('Policy Characteristics'!I:I,MATCH($C631,'Policy Characteristics'!$C:$C,0))),"",INDEX('Policy Characteristics'!I:I,MATCH($C631,'Policy Characteristics'!$C:$C,0)))</f>
        <v>% reduction in energy use</v>
      </c>
      <c r="P631" s="427" t="str">
        <f>IF(ISBLANK(INDEX('Policy Characteristics'!J:J,MATCH($C631,'Policy Characteristics'!$C:$C,0))),"",INDEX('Policy Characteristics'!J:J,MATCH($C631,'Policy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31" s="427" t="str">
        <f>IF(ISBLANK(INDEX('Policy Characteristics'!K:K,MATCH($C631,'Policy Characteristics'!$C:$C,0))),"",INDEX('Policy Characteristics'!K:K,MATCH($C631,'Policy Characteristics'!$C:$C,0)))</f>
        <v>industry-ag-main.html#eff-stds</v>
      </c>
      <c r="R631" s="427" t="str">
        <f>IF(ISBLANK(INDEX('Policy Characteristics'!L:L,MATCH($C631,'Policy Characteristics'!$C:$C,0))),"",INDEX('Policy Characteristics'!L:L,MATCH($C631,'Policy Characteristics'!$C:$C,0)))</f>
        <v>industry-energy-efficiency-standards.html</v>
      </c>
    </row>
    <row r="632" spans="1:18" s="5" customFormat="1" x14ac:dyDescent="0.35">
      <c r="A632" s="427" t="str">
        <f>IF(ISBLANK(INDEX('Policy Characteristics'!A:A,MATCH($C632,'Policy Characteristics'!$C:$C,0))),"",INDEX('Policy Characteristics'!A:A,MATCH($C632,'Policy Characteristics'!$C:$C,0)))</f>
        <v>Industry</v>
      </c>
      <c r="B632" s="427" t="str">
        <f>IF(ISBLANK(INDEX('Policy Characteristics'!B:B,MATCH($C632,'Policy Characteristics'!$C:$C,0))),"",INDEX('Policy Characteristics'!B:B,MATCH($C632,'Policy Characteristics'!$C:$C,0)))</f>
        <v>Industry Energy Efficiency Standards</v>
      </c>
      <c r="C632" s="431" t="str">
        <f t="shared" si="35"/>
        <v>Percentage Improvement in Eqpt Efficiency Standards above BAU</v>
      </c>
      <c r="D632" s="9" t="s">
        <v>3268</v>
      </c>
      <c r="E632" s="53" t="s">
        <v>2839</v>
      </c>
      <c r="F632" s="211" t="s">
        <v>3236</v>
      </c>
      <c r="G632" s="53" t="s">
        <v>2843</v>
      </c>
      <c r="H632" s="54">
        <v>1186</v>
      </c>
      <c r="I632" s="53" t="s">
        <v>46</v>
      </c>
      <c r="J632" s="429" t="str">
        <f>IF(ISBLANK(INDEX('Policy Characteristics'!D:D,MATCH($C632,'Policy Characteristics'!$C:$C,0))),"",INDEX('Policy Characteristics'!D:D,MATCH($C632,'Policy Characteristics'!$C:$C,0)))</f>
        <v>Industry Energy Efficiency Standards</v>
      </c>
      <c r="K632" s="427" t="str">
        <f>IF(ISBLANK(INDEX('Policy Characteristics'!E:E,MATCH($C632,'Policy Characteristics'!$C:$C,0))),"",INDEX('Policy Characteristics'!E:E,MATCH($C632,'Policy Characteristics'!$C:$C,0)))</f>
        <v>indst efficiency standards</v>
      </c>
      <c r="L632" s="450">
        <f>IF(ISBLANK(INDEX('Policy Characteristics'!F:F,MATCH($C632,'Policy Characteristics'!$C:$C,0))),"",INDEX('Policy Characteristics'!F:F,MATCH($C632,'Policy Characteristics'!$C:$C,0)))</f>
        <v>0</v>
      </c>
      <c r="M632" s="450">
        <f>IF(ISBLANK(INDEX('Policy Characteristics'!G:G,MATCH($C632,'Policy Characteristics'!$C:$C,0))),"",INDEX('Policy Characteristics'!G:G,MATCH($C632,'Policy Characteristics'!$C:$C,0)))</f>
        <v>0.25</v>
      </c>
      <c r="N632" s="450">
        <f>IF(ISBLANK(INDEX('Policy Characteristics'!H:H,MATCH($C632,'Policy Characteristics'!$C:$C,0))),"",INDEX('Policy Characteristics'!H:H,MATCH($C632,'Policy Characteristics'!$C:$C,0)))</f>
        <v>0.01</v>
      </c>
      <c r="O632" s="427" t="str">
        <f>IF(ISBLANK(INDEX('Policy Characteristics'!I:I,MATCH($C632,'Policy Characteristics'!$C:$C,0))),"",INDEX('Policy Characteristics'!I:I,MATCH($C632,'Policy Characteristics'!$C:$C,0)))</f>
        <v>% reduction in energy use</v>
      </c>
      <c r="P632" s="427" t="str">
        <f>IF(ISBLANK(INDEX('Policy Characteristics'!J:J,MATCH($C632,'Policy Characteristics'!$C:$C,0))),"",INDEX('Policy Characteristics'!J:J,MATCH($C632,'Policy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32" s="427" t="str">
        <f>IF(ISBLANK(INDEX('Policy Characteristics'!K:K,MATCH($C632,'Policy Characteristics'!$C:$C,0))),"",INDEX('Policy Characteristics'!K:K,MATCH($C632,'Policy Characteristics'!$C:$C,0)))</f>
        <v>industry-ag-main.html#eff-stds</v>
      </c>
      <c r="R632" s="427" t="str">
        <f>IF(ISBLANK(INDEX('Policy Characteristics'!L:L,MATCH($C632,'Policy Characteristics'!$C:$C,0))),"",INDEX('Policy Characteristics'!L:L,MATCH($C632,'Policy Characteristics'!$C:$C,0)))</f>
        <v>industry-energy-efficiency-standards.html</v>
      </c>
    </row>
    <row r="633" spans="1:18" s="5" customFormat="1" x14ac:dyDescent="0.35">
      <c r="A633" s="427" t="str">
        <f>IF(ISBLANK(INDEX('Policy Characteristics'!A:A,MATCH($C633,'Policy Characteristics'!$C:$C,0))),"",INDEX('Policy Characteristics'!A:A,MATCH($C633,'Policy Characteristics'!$C:$C,0)))</f>
        <v>Industry</v>
      </c>
      <c r="B633" s="427" t="str">
        <f>IF(ISBLANK(INDEX('Policy Characteristics'!B:B,MATCH($C633,'Policy Characteristics'!$C:$C,0))),"",INDEX('Policy Characteristics'!B:B,MATCH($C633,'Policy Characteristics'!$C:$C,0)))</f>
        <v>Industry Energy Efficiency Standards</v>
      </c>
      <c r="C633" s="431" t="str">
        <f t="shared" si="35"/>
        <v>Percentage Improvement in Eqpt Efficiency Standards above BAU</v>
      </c>
      <c r="D633" s="9" t="s">
        <v>3268</v>
      </c>
      <c r="E633" s="53" t="s">
        <v>2836</v>
      </c>
      <c r="F633" s="211" t="s">
        <v>3236</v>
      </c>
      <c r="G633" s="53" t="s">
        <v>2841</v>
      </c>
      <c r="H633" s="54">
        <v>1187</v>
      </c>
      <c r="I633" s="53" t="s">
        <v>46</v>
      </c>
      <c r="J633" s="429" t="str">
        <f>IF(ISBLANK(INDEX('Policy Characteristics'!D:D,MATCH($C633,'Policy Characteristics'!$C:$C,0))),"",INDEX('Policy Characteristics'!D:D,MATCH($C633,'Policy Characteristics'!$C:$C,0)))</f>
        <v>Industry Energy Efficiency Standards</v>
      </c>
      <c r="K633" s="427" t="str">
        <f>IF(ISBLANK(INDEX('Policy Characteristics'!E:E,MATCH($C633,'Policy Characteristics'!$C:$C,0))),"",INDEX('Policy Characteristics'!E:E,MATCH($C633,'Policy Characteristics'!$C:$C,0)))</f>
        <v>indst efficiency standards</v>
      </c>
      <c r="L633" s="450">
        <f>IF(ISBLANK(INDEX('Policy Characteristics'!F:F,MATCH($C633,'Policy Characteristics'!$C:$C,0))),"",INDEX('Policy Characteristics'!F:F,MATCH($C633,'Policy Characteristics'!$C:$C,0)))</f>
        <v>0</v>
      </c>
      <c r="M633" s="450">
        <f>IF(ISBLANK(INDEX('Policy Characteristics'!G:G,MATCH($C633,'Policy Characteristics'!$C:$C,0))),"",INDEX('Policy Characteristics'!G:G,MATCH($C633,'Policy Characteristics'!$C:$C,0)))</f>
        <v>0.25</v>
      </c>
      <c r="N633" s="450">
        <f>IF(ISBLANK(INDEX('Policy Characteristics'!H:H,MATCH($C633,'Policy Characteristics'!$C:$C,0))),"",INDEX('Policy Characteristics'!H:H,MATCH($C633,'Policy Characteristics'!$C:$C,0)))</f>
        <v>0.01</v>
      </c>
      <c r="O633" s="427" t="str">
        <f>IF(ISBLANK(INDEX('Policy Characteristics'!I:I,MATCH($C633,'Policy Characteristics'!$C:$C,0))),"",INDEX('Policy Characteristics'!I:I,MATCH($C633,'Policy Characteristics'!$C:$C,0)))</f>
        <v>% reduction in energy use</v>
      </c>
      <c r="P633" s="427" t="str">
        <f>IF(ISBLANK(INDEX('Policy Characteristics'!J:J,MATCH($C633,'Policy Characteristics'!$C:$C,0))),"",INDEX('Policy Characteristics'!J:J,MATCH($C633,'Policy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33" s="427" t="str">
        <f>IF(ISBLANK(INDEX('Policy Characteristics'!K:K,MATCH($C633,'Policy Characteristics'!$C:$C,0))),"",INDEX('Policy Characteristics'!K:K,MATCH($C633,'Policy Characteristics'!$C:$C,0)))</f>
        <v>industry-ag-main.html#eff-stds</v>
      </c>
      <c r="R633" s="427" t="str">
        <f>IF(ISBLANK(INDEX('Policy Characteristics'!L:L,MATCH($C633,'Policy Characteristics'!$C:$C,0))),"",INDEX('Policy Characteristics'!L:L,MATCH($C633,'Policy Characteristics'!$C:$C,0)))</f>
        <v>industry-energy-efficiency-standards.html</v>
      </c>
    </row>
    <row r="634" spans="1:18" s="5" customFormat="1" x14ac:dyDescent="0.35">
      <c r="A634" s="427" t="str">
        <f>IF(ISBLANK(INDEX('Policy Characteristics'!A:A,MATCH($C634,'Policy Characteristics'!$C:$C,0))),"",INDEX('Policy Characteristics'!A:A,MATCH($C634,'Policy Characteristics'!$C:$C,0)))</f>
        <v>Industry</v>
      </c>
      <c r="B634" s="427" t="str">
        <f>IF(ISBLANK(INDEX('Policy Characteristics'!B:B,MATCH($C634,'Policy Characteristics'!$C:$C,0))),"",INDEX('Policy Characteristics'!B:B,MATCH($C634,'Policy Characteristics'!$C:$C,0)))</f>
        <v>Industry Energy Efficiency Standards</v>
      </c>
      <c r="C634" s="431" t="str">
        <f t="shared" si="35"/>
        <v>Percentage Improvement in Eqpt Efficiency Standards above BAU</v>
      </c>
      <c r="D634" s="9" t="s">
        <v>3269</v>
      </c>
      <c r="E634" s="53" t="s">
        <v>2480</v>
      </c>
      <c r="F634" s="211" t="s">
        <v>3272</v>
      </c>
      <c r="G634" s="53" t="s">
        <v>2486</v>
      </c>
      <c r="H634" s="54">
        <v>1188</v>
      </c>
      <c r="I634" s="53" t="s">
        <v>45</v>
      </c>
      <c r="J634" s="429" t="str">
        <f>IF(ISBLANK(INDEX('Policy Characteristics'!D:D,MATCH($C634,'Policy Characteristics'!$C:$C,0))),"",INDEX('Policy Characteristics'!D:D,MATCH($C634,'Policy Characteristics'!$C:$C,0)))</f>
        <v>Industry Energy Efficiency Standards</v>
      </c>
      <c r="K634" s="427" t="str">
        <f>IF(ISBLANK(INDEX('Policy Characteristics'!E:E,MATCH($C634,'Policy Characteristics'!$C:$C,0))),"",INDEX('Policy Characteristics'!E:E,MATCH($C634,'Policy Characteristics'!$C:$C,0)))</f>
        <v>indst efficiency standards</v>
      </c>
      <c r="L634" s="450">
        <f>IF(ISBLANK(INDEX('Policy Characteristics'!F:F,MATCH($C634,'Policy Characteristics'!$C:$C,0))),"",INDEX('Policy Characteristics'!F:F,MATCH($C634,'Policy Characteristics'!$C:$C,0)))</f>
        <v>0</v>
      </c>
      <c r="M634" s="450">
        <f>IF(ISBLANK(INDEX('Policy Characteristics'!G:G,MATCH($C634,'Policy Characteristics'!$C:$C,0))),"",INDEX('Policy Characteristics'!G:G,MATCH($C634,'Policy Characteristics'!$C:$C,0)))</f>
        <v>0.25</v>
      </c>
      <c r="N634" s="450">
        <f>IF(ISBLANK(INDEX('Policy Characteristics'!H:H,MATCH($C634,'Policy Characteristics'!$C:$C,0))),"",INDEX('Policy Characteristics'!H:H,MATCH($C634,'Policy Characteristics'!$C:$C,0)))</f>
        <v>0.01</v>
      </c>
      <c r="O634" s="427" t="str">
        <f>IF(ISBLANK(INDEX('Policy Characteristics'!I:I,MATCH($C634,'Policy Characteristics'!$C:$C,0))),"",INDEX('Policy Characteristics'!I:I,MATCH($C634,'Policy Characteristics'!$C:$C,0)))</f>
        <v>% reduction in energy use</v>
      </c>
      <c r="P634" s="427" t="str">
        <f>IF(ISBLANK(INDEX('Policy Characteristics'!J:J,MATCH($C634,'Policy Characteristics'!$C:$C,0))),"",INDEX('Policy Characteristics'!J:J,MATCH($C634,'Policy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34" s="427" t="str">
        <f>IF(ISBLANK(INDEX('Policy Characteristics'!K:K,MATCH($C634,'Policy Characteristics'!$C:$C,0))),"",INDEX('Policy Characteristics'!K:K,MATCH($C634,'Policy Characteristics'!$C:$C,0)))</f>
        <v>industry-ag-main.html#eff-stds</v>
      </c>
      <c r="R634" s="427" t="str">
        <f>IF(ISBLANK(INDEX('Policy Characteristics'!L:L,MATCH($C634,'Policy Characteristics'!$C:$C,0))),"",INDEX('Policy Characteristics'!L:L,MATCH($C634,'Policy Characteristics'!$C:$C,0)))</f>
        <v>industry-energy-efficiency-standards.html</v>
      </c>
    </row>
    <row r="635" spans="1:18" s="5" customFormat="1" x14ac:dyDescent="0.35">
      <c r="A635" s="427" t="str">
        <f>IF(ISBLANK(INDEX('Policy Characteristics'!A:A,MATCH($C635,'Policy Characteristics'!$C:$C,0))),"",INDEX('Policy Characteristics'!A:A,MATCH($C635,'Policy Characteristics'!$C:$C,0)))</f>
        <v>Industry</v>
      </c>
      <c r="B635" s="427" t="str">
        <f>IF(ISBLANK(INDEX('Policy Characteristics'!B:B,MATCH($C635,'Policy Characteristics'!$C:$C,0))),"",INDEX('Policy Characteristics'!B:B,MATCH($C635,'Policy Characteristics'!$C:$C,0)))</f>
        <v>Industry Energy Efficiency Standards</v>
      </c>
      <c r="C635" s="431" t="str">
        <f t="shared" si="35"/>
        <v>Percentage Improvement in Eqpt Efficiency Standards above BAU</v>
      </c>
      <c r="D635" s="9" t="s">
        <v>3269</v>
      </c>
      <c r="E635" s="53" t="s">
        <v>2481</v>
      </c>
      <c r="F635" s="211" t="s">
        <v>3272</v>
      </c>
      <c r="G635" s="53" t="s">
        <v>2489</v>
      </c>
      <c r="H635" s="54">
        <v>1189</v>
      </c>
      <c r="I635" s="53" t="s">
        <v>46</v>
      </c>
      <c r="J635" s="429" t="str">
        <f>IF(ISBLANK(INDEX('Policy Characteristics'!D:D,MATCH($C635,'Policy Characteristics'!$C:$C,0))),"",INDEX('Policy Characteristics'!D:D,MATCH($C635,'Policy Characteristics'!$C:$C,0)))</f>
        <v>Industry Energy Efficiency Standards</v>
      </c>
      <c r="K635" s="427" t="str">
        <f>IF(ISBLANK(INDEX('Policy Characteristics'!E:E,MATCH($C635,'Policy Characteristics'!$C:$C,0))),"",INDEX('Policy Characteristics'!E:E,MATCH($C635,'Policy Characteristics'!$C:$C,0)))</f>
        <v>indst efficiency standards</v>
      </c>
      <c r="L635" s="450">
        <f>IF(ISBLANK(INDEX('Policy Characteristics'!F:F,MATCH($C635,'Policy Characteristics'!$C:$C,0))),"",INDEX('Policy Characteristics'!F:F,MATCH($C635,'Policy Characteristics'!$C:$C,0)))</f>
        <v>0</v>
      </c>
      <c r="M635" s="450">
        <f>IF(ISBLANK(INDEX('Policy Characteristics'!G:G,MATCH($C635,'Policy Characteristics'!$C:$C,0))),"",INDEX('Policy Characteristics'!G:G,MATCH($C635,'Policy Characteristics'!$C:$C,0)))</f>
        <v>0.25</v>
      </c>
      <c r="N635" s="450">
        <f>IF(ISBLANK(INDEX('Policy Characteristics'!H:H,MATCH($C635,'Policy Characteristics'!$C:$C,0))),"",INDEX('Policy Characteristics'!H:H,MATCH($C635,'Policy Characteristics'!$C:$C,0)))</f>
        <v>0.01</v>
      </c>
      <c r="O635" s="427" t="str">
        <f>IF(ISBLANK(INDEX('Policy Characteristics'!I:I,MATCH($C635,'Policy Characteristics'!$C:$C,0))),"",INDEX('Policy Characteristics'!I:I,MATCH($C635,'Policy Characteristics'!$C:$C,0)))</f>
        <v>% reduction in energy use</v>
      </c>
      <c r="P635" s="427" t="str">
        <f>IF(ISBLANK(INDEX('Policy Characteristics'!J:J,MATCH($C635,'Policy Characteristics'!$C:$C,0))),"",INDEX('Policy Characteristics'!J:J,MATCH($C635,'Policy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35" s="427" t="str">
        <f>IF(ISBLANK(INDEX('Policy Characteristics'!K:K,MATCH($C635,'Policy Characteristics'!$C:$C,0))),"",INDEX('Policy Characteristics'!K:K,MATCH($C635,'Policy Characteristics'!$C:$C,0)))</f>
        <v>industry-ag-main.html#eff-stds</v>
      </c>
      <c r="R635" s="427" t="str">
        <f>IF(ISBLANK(INDEX('Policy Characteristics'!L:L,MATCH($C635,'Policy Characteristics'!$C:$C,0))),"",INDEX('Policy Characteristics'!L:L,MATCH($C635,'Policy Characteristics'!$C:$C,0)))</f>
        <v>industry-energy-efficiency-standards.html</v>
      </c>
    </row>
    <row r="636" spans="1:18" s="5" customFormat="1" x14ac:dyDescent="0.35">
      <c r="A636" s="427" t="str">
        <f>IF(ISBLANK(INDEX('Policy Characteristics'!A:A,MATCH($C636,'Policy Characteristics'!$C:$C,0))),"",INDEX('Policy Characteristics'!A:A,MATCH($C636,'Policy Characteristics'!$C:$C,0)))</f>
        <v>Industry</v>
      </c>
      <c r="B636" s="427" t="str">
        <f>IF(ISBLANK(INDEX('Policy Characteristics'!B:B,MATCH($C636,'Policy Characteristics'!$C:$C,0))),"",INDEX('Policy Characteristics'!B:B,MATCH($C636,'Policy Characteristics'!$C:$C,0)))</f>
        <v>Industry Energy Efficiency Standards</v>
      </c>
      <c r="C636" s="431" t="str">
        <f t="shared" si="35"/>
        <v>Percentage Improvement in Eqpt Efficiency Standards above BAU</v>
      </c>
      <c r="D636" s="9" t="s">
        <v>3269</v>
      </c>
      <c r="E636" s="53" t="s">
        <v>2482</v>
      </c>
      <c r="F636" s="211" t="s">
        <v>3272</v>
      </c>
      <c r="G636" s="53" t="s">
        <v>2490</v>
      </c>
      <c r="H636" s="54">
        <v>1190</v>
      </c>
      <c r="I636" s="53" t="s">
        <v>46</v>
      </c>
      <c r="J636" s="429" t="str">
        <f>IF(ISBLANK(INDEX('Policy Characteristics'!D:D,MATCH($C636,'Policy Characteristics'!$C:$C,0))),"",INDEX('Policy Characteristics'!D:D,MATCH($C636,'Policy Characteristics'!$C:$C,0)))</f>
        <v>Industry Energy Efficiency Standards</v>
      </c>
      <c r="K636" s="427" t="str">
        <f>IF(ISBLANK(INDEX('Policy Characteristics'!E:E,MATCH($C636,'Policy Characteristics'!$C:$C,0))),"",INDEX('Policy Characteristics'!E:E,MATCH($C636,'Policy Characteristics'!$C:$C,0)))</f>
        <v>indst efficiency standards</v>
      </c>
      <c r="L636" s="450">
        <f>IF(ISBLANK(INDEX('Policy Characteristics'!F:F,MATCH($C636,'Policy Characteristics'!$C:$C,0))),"",INDEX('Policy Characteristics'!F:F,MATCH($C636,'Policy Characteristics'!$C:$C,0)))</f>
        <v>0</v>
      </c>
      <c r="M636" s="450">
        <f>IF(ISBLANK(INDEX('Policy Characteristics'!G:G,MATCH($C636,'Policy Characteristics'!$C:$C,0))),"",INDEX('Policy Characteristics'!G:G,MATCH($C636,'Policy Characteristics'!$C:$C,0)))</f>
        <v>0.25</v>
      </c>
      <c r="N636" s="450">
        <f>IF(ISBLANK(INDEX('Policy Characteristics'!H:H,MATCH($C636,'Policy Characteristics'!$C:$C,0))),"",INDEX('Policy Characteristics'!H:H,MATCH($C636,'Policy Characteristics'!$C:$C,0)))</f>
        <v>0.01</v>
      </c>
      <c r="O636" s="427" t="str">
        <f>IF(ISBLANK(INDEX('Policy Characteristics'!I:I,MATCH($C636,'Policy Characteristics'!$C:$C,0))),"",INDEX('Policy Characteristics'!I:I,MATCH($C636,'Policy Characteristics'!$C:$C,0)))</f>
        <v>% reduction in energy use</v>
      </c>
      <c r="P636" s="427" t="str">
        <f>IF(ISBLANK(INDEX('Policy Characteristics'!J:J,MATCH($C636,'Policy Characteristics'!$C:$C,0))),"",INDEX('Policy Characteristics'!J:J,MATCH($C636,'Policy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36" s="427" t="str">
        <f>IF(ISBLANK(INDEX('Policy Characteristics'!K:K,MATCH($C636,'Policy Characteristics'!$C:$C,0))),"",INDEX('Policy Characteristics'!K:K,MATCH($C636,'Policy Characteristics'!$C:$C,0)))</f>
        <v>industry-ag-main.html#eff-stds</v>
      </c>
      <c r="R636" s="427" t="str">
        <f>IF(ISBLANK(INDEX('Policy Characteristics'!L:L,MATCH($C636,'Policy Characteristics'!$C:$C,0))),"",INDEX('Policy Characteristics'!L:L,MATCH($C636,'Policy Characteristics'!$C:$C,0)))</f>
        <v>industry-energy-efficiency-standards.html</v>
      </c>
    </row>
    <row r="637" spans="1:18" s="5" customFormat="1" x14ac:dyDescent="0.35">
      <c r="A637" s="427" t="str">
        <f>IF(ISBLANK(INDEX('Policy Characteristics'!A:A,MATCH($C637,'Policy Characteristics'!$C:$C,0))),"",INDEX('Policy Characteristics'!A:A,MATCH($C637,'Policy Characteristics'!$C:$C,0)))</f>
        <v>Industry</v>
      </c>
      <c r="B637" s="427" t="str">
        <f>IF(ISBLANK(INDEX('Policy Characteristics'!B:B,MATCH($C637,'Policy Characteristics'!$C:$C,0))),"",INDEX('Policy Characteristics'!B:B,MATCH($C637,'Policy Characteristics'!$C:$C,0)))</f>
        <v>Industry Energy Efficiency Standards</v>
      </c>
      <c r="C637" s="431" t="str">
        <f t="shared" si="35"/>
        <v>Percentage Improvement in Eqpt Efficiency Standards above BAU</v>
      </c>
      <c r="D637" s="9" t="s">
        <v>3269</v>
      </c>
      <c r="E637" s="53" t="s">
        <v>2483</v>
      </c>
      <c r="F637" s="211" t="s">
        <v>3272</v>
      </c>
      <c r="G637" s="53" t="s">
        <v>2487</v>
      </c>
      <c r="H637" s="54">
        <v>1191</v>
      </c>
      <c r="I637" s="53" t="s">
        <v>46</v>
      </c>
      <c r="J637" s="429" t="str">
        <f>IF(ISBLANK(INDEX('Policy Characteristics'!D:D,MATCH($C637,'Policy Characteristics'!$C:$C,0))),"",INDEX('Policy Characteristics'!D:D,MATCH($C637,'Policy Characteristics'!$C:$C,0)))</f>
        <v>Industry Energy Efficiency Standards</v>
      </c>
      <c r="K637" s="427" t="str">
        <f>IF(ISBLANK(INDEX('Policy Characteristics'!E:E,MATCH($C637,'Policy Characteristics'!$C:$C,0))),"",INDEX('Policy Characteristics'!E:E,MATCH($C637,'Policy Characteristics'!$C:$C,0)))</f>
        <v>indst efficiency standards</v>
      </c>
      <c r="L637" s="450">
        <f>IF(ISBLANK(INDEX('Policy Characteristics'!F:F,MATCH($C637,'Policy Characteristics'!$C:$C,0))),"",INDEX('Policy Characteristics'!F:F,MATCH($C637,'Policy Characteristics'!$C:$C,0)))</f>
        <v>0</v>
      </c>
      <c r="M637" s="450">
        <f>IF(ISBLANK(INDEX('Policy Characteristics'!G:G,MATCH($C637,'Policy Characteristics'!$C:$C,0))),"",INDEX('Policy Characteristics'!G:G,MATCH($C637,'Policy Characteristics'!$C:$C,0)))</f>
        <v>0.25</v>
      </c>
      <c r="N637" s="450">
        <f>IF(ISBLANK(INDEX('Policy Characteristics'!H:H,MATCH($C637,'Policy Characteristics'!$C:$C,0))),"",INDEX('Policy Characteristics'!H:H,MATCH($C637,'Policy Characteristics'!$C:$C,0)))</f>
        <v>0.01</v>
      </c>
      <c r="O637" s="427" t="str">
        <f>IF(ISBLANK(INDEX('Policy Characteristics'!I:I,MATCH($C637,'Policy Characteristics'!$C:$C,0))),"",INDEX('Policy Characteristics'!I:I,MATCH($C637,'Policy Characteristics'!$C:$C,0)))</f>
        <v>% reduction in energy use</v>
      </c>
      <c r="P637" s="427" t="str">
        <f>IF(ISBLANK(INDEX('Policy Characteristics'!J:J,MATCH($C637,'Policy Characteristics'!$C:$C,0))),"",INDEX('Policy Characteristics'!J:J,MATCH($C637,'Policy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37" s="427" t="str">
        <f>IF(ISBLANK(INDEX('Policy Characteristics'!K:K,MATCH($C637,'Policy Characteristics'!$C:$C,0))),"",INDEX('Policy Characteristics'!K:K,MATCH($C637,'Policy Characteristics'!$C:$C,0)))</f>
        <v>industry-ag-main.html#eff-stds</v>
      </c>
      <c r="R637" s="427" t="str">
        <f>IF(ISBLANK(INDEX('Policy Characteristics'!L:L,MATCH($C637,'Policy Characteristics'!$C:$C,0))),"",INDEX('Policy Characteristics'!L:L,MATCH($C637,'Policy Characteristics'!$C:$C,0)))</f>
        <v>industry-energy-efficiency-standards.html</v>
      </c>
    </row>
    <row r="638" spans="1:18" s="5" customFormat="1" x14ac:dyDescent="0.35">
      <c r="A638" s="427" t="str">
        <f>IF(ISBLANK(INDEX('Policy Characteristics'!A:A,MATCH($C638,'Policy Characteristics'!$C:$C,0))),"",INDEX('Policy Characteristics'!A:A,MATCH($C638,'Policy Characteristics'!$C:$C,0)))</f>
        <v>Industry</v>
      </c>
      <c r="B638" s="427" t="str">
        <f>IF(ISBLANK(INDEX('Policy Characteristics'!B:B,MATCH($C638,'Policy Characteristics'!$C:$C,0))),"",INDEX('Policy Characteristics'!B:B,MATCH($C638,'Policy Characteristics'!$C:$C,0)))</f>
        <v>Industry Energy Efficiency Standards</v>
      </c>
      <c r="C638" s="431" t="str">
        <f t="shared" si="35"/>
        <v>Percentage Improvement in Eqpt Efficiency Standards above BAU</v>
      </c>
      <c r="D638" s="9" t="s">
        <v>3269</v>
      </c>
      <c r="E638" s="53" t="s">
        <v>2484</v>
      </c>
      <c r="F638" s="211" t="s">
        <v>3272</v>
      </c>
      <c r="G638" s="53" t="s">
        <v>2488</v>
      </c>
      <c r="H638" s="54">
        <v>1192</v>
      </c>
      <c r="I638" s="53" t="s">
        <v>46</v>
      </c>
      <c r="J638" s="429" t="str">
        <f>IF(ISBLANK(INDEX('Policy Characteristics'!D:D,MATCH($C638,'Policy Characteristics'!$C:$C,0))),"",INDEX('Policy Characteristics'!D:D,MATCH($C638,'Policy Characteristics'!$C:$C,0)))</f>
        <v>Industry Energy Efficiency Standards</v>
      </c>
      <c r="K638" s="427" t="str">
        <f>IF(ISBLANK(INDEX('Policy Characteristics'!E:E,MATCH($C638,'Policy Characteristics'!$C:$C,0))),"",INDEX('Policy Characteristics'!E:E,MATCH($C638,'Policy Characteristics'!$C:$C,0)))</f>
        <v>indst efficiency standards</v>
      </c>
      <c r="L638" s="450">
        <f>IF(ISBLANK(INDEX('Policy Characteristics'!F:F,MATCH($C638,'Policy Characteristics'!$C:$C,0))),"",INDEX('Policy Characteristics'!F:F,MATCH($C638,'Policy Characteristics'!$C:$C,0)))</f>
        <v>0</v>
      </c>
      <c r="M638" s="450">
        <f>IF(ISBLANK(INDEX('Policy Characteristics'!G:G,MATCH($C638,'Policy Characteristics'!$C:$C,0))),"",INDEX('Policy Characteristics'!G:G,MATCH($C638,'Policy Characteristics'!$C:$C,0)))</f>
        <v>0.25</v>
      </c>
      <c r="N638" s="450">
        <f>IF(ISBLANK(INDEX('Policy Characteristics'!H:H,MATCH($C638,'Policy Characteristics'!$C:$C,0))),"",INDEX('Policy Characteristics'!H:H,MATCH($C638,'Policy Characteristics'!$C:$C,0)))</f>
        <v>0.01</v>
      </c>
      <c r="O638" s="427" t="str">
        <f>IF(ISBLANK(INDEX('Policy Characteristics'!I:I,MATCH($C638,'Policy Characteristics'!$C:$C,0))),"",INDEX('Policy Characteristics'!I:I,MATCH($C638,'Policy Characteristics'!$C:$C,0)))</f>
        <v>% reduction in energy use</v>
      </c>
      <c r="P638" s="427" t="str">
        <f>IF(ISBLANK(INDEX('Policy Characteristics'!J:J,MATCH($C638,'Policy Characteristics'!$C:$C,0))),"",INDEX('Policy Characteristics'!J:J,MATCH($C638,'Policy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38" s="427" t="str">
        <f>IF(ISBLANK(INDEX('Policy Characteristics'!K:K,MATCH($C638,'Policy Characteristics'!$C:$C,0))),"",INDEX('Policy Characteristics'!K:K,MATCH($C638,'Policy Characteristics'!$C:$C,0)))</f>
        <v>industry-ag-main.html#eff-stds</v>
      </c>
      <c r="R638" s="427" t="str">
        <f>IF(ISBLANK(INDEX('Policy Characteristics'!L:L,MATCH($C638,'Policy Characteristics'!$C:$C,0))),"",INDEX('Policy Characteristics'!L:L,MATCH($C638,'Policy Characteristics'!$C:$C,0)))</f>
        <v>industry-energy-efficiency-standards.html</v>
      </c>
    </row>
    <row r="639" spans="1:18" s="5" customFormat="1" x14ac:dyDescent="0.35">
      <c r="A639" s="427" t="str">
        <f>IF(ISBLANK(INDEX('Policy Characteristics'!A:A,MATCH($C639,'Policy Characteristics'!$C:$C,0))),"",INDEX('Policy Characteristics'!A:A,MATCH($C639,'Policy Characteristics'!$C:$C,0)))</f>
        <v>Industry</v>
      </c>
      <c r="B639" s="427" t="str">
        <f>IF(ISBLANK(INDEX('Policy Characteristics'!B:B,MATCH($C639,'Policy Characteristics'!$C:$C,0))),"",INDEX('Policy Characteristics'!B:B,MATCH($C639,'Policy Characteristics'!$C:$C,0)))</f>
        <v>Industry Energy Efficiency Standards</v>
      </c>
      <c r="C639" s="431" t="str">
        <f t="shared" si="35"/>
        <v>Percentage Improvement in Eqpt Efficiency Standards above BAU</v>
      </c>
      <c r="D639" s="9" t="s">
        <v>3269</v>
      </c>
      <c r="E639" s="53" t="s">
        <v>2485</v>
      </c>
      <c r="F639" s="211" t="s">
        <v>3272</v>
      </c>
      <c r="G639" s="53" t="s">
        <v>2491</v>
      </c>
      <c r="H639" s="54">
        <v>1193</v>
      </c>
      <c r="I639" s="53" t="s">
        <v>46</v>
      </c>
      <c r="J639" s="429" t="str">
        <f>IF(ISBLANK(INDEX('Policy Characteristics'!D:D,MATCH($C639,'Policy Characteristics'!$C:$C,0))),"",INDEX('Policy Characteristics'!D:D,MATCH($C639,'Policy Characteristics'!$C:$C,0)))</f>
        <v>Industry Energy Efficiency Standards</v>
      </c>
      <c r="K639" s="427" t="str">
        <f>IF(ISBLANK(INDEX('Policy Characteristics'!E:E,MATCH($C639,'Policy Characteristics'!$C:$C,0))),"",INDEX('Policy Characteristics'!E:E,MATCH($C639,'Policy Characteristics'!$C:$C,0)))</f>
        <v>indst efficiency standards</v>
      </c>
      <c r="L639" s="450">
        <f>IF(ISBLANK(INDEX('Policy Characteristics'!F:F,MATCH($C639,'Policy Characteristics'!$C:$C,0))),"",INDEX('Policy Characteristics'!F:F,MATCH($C639,'Policy Characteristics'!$C:$C,0)))</f>
        <v>0</v>
      </c>
      <c r="M639" s="450">
        <f>IF(ISBLANK(INDEX('Policy Characteristics'!G:G,MATCH($C639,'Policy Characteristics'!$C:$C,0))),"",INDEX('Policy Characteristics'!G:G,MATCH($C639,'Policy Characteristics'!$C:$C,0)))</f>
        <v>0.25</v>
      </c>
      <c r="N639" s="450">
        <f>IF(ISBLANK(INDEX('Policy Characteristics'!H:H,MATCH($C639,'Policy Characteristics'!$C:$C,0))),"",INDEX('Policy Characteristics'!H:H,MATCH($C639,'Policy Characteristics'!$C:$C,0)))</f>
        <v>0.01</v>
      </c>
      <c r="O639" s="427" t="str">
        <f>IF(ISBLANK(INDEX('Policy Characteristics'!I:I,MATCH($C639,'Policy Characteristics'!$C:$C,0))),"",INDEX('Policy Characteristics'!I:I,MATCH($C639,'Policy Characteristics'!$C:$C,0)))</f>
        <v>% reduction in energy use</v>
      </c>
      <c r="P639" s="427" t="str">
        <f>IF(ISBLANK(INDEX('Policy Characteristics'!J:J,MATCH($C639,'Policy Characteristics'!$C:$C,0))),"",INDEX('Policy Characteristics'!J:J,MATCH($C639,'Policy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39" s="427" t="str">
        <f>IF(ISBLANK(INDEX('Policy Characteristics'!K:K,MATCH($C639,'Policy Characteristics'!$C:$C,0))),"",INDEX('Policy Characteristics'!K:K,MATCH($C639,'Policy Characteristics'!$C:$C,0)))</f>
        <v>industry-ag-main.html#eff-stds</v>
      </c>
      <c r="R639" s="427" t="str">
        <f>IF(ISBLANK(INDEX('Policy Characteristics'!L:L,MATCH($C639,'Policy Characteristics'!$C:$C,0))),"",INDEX('Policy Characteristics'!L:L,MATCH($C639,'Policy Characteristics'!$C:$C,0)))</f>
        <v>industry-energy-efficiency-standards.html</v>
      </c>
    </row>
    <row r="640" spans="1:18" s="5" customFormat="1" x14ac:dyDescent="0.35">
      <c r="A640" s="427" t="str">
        <f>IF(ISBLANK(INDEX('Policy Characteristics'!A:A,MATCH($C640,'Policy Characteristics'!$C:$C,0))),"",INDEX('Policy Characteristics'!A:A,MATCH($C640,'Policy Characteristics'!$C:$C,0)))</f>
        <v>Industry</v>
      </c>
      <c r="B640" s="427" t="str">
        <f>IF(ISBLANK(INDEX('Policy Characteristics'!B:B,MATCH($C640,'Policy Characteristics'!$C:$C,0))),"",INDEX('Policy Characteristics'!B:B,MATCH($C640,'Policy Characteristics'!$C:$C,0)))</f>
        <v>Industry Energy Efficiency Standards</v>
      </c>
      <c r="C640" s="431" t="str">
        <f t="shared" si="35"/>
        <v>Percentage Improvement in Eqpt Efficiency Standards above BAU</v>
      </c>
      <c r="D640" s="9" t="s">
        <v>3269</v>
      </c>
      <c r="E640" s="53" t="s">
        <v>2837</v>
      </c>
      <c r="F640" s="211" t="s">
        <v>3272</v>
      </c>
      <c r="G640" s="53" t="s">
        <v>2840</v>
      </c>
      <c r="H640" s="54">
        <v>1194</v>
      </c>
      <c r="I640" s="53" t="s">
        <v>46</v>
      </c>
      <c r="J640" s="429" t="str">
        <f>IF(ISBLANK(INDEX('Policy Characteristics'!D:D,MATCH($C640,'Policy Characteristics'!$C:$C,0))),"",INDEX('Policy Characteristics'!D:D,MATCH($C640,'Policy Characteristics'!$C:$C,0)))</f>
        <v>Industry Energy Efficiency Standards</v>
      </c>
      <c r="K640" s="427" t="str">
        <f>IF(ISBLANK(INDEX('Policy Characteristics'!E:E,MATCH($C640,'Policy Characteristics'!$C:$C,0))),"",INDEX('Policy Characteristics'!E:E,MATCH($C640,'Policy Characteristics'!$C:$C,0)))</f>
        <v>indst efficiency standards</v>
      </c>
      <c r="L640" s="450">
        <f>IF(ISBLANK(INDEX('Policy Characteristics'!F:F,MATCH($C640,'Policy Characteristics'!$C:$C,0))),"",INDEX('Policy Characteristics'!F:F,MATCH($C640,'Policy Characteristics'!$C:$C,0)))</f>
        <v>0</v>
      </c>
      <c r="M640" s="450">
        <f>IF(ISBLANK(INDEX('Policy Characteristics'!G:G,MATCH($C640,'Policy Characteristics'!$C:$C,0))),"",INDEX('Policy Characteristics'!G:G,MATCH($C640,'Policy Characteristics'!$C:$C,0)))</f>
        <v>0.25</v>
      </c>
      <c r="N640" s="450">
        <f>IF(ISBLANK(INDEX('Policy Characteristics'!H:H,MATCH($C640,'Policy Characteristics'!$C:$C,0))),"",INDEX('Policy Characteristics'!H:H,MATCH($C640,'Policy Characteristics'!$C:$C,0)))</f>
        <v>0.01</v>
      </c>
      <c r="O640" s="427" t="str">
        <f>IF(ISBLANK(INDEX('Policy Characteristics'!I:I,MATCH($C640,'Policy Characteristics'!$C:$C,0))),"",INDEX('Policy Characteristics'!I:I,MATCH($C640,'Policy Characteristics'!$C:$C,0)))</f>
        <v>% reduction in energy use</v>
      </c>
      <c r="P640" s="427" t="str">
        <f>IF(ISBLANK(INDEX('Policy Characteristics'!J:J,MATCH($C640,'Policy Characteristics'!$C:$C,0))),"",INDEX('Policy Characteristics'!J:J,MATCH($C640,'Policy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40" s="427" t="str">
        <f>IF(ISBLANK(INDEX('Policy Characteristics'!K:K,MATCH($C640,'Policy Characteristics'!$C:$C,0))),"",INDEX('Policy Characteristics'!K:K,MATCH($C640,'Policy Characteristics'!$C:$C,0)))</f>
        <v>industry-ag-main.html#eff-stds</v>
      </c>
      <c r="R640" s="427" t="str">
        <f>IF(ISBLANK(INDEX('Policy Characteristics'!L:L,MATCH($C640,'Policy Characteristics'!$C:$C,0))),"",INDEX('Policy Characteristics'!L:L,MATCH($C640,'Policy Characteristics'!$C:$C,0)))</f>
        <v>industry-energy-efficiency-standards.html</v>
      </c>
    </row>
    <row r="641" spans="1:18" s="5" customFormat="1" x14ac:dyDescent="0.35">
      <c r="A641" s="427" t="str">
        <f>IF(ISBLANK(INDEX('Policy Characteristics'!A:A,MATCH($C641,'Policy Characteristics'!$C:$C,0))),"",INDEX('Policy Characteristics'!A:A,MATCH($C641,'Policy Characteristics'!$C:$C,0)))</f>
        <v>Industry</v>
      </c>
      <c r="B641" s="427" t="str">
        <f>IF(ISBLANK(INDEX('Policy Characteristics'!B:B,MATCH($C641,'Policy Characteristics'!$C:$C,0))),"",INDEX('Policy Characteristics'!B:B,MATCH($C641,'Policy Characteristics'!$C:$C,0)))</f>
        <v>Industry Energy Efficiency Standards</v>
      </c>
      <c r="C641" s="431" t="str">
        <f t="shared" si="35"/>
        <v>Percentage Improvement in Eqpt Efficiency Standards above BAU</v>
      </c>
      <c r="D641" s="9" t="s">
        <v>3269</v>
      </c>
      <c r="E641" s="53" t="s">
        <v>2838</v>
      </c>
      <c r="F641" s="211" t="s">
        <v>3272</v>
      </c>
      <c r="G641" s="53" t="s">
        <v>2842</v>
      </c>
      <c r="H641" s="54">
        <v>1195</v>
      </c>
      <c r="I641" s="53" t="s">
        <v>46</v>
      </c>
      <c r="J641" s="429" t="str">
        <f>IF(ISBLANK(INDEX('Policy Characteristics'!D:D,MATCH($C641,'Policy Characteristics'!$C:$C,0))),"",INDEX('Policy Characteristics'!D:D,MATCH($C641,'Policy Characteristics'!$C:$C,0)))</f>
        <v>Industry Energy Efficiency Standards</v>
      </c>
      <c r="K641" s="427" t="str">
        <f>IF(ISBLANK(INDEX('Policy Characteristics'!E:E,MATCH($C641,'Policy Characteristics'!$C:$C,0))),"",INDEX('Policy Characteristics'!E:E,MATCH($C641,'Policy Characteristics'!$C:$C,0)))</f>
        <v>indst efficiency standards</v>
      </c>
      <c r="L641" s="450">
        <f>IF(ISBLANK(INDEX('Policy Characteristics'!F:F,MATCH($C641,'Policy Characteristics'!$C:$C,0))),"",INDEX('Policy Characteristics'!F:F,MATCH($C641,'Policy Characteristics'!$C:$C,0)))</f>
        <v>0</v>
      </c>
      <c r="M641" s="450">
        <f>IF(ISBLANK(INDEX('Policy Characteristics'!G:G,MATCH($C641,'Policy Characteristics'!$C:$C,0))),"",INDEX('Policy Characteristics'!G:G,MATCH($C641,'Policy Characteristics'!$C:$C,0)))</f>
        <v>0.25</v>
      </c>
      <c r="N641" s="450">
        <f>IF(ISBLANK(INDEX('Policy Characteristics'!H:H,MATCH($C641,'Policy Characteristics'!$C:$C,0))),"",INDEX('Policy Characteristics'!H:H,MATCH($C641,'Policy Characteristics'!$C:$C,0)))</f>
        <v>0.01</v>
      </c>
      <c r="O641" s="427" t="str">
        <f>IF(ISBLANK(INDEX('Policy Characteristics'!I:I,MATCH($C641,'Policy Characteristics'!$C:$C,0))),"",INDEX('Policy Characteristics'!I:I,MATCH($C641,'Policy Characteristics'!$C:$C,0)))</f>
        <v>% reduction in energy use</v>
      </c>
      <c r="P641" s="427" t="str">
        <f>IF(ISBLANK(INDEX('Policy Characteristics'!J:J,MATCH($C641,'Policy Characteristics'!$C:$C,0))),"",INDEX('Policy Characteristics'!J:J,MATCH($C641,'Policy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41" s="427" t="str">
        <f>IF(ISBLANK(INDEX('Policy Characteristics'!K:K,MATCH($C641,'Policy Characteristics'!$C:$C,0))),"",INDEX('Policy Characteristics'!K:K,MATCH($C641,'Policy Characteristics'!$C:$C,0)))</f>
        <v>industry-ag-main.html#eff-stds</v>
      </c>
      <c r="R641" s="427" t="str">
        <f>IF(ISBLANK(INDEX('Policy Characteristics'!L:L,MATCH($C641,'Policy Characteristics'!$C:$C,0))),"",INDEX('Policy Characteristics'!L:L,MATCH($C641,'Policy Characteristics'!$C:$C,0)))</f>
        <v>industry-energy-efficiency-standards.html</v>
      </c>
    </row>
    <row r="642" spans="1:18" s="5" customFormat="1" x14ac:dyDescent="0.35">
      <c r="A642" s="427" t="str">
        <f>IF(ISBLANK(INDEX('Policy Characteristics'!A:A,MATCH($C642,'Policy Characteristics'!$C:$C,0))),"",INDEX('Policy Characteristics'!A:A,MATCH($C642,'Policy Characteristics'!$C:$C,0)))</f>
        <v>Industry</v>
      </c>
      <c r="B642" s="427" t="str">
        <f>IF(ISBLANK(INDEX('Policy Characteristics'!B:B,MATCH($C642,'Policy Characteristics'!$C:$C,0))),"",INDEX('Policy Characteristics'!B:B,MATCH($C642,'Policy Characteristics'!$C:$C,0)))</f>
        <v>Industry Energy Efficiency Standards</v>
      </c>
      <c r="C642" s="431" t="str">
        <f t="shared" si="35"/>
        <v>Percentage Improvement in Eqpt Efficiency Standards above BAU</v>
      </c>
      <c r="D642" s="9" t="s">
        <v>3269</v>
      </c>
      <c r="E642" s="53" t="s">
        <v>2839</v>
      </c>
      <c r="F642" s="211" t="s">
        <v>3272</v>
      </c>
      <c r="G642" s="53" t="s">
        <v>2843</v>
      </c>
      <c r="H642" s="54">
        <v>1196</v>
      </c>
      <c r="I642" s="53" t="s">
        <v>46</v>
      </c>
      <c r="J642" s="429" t="str">
        <f>IF(ISBLANK(INDEX('Policy Characteristics'!D:D,MATCH($C642,'Policy Characteristics'!$C:$C,0))),"",INDEX('Policy Characteristics'!D:D,MATCH($C642,'Policy Characteristics'!$C:$C,0)))</f>
        <v>Industry Energy Efficiency Standards</v>
      </c>
      <c r="K642" s="427" t="str">
        <f>IF(ISBLANK(INDEX('Policy Characteristics'!E:E,MATCH($C642,'Policy Characteristics'!$C:$C,0))),"",INDEX('Policy Characteristics'!E:E,MATCH($C642,'Policy Characteristics'!$C:$C,0)))</f>
        <v>indst efficiency standards</v>
      </c>
      <c r="L642" s="450">
        <f>IF(ISBLANK(INDEX('Policy Characteristics'!F:F,MATCH($C642,'Policy Characteristics'!$C:$C,0))),"",INDEX('Policy Characteristics'!F:F,MATCH($C642,'Policy Characteristics'!$C:$C,0)))</f>
        <v>0</v>
      </c>
      <c r="M642" s="450">
        <f>IF(ISBLANK(INDEX('Policy Characteristics'!G:G,MATCH($C642,'Policy Characteristics'!$C:$C,0))),"",INDEX('Policy Characteristics'!G:G,MATCH($C642,'Policy Characteristics'!$C:$C,0)))</f>
        <v>0.25</v>
      </c>
      <c r="N642" s="450">
        <f>IF(ISBLANK(INDEX('Policy Characteristics'!H:H,MATCH($C642,'Policy Characteristics'!$C:$C,0))),"",INDEX('Policy Characteristics'!H:H,MATCH($C642,'Policy Characteristics'!$C:$C,0)))</f>
        <v>0.01</v>
      </c>
      <c r="O642" s="427" t="str">
        <f>IF(ISBLANK(INDEX('Policy Characteristics'!I:I,MATCH($C642,'Policy Characteristics'!$C:$C,0))),"",INDEX('Policy Characteristics'!I:I,MATCH($C642,'Policy Characteristics'!$C:$C,0)))</f>
        <v>% reduction in energy use</v>
      </c>
      <c r="P642" s="427" t="str">
        <f>IF(ISBLANK(INDEX('Policy Characteristics'!J:J,MATCH($C642,'Policy Characteristics'!$C:$C,0))),"",INDEX('Policy Characteristics'!J:J,MATCH($C642,'Policy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42" s="427" t="str">
        <f>IF(ISBLANK(INDEX('Policy Characteristics'!K:K,MATCH($C642,'Policy Characteristics'!$C:$C,0))),"",INDEX('Policy Characteristics'!K:K,MATCH($C642,'Policy Characteristics'!$C:$C,0)))</f>
        <v>industry-ag-main.html#eff-stds</v>
      </c>
      <c r="R642" s="427" t="str">
        <f>IF(ISBLANK(INDEX('Policy Characteristics'!L:L,MATCH($C642,'Policy Characteristics'!$C:$C,0))),"",INDEX('Policy Characteristics'!L:L,MATCH($C642,'Policy Characteristics'!$C:$C,0)))</f>
        <v>industry-energy-efficiency-standards.html</v>
      </c>
    </row>
    <row r="643" spans="1:18" s="5" customFormat="1" x14ac:dyDescent="0.35">
      <c r="A643" s="427" t="str">
        <f>IF(ISBLANK(INDEX('Policy Characteristics'!A:A,MATCH($C643,'Policy Characteristics'!$C:$C,0))),"",INDEX('Policy Characteristics'!A:A,MATCH($C643,'Policy Characteristics'!$C:$C,0)))</f>
        <v>Industry</v>
      </c>
      <c r="B643" s="427" t="str">
        <f>IF(ISBLANK(INDEX('Policy Characteristics'!B:B,MATCH($C643,'Policy Characteristics'!$C:$C,0))),"",INDEX('Policy Characteristics'!B:B,MATCH($C643,'Policy Characteristics'!$C:$C,0)))</f>
        <v>Industry Energy Efficiency Standards</v>
      </c>
      <c r="C643" s="431" t="str">
        <f t="shared" si="35"/>
        <v>Percentage Improvement in Eqpt Efficiency Standards above BAU</v>
      </c>
      <c r="D643" s="9" t="s">
        <v>3269</v>
      </c>
      <c r="E643" s="53" t="s">
        <v>2836</v>
      </c>
      <c r="F643" s="211" t="s">
        <v>3272</v>
      </c>
      <c r="G643" s="53" t="s">
        <v>2841</v>
      </c>
      <c r="H643" s="54">
        <v>1197</v>
      </c>
      <c r="I643" s="53" t="s">
        <v>46</v>
      </c>
      <c r="J643" s="429" t="str">
        <f>IF(ISBLANK(INDEX('Policy Characteristics'!D:D,MATCH($C643,'Policy Characteristics'!$C:$C,0))),"",INDEX('Policy Characteristics'!D:D,MATCH($C643,'Policy Characteristics'!$C:$C,0)))</f>
        <v>Industry Energy Efficiency Standards</v>
      </c>
      <c r="K643" s="427" t="str">
        <f>IF(ISBLANK(INDEX('Policy Characteristics'!E:E,MATCH($C643,'Policy Characteristics'!$C:$C,0))),"",INDEX('Policy Characteristics'!E:E,MATCH($C643,'Policy Characteristics'!$C:$C,0)))</f>
        <v>indst efficiency standards</v>
      </c>
      <c r="L643" s="450">
        <f>IF(ISBLANK(INDEX('Policy Characteristics'!F:F,MATCH($C643,'Policy Characteristics'!$C:$C,0))),"",INDEX('Policy Characteristics'!F:F,MATCH($C643,'Policy Characteristics'!$C:$C,0)))</f>
        <v>0</v>
      </c>
      <c r="M643" s="450">
        <f>IF(ISBLANK(INDEX('Policy Characteristics'!G:G,MATCH($C643,'Policy Characteristics'!$C:$C,0))),"",INDEX('Policy Characteristics'!G:G,MATCH($C643,'Policy Characteristics'!$C:$C,0)))</f>
        <v>0.25</v>
      </c>
      <c r="N643" s="450">
        <f>IF(ISBLANK(INDEX('Policy Characteristics'!H:H,MATCH($C643,'Policy Characteristics'!$C:$C,0))),"",INDEX('Policy Characteristics'!H:H,MATCH($C643,'Policy Characteristics'!$C:$C,0)))</f>
        <v>0.01</v>
      </c>
      <c r="O643" s="427" t="str">
        <f>IF(ISBLANK(INDEX('Policy Characteristics'!I:I,MATCH($C643,'Policy Characteristics'!$C:$C,0))),"",INDEX('Policy Characteristics'!I:I,MATCH($C643,'Policy Characteristics'!$C:$C,0)))</f>
        <v>% reduction in energy use</v>
      </c>
      <c r="P643" s="427" t="str">
        <f>IF(ISBLANK(INDEX('Policy Characteristics'!J:J,MATCH($C643,'Policy Characteristics'!$C:$C,0))),"",INDEX('Policy Characteristics'!J:J,MATCH($C643,'Policy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43" s="427" t="str">
        <f>IF(ISBLANK(INDEX('Policy Characteristics'!K:K,MATCH($C643,'Policy Characteristics'!$C:$C,0))),"",INDEX('Policy Characteristics'!K:K,MATCH($C643,'Policy Characteristics'!$C:$C,0)))</f>
        <v>industry-ag-main.html#eff-stds</v>
      </c>
      <c r="R643" s="427" t="str">
        <f>IF(ISBLANK(INDEX('Policy Characteristics'!L:L,MATCH($C643,'Policy Characteristics'!$C:$C,0))),"",INDEX('Policy Characteristics'!L:L,MATCH($C643,'Policy Characteristics'!$C:$C,0)))</f>
        <v>industry-energy-efficiency-standards.html</v>
      </c>
    </row>
    <row r="644" spans="1:18" s="5" customFormat="1" x14ac:dyDescent="0.35">
      <c r="A644" s="427" t="str">
        <f>IF(ISBLANK(INDEX('Policy Characteristics'!A:A,MATCH($C644,'Policy Characteristics'!$C:$C,0))),"",INDEX('Policy Characteristics'!A:A,MATCH($C644,'Policy Characteristics'!$C:$C,0)))</f>
        <v>Industry</v>
      </c>
      <c r="B644" s="427" t="str">
        <f>IF(ISBLANK(INDEX('Policy Characteristics'!B:B,MATCH($C644,'Policy Characteristics'!$C:$C,0))),"",INDEX('Policy Characteristics'!B:B,MATCH($C644,'Policy Characteristics'!$C:$C,0)))</f>
        <v>Industry Energy Efficiency Standards</v>
      </c>
      <c r="C644" s="431" t="str">
        <f t="shared" si="35"/>
        <v>Percentage Improvement in Eqpt Efficiency Standards above BAU</v>
      </c>
      <c r="D644" s="9" t="s">
        <v>3270</v>
      </c>
      <c r="E644" s="53" t="s">
        <v>2480</v>
      </c>
      <c r="F644" s="211" t="s">
        <v>3237</v>
      </c>
      <c r="G644" s="53" t="s">
        <v>2486</v>
      </c>
      <c r="H644" s="54">
        <v>1198</v>
      </c>
      <c r="I644" s="53" t="s">
        <v>45</v>
      </c>
      <c r="J644" s="429" t="str">
        <f>IF(ISBLANK(INDEX('Policy Characteristics'!D:D,MATCH($C644,'Policy Characteristics'!$C:$C,0))),"",INDEX('Policy Characteristics'!D:D,MATCH($C644,'Policy Characteristics'!$C:$C,0)))</f>
        <v>Industry Energy Efficiency Standards</v>
      </c>
      <c r="K644" s="427" t="str">
        <f>IF(ISBLANK(INDEX('Policy Characteristics'!E:E,MATCH($C644,'Policy Characteristics'!$C:$C,0))),"",INDEX('Policy Characteristics'!E:E,MATCH($C644,'Policy Characteristics'!$C:$C,0)))</f>
        <v>indst efficiency standards</v>
      </c>
      <c r="L644" s="450">
        <f>IF(ISBLANK(INDEX('Policy Characteristics'!F:F,MATCH($C644,'Policy Characteristics'!$C:$C,0))),"",INDEX('Policy Characteristics'!F:F,MATCH($C644,'Policy Characteristics'!$C:$C,0)))</f>
        <v>0</v>
      </c>
      <c r="M644" s="450">
        <f>IF(ISBLANK(INDEX('Policy Characteristics'!G:G,MATCH($C644,'Policy Characteristics'!$C:$C,0))),"",INDEX('Policy Characteristics'!G:G,MATCH($C644,'Policy Characteristics'!$C:$C,0)))</f>
        <v>0.25</v>
      </c>
      <c r="N644" s="450">
        <f>IF(ISBLANK(INDEX('Policy Characteristics'!H:H,MATCH($C644,'Policy Characteristics'!$C:$C,0))),"",INDEX('Policy Characteristics'!H:H,MATCH($C644,'Policy Characteristics'!$C:$C,0)))</f>
        <v>0.01</v>
      </c>
      <c r="O644" s="427" t="str">
        <f>IF(ISBLANK(INDEX('Policy Characteristics'!I:I,MATCH($C644,'Policy Characteristics'!$C:$C,0))),"",INDEX('Policy Characteristics'!I:I,MATCH($C644,'Policy Characteristics'!$C:$C,0)))</f>
        <v>% reduction in energy use</v>
      </c>
      <c r="P644" s="427" t="str">
        <f>IF(ISBLANK(INDEX('Policy Characteristics'!J:J,MATCH($C644,'Policy Characteristics'!$C:$C,0))),"",INDEX('Policy Characteristics'!J:J,MATCH($C644,'Policy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44" s="427" t="str">
        <f>IF(ISBLANK(INDEX('Policy Characteristics'!K:K,MATCH($C644,'Policy Characteristics'!$C:$C,0))),"",INDEX('Policy Characteristics'!K:K,MATCH($C644,'Policy Characteristics'!$C:$C,0)))</f>
        <v>industry-ag-main.html#eff-stds</v>
      </c>
      <c r="R644" s="427" t="str">
        <f>IF(ISBLANK(INDEX('Policy Characteristics'!L:L,MATCH($C644,'Policy Characteristics'!$C:$C,0))),"",INDEX('Policy Characteristics'!L:L,MATCH($C644,'Policy Characteristics'!$C:$C,0)))</f>
        <v>industry-energy-efficiency-standards.html</v>
      </c>
    </row>
    <row r="645" spans="1:18" s="5" customFormat="1" x14ac:dyDescent="0.35">
      <c r="A645" s="427" t="str">
        <f>IF(ISBLANK(INDEX('Policy Characteristics'!A:A,MATCH($C645,'Policy Characteristics'!$C:$C,0))),"",INDEX('Policy Characteristics'!A:A,MATCH($C645,'Policy Characteristics'!$C:$C,0)))</f>
        <v>Industry</v>
      </c>
      <c r="B645" s="427" t="str">
        <f>IF(ISBLANK(INDEX('Policy Characteristics'!B:B,MATCH($C645,'Policy Characteristics'!$C:$C,0))),"",INDEX('Policy Characteristics'!B:B,MATCH($C645,'Policy Characteristics'!$C:$C,0)))</f>
        <v>Industry Energy Efficiency Standards</v>
      </c>
      <c r="C645" s="431" t="str">
        <f t="shared" si="35"/>
        <v>Percentage Improvement in Eqpt Efficiency Standards above BAU</v>
      </c>
      <c r="D645" s="9" t="s">
        <v>3270</v>
      </c>
      <c r="E645" s="53" t="s">
        <v>2481</v>
      </c>
      <c r="F645" s="211" t="s">
        <v>3237</v>
      </c>
      <c r="G645" s="53" t="s">
        <v>2489</v>
      </c>
      <c r="H645" s="54">
        <v>1199</v>
      </c>
      <c r="I645" s="53" t="s">
        <v>46</v>
      </c>
      <c r="J645" s="429" t="str">
        <f>IF(ISBLANK(INDEX('Policy Characteristics'!D:D,MATCH($C645,'Policy Characteristics'!$C:$C,0))),"",INDEX('Policy Characteristics'!D:D,MATCH($C645,'Policy Characteristics'!$C:$C,0)))</f>
        <v>Industry Energy Efficiency Standards</v>
      </c>
      <c r="K645" s="427" t="str">
        <f>IF(ISBLANK(INDEX('Policy Characteristics'!E:E,MATCH($C645,'Policy Characteristics'!$C:$C,0))),"",INDEX('Policy Characteristics'!E:E,MATCH($C645,'Policy Characteristics'!$C:$C,0)))</f>
        <v>indst efficiency standards</v>
      </c>
      <c r="L645" s="450">
        <f>IF(ISBLANK(INDEX('Policy Characteristics'!F:F,MATCH($C645,'Policy Characteristics'!$C:$C,0))),"",INDEX('Policy Characteristics'!F:F,MATCH($C645,'Policy Characteristics'!$C:$C,0)))</f>
        <v>0</v>
      </c>
      <c r="M645" s="450">
        <f>IF(ISBLANK(INDEX('Policy Characteristics'!G:G,MATCH($C645,'Policy Characteristics'!$C:$C,0))),"",INDEX('Policy Characteristics'!G:G,MATCH($C645,'Policy Characteristics'!$C:$C,0)))</f>
        <v>0.25</v>
      </c>
      <c r="N645" s="450">
        <f>IF(ISBLANK(INDEX('Policy Characteristics'!H:H,MATCH($C645,'Policy Characteristics'!$C:$C,0))),"",INDEX('Policy Characteristics'!H:H,MATCH($C645,'Policy Characteristics'!$C:$C,0)))</f>
        <v>0.01</v>
      </c>
      <c r="O645" s="427" t="str">
        <f>IF(ISBLANK(INDEX('Policy Characteristics'!I:I,MATCH($C645,'Policy Characteristics'!$C:$C,0))),"",INDEX('Policy Characteristics'!I:I,MATCH($C645,'Policy Characteristics'!$C:$C,0)))</f>
        <v>% reduction in energy use</v>
      </c>
      <c r="P645" s="427" t="str">
        <f>IF(ISBLANK(INDEX('Policy Characteristics'!J:J,MATCH($C645,'Policy Characteristics'!$C:$C,0))),"",INDEX('Policy Characteristics'!J:J,MATCH($C645,'Policy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45" s="427" t="str">
        <f>IF(ISBLANK(INDEX('Policy Characteristics'!K:K,MATCH($C645,'Policy Characteristics'!$C:$C,0))),"",INDEX('Policy Characteristics'!K:K,MATCH($C645,'Policy Characteristics'!$C:$C,0)))</f>
        <v>industry-ag-main.html#eff-stds</v>
      </c>
      <c r="R645" s="427" t="str">
        <f>IF(ISBLANK(INDEX('Policy Characteristics'!L:L,MATCH($C645,'Policy Characteristics'!$C:$C,0))),"",INDEX('Policy Characteristics'!L:L,MATCH($C645,'Policy Characteristics'!$C:$C,0)))</f>
        <v>industry-energy-efficiency-standards.html</v>
      </c>
    </row>
    <row r="646" spans="1:18" s="5" customFormat="1" x14ac:dyDescent="0.35">
      <c r="A646" s="427" t="str">
        <f>IF(ISBLANK(INDEX('Policy Characteristics'!A:A,MATCH($C646,'Policy Characteristics'!$C:$C,0))),"",INDEX('Policy Characteristics'!A:A,MATCH($C646,'Policy Characteristics'!$C:$C,0)))</f>
        <v>Industry</v>
      </c>
      <c r="B646" s="427" t="str">
        <f>IF(ISBLANK(INDEX('Policy Characteristics'!B:B,MATCH($C646,'Policy Characteristics'!$C:$C,0))),"",INDEX('Policy Characteristics'!B:B,MATCH($C646,'Policy Characteristics'!$C:$C,0)))</f>
        <v>Industry Energy Efficiency Standards</v>
      </c>
      <c r="C646" s="431" t="str">
        <f t="shared" si="35"/>
        <v>Percentage Improvement in Eqpt Efficiency Standards above BAU</v>
      </c>
      <c r="D646" s="9" t="s">
        <v>3270</v>
      </c>
      <c r="E646" s="53" t="s">
        <v>2482</v>
      </c>
      <c r="F646" s="211" t="s">
        <v>3237</v>
      </c>
      <c r="G646" s="53" t="s">
        <v>2490</v>
      </c>
      <c r="H646" s="54">
        <v>1200</v>
      </c>
      <c r="I646" s="53" t="s">
        <v>45</v>
      </c>
      <c r="J646" s="429" t="str">
        <f>IF(ISBLANK(INDEX('Policy Characteristics'!D:D,MATCH($C646,'Policy Characteristics'!$C:$C,0))),"",INDEX('Policy Characteristics'!D:D,MATCH($C646,'Policy Characteristics'!$C:$C,0)))</f>
        <v>Industry Energy Efficiency Standards</v>
      </c>
      <c r="K646" s="427" t="str">
        <f>IF(ISBLANK(INDEX('Policy Characteristics'!E:E,MATCH($C646,'Policy Characteristics'!$C:$C,0))),"",INDEX('Policy Characteristics'!E:E,MATCH($C646,'Policy Characteristics'!$C:$C,0)))</f>
        <v>indst efficiency standards</v>
      </c>
      <c r="L646" s="450">
        <f>IF(ISBLANK(INDEX('Policy Characteristics'!F:F,MATCH($C646,'Policy Characteristics'!$C:$C,0))),"",INDEX('Policy Characteristics'!F:F,MATCH($C646,'Policy Characteristics'!$C:$C,0)))</f>
        <v>0</v>
      </c>
      <c r="M646" s="450">
        <f>IF(ISBLANK(INDEX('Policy Characteristics'!G:G,MATCH($C646,'Policy Characteristics'!$C:$C,0))),"",INDEX('Policy Characteristics'!G:G,MATCH($C646,'Policy Characteristics'!$C:$C,0)))</f>
        <v>0.25</v>
      </c>
      <c r="N646" s="450">
        <f>IF(ISBLANK(INDEX('Policy Characteristics'!H:H,MATCH($C646,'Policy Characteristics'!$C:$C,0))),"",INDEX('Policy Characteristics'!H:H,MATCH($C646,'Policy Characteristics'!$C:$C,0)))</f>
        <v>0.01</v>
      </c>
      <c r="O646" s="427" t="str">
        <f>IF(ISBLANK(INDEX('Policy Characteristics'!I:I,MATCH($C646,'Policy Characteristics'!$C:$C,0))),"",INDEX('Policy Characteristics'!I:I,MATCH($C646,'Policy Characteristics'!$C:$C,0)))</f>
        <v>% reduction in energy use</v>
      </c>
      <c r="P646" s="427" t="str">
        <f>IF(ISBLANK(INDEX('Policy Characteristics'!J:J,MATCH($C646,'Policy Characteristics'!$C:$C,0))),"",INDEX('Policy Characteristics'!J:J,MATCH($C646,'Policy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46" s="427" t="str">
        <f>IF(ISBLANK(INDEX('Policy Characteristics'!K:K,MATCH($C646,'Policy Characteristics'!$C:$C,0))),"",INDEX('Policy Characteristics'!K:K,MATCH($C646,'Policy Characteristics'!$C:$C,0)))</f>
        <v>industry-ag-main.html#eff-stds</v>
      </c>
      <c r="R646" s="427" t="str">
        <f>IF(ISBLANK(INDEX('Policy Characteristics'!L:L,MATCH($C646,'Policy Characteristics'!$C:$C,0))),"",INDEX('Policy Characteristics'!L:L,MATCH($C646,'Policy Characteristics'!$C:$C,0)))</f>
        <v>industry-energy-efficiency-standards.html</v>
      </c>
    </row>
    <row r="647" spans="1:18" s="5" customFormat="1" x14ac:dyDescent="0.35">
      <c r="A647" s="427" t="str">
        <f>IF(ISBLANK(INDEX('Policy Characteristics'!A:A,MATCH($C647,'Policy Characteristics'!$C:$C,0))),"",INDEX('Policy Characteristics'!A:A,MATCH($C647,'Policy Characteristics'!$C:$C,0)))</f>
        <v>Industry</v>
      </c>
      <c r="B647" s="427" t="str">
        <f>IF(ISBLANK(INDEX('Policy Characteristics'!B:B,MATCH($C647,'Policy Characteristics'!$C:$C,0))),"",INDEX('Policy Characteristics'!B:B,MATCH($C647,'Policy Characteristics'!$C:$C,0)))</f>
        <v>Industry Energy Efficiency Standards</v>
      </c>
      <c r="C647" s="431" t="str">
        <f t="shared" si="35"/>
        <v>Percentage Improvement in Eqpt Efficiency Standards above BAU</v>
      </c>
      <c r="D647" s="9" t="s">
        <v>3270</v>
      </c>
      <c r="E647" s="53" t="s">
        <v>2483</v>
      </c>
      <c r="F647" s="211" t="s">
        <v>3237</v>
      </c>
      <c r="G647" s="53" t="s">
        <v>2487</v>
      </c>
      <c r="H647" s="54">
        <v>1201</v>
      </c>
      <c r="I647" s="53" t="s">
        <v>46</v>
      </c>
      <c r="J647" s="429" t="str">
        <f>IF(ISBLANK(INDEX('Policy Characteristics'!D:D,MATCH($C647,'Policy Characteristics'!$C:$C,0))),"",INDEX('Policy Characteristics'!D:D,MATCH($C647,'Policy Characteristics'!$C:$C,0)))</f>
        <v>Industry Energy Efficiency Standards</v>
      </c>
      <c r="K647" s="427" t="str">
        <f>IF(ISBLANK(INDEX('Policy Characteristics'!E:E,MATCH($C647,'Policy Characteristics'!$C:$C,0))),"",INDEX('Policy Characteristics'!E:E,MATCH($C647,'Policy Characteristics'!$C:$C,0)))</f>
        <v>indst efficiency standards</v>
      </c>
      <c r="L647" s="450">
        <f>IF(ISBLANK(INDEX('Policy Characteristics'!F:F,MATCH($C647,'Policy Characteristics'!$C:$C,0))),"",INDEX('Policy Characteristics'!F:F,MATCH($C647,'Policy Characteristics'!$C:$C,0)))</f>
        <v>0</v>
      </c>
      <c r="M647" s="450">
        <f>IF(ISBLANK(INDEX('Policy Characteristics'!G:G,MATCH($C647,'Policy Characteristics'!$C:$C,0))),"",INDEX('Policy Characteristics'!G:G,MATCH($C647,'Policy Characteristics'!$C:$C,0)))</f>
        <v>0.25</v>
      </c>
      <c r="N647" s="450">
        <f>IF(ISBLANK(INDEX('Policy Characteristics'!H:H,MATCH($C647,'Policy Characteristics'!$C:$C,0))),"",INDEX('Policy Characteristics'!H:H,MATCH($C647,'Policy Characteristics'!$C:$C,0)))</f>
        <v>0.01</v>
      </c>
      <c r="O647" s="427" t="str">
        <f>IF(ISBLANK(INDEX('Policy Characteristics'!I:I,MATCH($C647,'Policy Characteristics'!$C:$C,0))),"",INDEX('Policy Characteristics'!I:I,MATCH($C647,'Policy Characteristics'!$C:$C,0)))</f>
        <v>% reduction in energy use</v>
      </c>
      <c r="P647" s="427" t="str">
        <f>IF(ISBLANK(INDEX('Policy Characteristics'!J:J,MATCH($C647,'Policy Characteristics'!$C:$C,0))),"",INDEX('Policy Characteristics'!J:J,MATCH($C647,'Policy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47" s="427" t="str">
        <f>IF(ISBLANK(INDEX('Policy Characteristics'!K:K,MATCH($C647,'Policy Characteristics'!$C:$C,0))),"",INDEX('Policy Characteristics'!K:K,MATCH($C647,'Policy Characteristics'!$C:$C,0)))</f>
        <v>industry-ag-main.html#eff-stds</v>
      </c>
      <c r="R647" s="427" t="str">
        <f>IF(ISBLANK(INDEX('Policy Characteristics'!L:L,MATCH($C647,'Policy Characteristics'!$C:$C,0))),"",INDEX('Policy Characteristics'!L:L,MATCH($C647,'Policy Characteristics'!$C:$C,0)))</f>
        <v>industry-energy-efficiency-standards.html</v>
      </c>
    </row>
    <row r="648" spans="1:18" s="5" customFormat="1" x14ac:dyDescent="0.35">
      <c r="A648" s="427" t="str">
        <f>IF(ISBLANK(INDEX('Policy Characteristics'!A:A,MATCH($C648,'Policy Characteristics'!$C:$C,0))),"",INDEX('Policy Characteristics'!A:A,MATCH($C648,'Policy Characteristics'!$C:$C,0)))</f>
        <v>Industry</v>
      </c>
      <c r="B648" s="427" t="str">
        <f>IF(ISBLANK(INDEX('Policy Characteristics'!B:B,MATCH($C648,'Policy Characteristics'!$C:$C,0))),"",INDEX('Policy Characteristics'!B:B,MATCH($C648,'Policy Characteristics'!$C:$C,0)))</f>
        <v>Industry Energy Efficiency Standards</v>
      </c>
      <c r="C648" s="431" t="str">
        <f t="shared" si="35"/>
        <v>Percentage Improvement in Eqpt Efficiency Standards above BAU</v>
      </c>
      <c r="D648" s="9" t="s">
        <v>3270</v>
      </c>
      <c r="E648" s="53" t="s">
        <v>2484</v>
      </c>
      <c r="F648" s="211" t="s">
        <v>3237</v>
      </c>
      <c r="G648" s="53" t="s">
        <v>2488</v>
      </c>
      <c r="H648" s="54">
        <v>1202</v>
      </c>
      <c r="I648" s="53" t="s">
        <v>45</v>
      </c>
      <c r="J648" s="429" t="str">
        <f>IF(ISBLANK(INDEX('Policy Characteristics'!D:D,MATCH($C648,'Policy Characteristics'!$C:$C,0))),"",INDEX('Policy Characteristics'!D:D,MATCH($C648,'Policy Characteristics'!$C:$C,0)))</f>
        <v>Industry Energy Efficiency Standards</v>
      </c>
      <c r="K648" s="427" t="str">
        <f>IF(ISBLANK(INDEX('Policy Characteristics'!E:E,MATCH($C648,'Policy Characteristics'!$C:$C,0))),"",INDEX('Policy Characteristics'!E:E,MATCH($C648,'Policy Characteristics'!$C:$C,0)))</f>
        <v>indst efficiency standards</v>
      </c>
      <c r="L648" s="450">
        <f>IF(ISBLANK(INDEX('Policy Characteristics'!F:F,MATCH($C648,'Policy Characteristics'!$C:$C,0))),"",INDEX('Policy Characteristics'!F:F,MATCH($C648,'Policy Characteristics'!$C:$C,0)))</f>
        <v>0</v>
      </c>
      <c r="M648" s="450">
        <f>IF(ISBLANK(INDEX('Policy Characteristics'!G:G,MATCH($C648,'Policy Characteristics'!$C:$C,0))),"",INDEX('Policy Characteristics'!G:G,MATCH($C648,'Policy Characteristics'!$C:$C,0)))</f>
        <v>0.25</v>
      </c>
      <c r="N648" s="450">
        <f>IF(ISBLANK(INDEX('Policy Characteristics'!H:H,MATCH($C648,'Policy Characteristics'!$C:$C,0))),"",INDEX('Policy Characteristics'!H:H,MATCH($C648,'Policy Characteristics'!$C:$C,0)))</f>
        <v>0.01</v>
      </c>
      <c r="O648" s="427" t="str">
        <f>IF(ISBLANK(INDEX('Policy Characteristics'!I:I,MATCH($C648,'Policy Characteristics'!$C:$C,0))),"",INDEX('Policy Characteristics'!I:I,MATCH($C648,'Policy Characteristics'!$C:$C,0)))</f>
        <v>% reduction in energy use</v>
      </c>
      <c r="P648" s="427" t="str">
        <f>IF(ISBLANK(INDEX('Policy Characteristics'!J:J,MATCH($C648,'Policy Characteristics'!$C:$C,0))),"",INDEX('Policy Characteristics'!J:J,MATCH($C648,'Policy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48" s="427" t="str">
        <f>IF(ISBLANK(INDEX('Policy Characteristics'!K:K,MATCH($C648,'Policy Characteristics'!$C:$C,0))),"",INDEX('Policy Characteristics'!K:K,MATCH($C648,'Policy Characteristics'!$C:$C,0)))</f>
        <v>industry-ag-main.html#eff-stds</v>
      </c>
      <c r="R648" s="427" t="str">
        <f>IF(ISBLANK(INDEX('Policy Characteristics'!L:L,MATCH($C648,'Policy Characteristics'!$C:$C,0))),"",INDEX('Policy Characteristics'!L:L,MATCH($C648,'Policy Characteristics'!$C:$C,0)))</f>
        <v>industry-energy-efficiency-standards.html</v>
      </c>
    </row>
    <row r="649" spans="1:18" s="5" customFormat="1" x14ac:dyDescent="0.35">
      <c r="A649" s="427" t="str">
        <f>IF(ISBLANK(INDEX('Policy Characteristics'!A:A,MATCH($C649,'Policy Characteristics'!$C:$C,0))),"",INDEX('Policy Characteristics'!A:A,MATCH($C649,'Policy Characteristics'!$C:$C,0)))</f>
        <v>Industry</v>
      </c>
      <c r="B649" s="427" t="str">
        <f>IF(ISBLANK(INDEX('Policy Characteristics'!B:B,MATCH($C649,'Policy Characteristics'!$C:$C,0))),"",INDEX('Policy Characteristics'!B:B,MATCH($C649,'Policy Characteristics'!$C:$C,0)))</f>
        <v>Industry Energy Efficiency Standards</v>
      </c>
      <c r="C649" s="431" t="str">
        <f t="shared" si="35"/>
        <v>Percentage Improvement in Eqpt Efficiency Standards above BAU</v>
      </c>
      <c r="D649" s="9" t="s">
        <v>3270</v>
      </c>
      <c r="E649" s="53" t="s">
        <v>2485</v>
      </c>
      <c r="F649" s="211" t="s">
        <v>3237</v>
      </c>
      <c r="G649" s="53" t="s">
        <v>2491</v>
      </c>
      <c r="H649" s="54">
        <v>1203</v>
      </c>
      <c r="I649" s="53" t="s">
        <v>46</v>
      </c>
      <c r="J649" s="429" t="str">
        <f>IF(ISBLANK(INDEX('Policy Characteristics'!D:D,MATCH($C649,'Policy Characteristics'!$C:$C,0))),"",INDEX('Policy Characteristics'!D:D,MATCH($C649,'Policy Characteristics'!$C:$C,0)))</f>
        <v>Industry Energy Efficiency Standards</v>
      </c>
      <c r="K649" s="427" t="str">
        <f>IF(ISBLANK(INDEX('Policy Characteristics'!E:E,MATCH($C649,'Policy Characteristics'!$C:$C,0))),"",INDEX('Policy Characteristics'!E:E,MATCH($C649,'Policy Characteristics'!$C:$C,0)))</f>
        <v>indst efficiency standards</v>
      </c>
      <c r="L649" s="450">
        <f>IF(ISBLANK(INDEX('Policy Characteristics'!F:F,MATCH($C649,'Policy Characteristics'!$C:$C,0))),"",INDEX('Policy Characteristics'!F:F,MATCH($C649,'Policy Characteristics'!$C:$C,0)))</f>
        <v>0</v>
      </c>
      <c r="M649" s="450">
        <f>IF(ISBLANK(INDEX('Policy Characteristics'!G:G,MATCH($C649,'Policy Characteristics'!$C:$C,0))),"",INDEX('Policy Characteristics'!G:G,MATCH($C649,'Policy Characteristics'!$C:$C,0)))</f>
        <v>0.25</v>
      </c>
      <c r="N649" s="450">
        <f>IF(ISBLANK(INDEX('Policy Characteristics'!H:H,MATCH($C649,'Policy Characteristics'!$C:$C,0))),"",INDEX('Policy Characteristics'!H:H,MATCH($C649,'Policy Characteristics'!$C:$C,0)))</f>
        <v>0.01</v>
      </c>
      <c r="O649" s="427" t="str">
        <f>IF(ISBLANK(INDEX('Policy Characteristics'!I:I,MATCH($C649,'Policy Characteristics'!$C:$C,0))),"",INDEX('Policy Characteristics'!I:I,MATCH($C649,'Policy Characteristics'!$C:$C,0)))</f>
        <v>% reduction in energy use</v>
      </c>
      <c r="P649" s="427" t="str">
        <f>IF(ISBLANK(INDEX('Policy Characteristics'!J:J,MATCH($C649,'Policy Characteristics'!$C:$C,0))),"",INDEX('Policy Characteristics'!J:J,MATCH($C649,'Policy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49" s="427" t="str">
        <f>IF(ISBLANK(INDEX('Policy Characteristics'!K:K,MATCH($C649,'Policy Characteristics'!$C:$C,0))),"",INDEX('Policy Characteristics'!K:K,MATCH($C649,'Policy Characteristics'!$C:$C,0)))</f>
        <v>industry-ag-main.html#eff-stds</v>
      </c>
      <c r="R649" s="427" t="str">
        <f>IF(ISBLANK(INDEX('Policy Characteristics'!L:L,MATCH($C649,'Policy Characteristics'!$C:$C,0))),"",INDEX('Policy Characteristics'!L:L,MATCH($C649,'Policy Characteristics'!$C:$C,0)))</f>
        <v>industry-energy-efficiency-standards.html</v>
      </c>
    </row>
    <row r="650" spans="1:18" s="5" customFormat="1" x14ac:dyDescent="0.35">
      <c r="A650" s="427" t="str">
        <f>IF(ISBLANK(INDEX('Policy Characteristics'!A:A,MATCH($C650,'Policy Characteristics'!$C:$C,0))),"",INDEX('Policy Characteristics'!A:A,MATCH($C650,'Policy Characteristics'!$C:$C,0)))</f>
        <v>Industry</v>
      </c>
      <c r="B650" s="427" t="str">
        <f>IF(ISBLANK(INDEX('Policy Characteristics'!B:B,MATCH($C650,'Policy Characteristics'!$C:$C,0))),"",INDEX('Policy Characteristics'!B:B,MATCH($C650,'Policy Characteristics'!$C:$C,0)))</f>
        <v>Industry Energy Efficiency Standards</v>
      </c>
      <c r="C650" s="431" t="str">
        <f t="shared" si="35"/>
        <v>Percentage Improvement in Eqpt Efficiency Standards above BAU</v>
      </c>
      <c r="D650" s="9" t="s">
        <v>3270</v>
      </c>
      <c r="E650" s="53" t="s">
        <v>2837</v>
      </c>
      <c r="F650" s="211" t="s">
        <v>3237</v>
      </c>
      <c r="G650" s="53" t="s">
        <v>2840</v>
      </c>
      <c r="H650" s="54">
        <v>1204</v>
      </c>
      <c r="I650" s="53" t="s">
        <v>46</v>
      </c>
      <c r="J650" s="429" t="str">
        <f>IF(ISBLANK(INDEX('Policy Characteristics'!D:D,MATCH($C650,'Policy Characteristics'!$C:$C,0))),"",INDEX('Policy Characteristics'!D:D,MATCH($C650,'Policy Characteristics'!$C:$C,0)))</f>
        <v>Industry Energy Efficiency Standards</v>
      </c>
      <c r="K650" s="427" t="str">
        <f>IF(ISBLANK(INDEX('Policy Characteristics'!E:E,MATCH($C650,'Policy Characteristics'!$C:$C,0))),"",INDEX('Policy Characteristics'!E:E,MATCH($C650,'Policy Characteristics'!$C:$C,0)))</f>
        <v>indst efficiency standards</v>
      </c>
      <c r="L650" s="450">
        <f>IF(ISBLANK(INDEX('Policy Characteristics'!F:F,MATCH($C650,'Policy Characteristics'!$C:$C,0))),"",INDEX('Policy Characteristics'!F:F,MATCH($C650,'Policy Characteristics'!$C:$C,0)))</f>
        <v>0</v>
      </c>
      <c r="M650" s="450">
        <f>IF(ISBLANK(INDEX('Policy Characteristics'!G:G,MATCH($C650,'Policy Characteristics'!$C:$C,0))),"",INDEX('Policy Characteristics'!G:G,MATCH($C650,'Policy Characteristics'!$C:$C,0)))</f>
        <v>0.25</v>
      </c>
      <c r="N650" s="450">
        <f>IF(ISBLANK(INDEX('Policy Characteristics'!H:H,MATCH($C650,'Policy Characteristics'!$C:$C,0))),"",INDEX('Policy Characteristics'!H:H,MATCH($C650,'Policy Characteristics'!$C:$C,0)))</f>
        <v>0.01</v>
      </c>
      <c r="O650" s="427" t="str">
        <f>IF(ISBLANK(INDEX('Policy Characteristics'!I:I,MATCH($C650,'Policy Characteristics'!$C:$C,0))),"",INDEX('Policy Characteristics'!I:I,MATCH($C650,'Policy Characteristics'!$C:$C,0)))</f>
        <v>% reduction in energy use</v>
      </c>
      <c r="P650" s="427" t="str">
        <f>IF(ISBLANK(INDEX('Policy Characteristics'!J:J,MATCH($C650,'Policy Characteristics'!$C:$C,0))),"",INDEX('Policy Characteristics'!J:J,MATCH($C650,'Policy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50" s="427" t="str">
        <f>IF(ISBLANK(INDEX('Policy Characteristics'!K:K,MATCH($C650,'Policy Characteristics'!$C:$C,0))),"",INDEX('Policy Characteristics'!K:K,MATCH($C650,'Policy Characteristics'!$C:$C,0)))</f>
        <v>industry-ag-main.html#eff-stds</v>
      </c>
      <c r="R650" s="427" t="str">
        <f>IF(ISBLANK(INDEX('Policy Characteristics'!L:L,MATCH($C650,'Policy Characteristics'!$C:$C,0))),"",INDEX('Policy Characteristics'!L:L,MATCH($C650,'Policy Characteristics'!$C:$C,0)))</f>
        <v>industry-energy-efficiency-standards.html</v>
      </c>
    </row>
    <row r="651" spans="1:18" s="5" customFormat="1" x14ac:dyDescent="0.35">
      <c r="A651" s="427" t="str">
        <f>IF(ISBLANK(INDEX('Policy Characteristics'!A:A,MATCH($C651,'Policy Characteristics'!$C:$C,0))),"",INDEX('Policy Characteristics'!A:A,MATCH($C651,'Policy Characteristics'!$C:$C,0)))</f>
        <v>Industry</v>
      </c>
      <c r="B651" s="427" t="str">
        <f>IF(ISBLANK(INDEX('Policy Characteristics'!B:B,MATCH($C651,'Policy Characteristics'!$C:$C,0))),"",INDEX('Policy Characteristics'!B:B,MATCH($C651,'Policy Characteristics'!$C:$C,0)))</f>
        <v>Industry Energy Efficiency Standards</v>
      </c>
      <c r="C651" s="431" t="str">
        <f t="shared" si="35"/>
        <v>Percentage Improvement in Eqpt Efficiency Standards above BAU</v>
      </c>
      <c r="D651" s="9" t="s">
        <v>3270</v>
      </c>
      <c r="E651" s="53" t="s">
        <v>2838</v>
      </c>
      <c r="F651" s="211" t="s">
        <v>3237</v>
      </c>
      <c r="G651" s="53" t="s">
        <v>2842</v>
      </c>
      <c r="H651" s="54">
        <v>1205</v>
      </c>
      <c r="I651" s="53" t="s">
        <v>45</v>
      </c>
      <c r="J651" s="429" t="str">
        <f>IF(ISBLANK(INDEX('Policy Characteristics'!D:D,MATCH($C651,'Policy Characteristics'!$C:$C,0))),"",INDEX('Policy Characteristics'!D:D,MATCH($C651,'Policy Characteristics'!$C:$C,0)))</f>
        <v>Industry Energy Efficiency Standards</v>
      </c>
      <c r="K651" s="427" t="str">
        <f>IF(ISBLANK(INDEX('Policy Characteristics'!E:E,MATCH($C651,'Policy Characteristics'!$C:$C,0))),"",INDEX('Policy Characteristics'!E:E,MATCH($C651,'Policy Characteristics'!$C:$C,0)))</f>
        <v>indst efficiency standards</v>
      </c>
      <c r="L651" s="450">
        <f>IF(ISBLANK(INDEX('Policy Characteristics'!F:F,MATCH($C651,'Policy Characteristics'!$C:$C,0))),"",INDEX('Policy Characteristics'!F:F,MATCH($C651,'Policy Characteristics'!$C:$C,0)))</f>
        <v>0</v>
      </c>
      <c r="M651" s="450">
        <f>IF(ISBLANK(INDEX('Policy Characteristics'!G:G,MATCH($C651,'Policy Characteristics'!$C:$C,0))),"",INDEX('Policy Characteristics'!G:G,MATCH($C651,'Policy Characteristics'!$C:$C,0)))</f>
        <v>0.25</v>
      </c>
      <c r="N651" s="450">
        <f>IF(ISBLANK(INDEX('Policy Characteristics'!H:H,MATCH($C651,'Policy Characteristics'!$C:$C,0))),"",INDEX('Policy Characteristics'!H:H,MATCH($C651,'Policy Characteristics'!$C:$C,0)))</f>
        <v>0.01</v>
      </c>
      <c r="O651" s="427" t="str">
        <f>IF(ISBLANK(INDEX('Policy Characteristics'!I:I,MATCH($C651,'Policy Characteristics'!$C:$C,0))),"",INDEX('Policy Characteristics'!I:I,MATCH($C651,'Policy Characteristics'!$C:$C,0)))</f>
        <v>% reduction in energy use</v>
      </c>
      <c r="P651" s="427" t="str">
        <f>IF(ISBLANK(INDEX('Policy Characteristics'!J:J,MATCH($C651,'Policy Characteristics'!$C:$C,0))),"",INDEX('Policy Characteristics'!J:J,MATCH($C651,'Policy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51" s="427" t="str">
        <f>IF(ISBLANK(INDEX('Policy Characteristics'!K:K,MATCH($C651,'Policy Characteristics'!$C:$C,0))),"",INDEX('Policy Characteristics'!K:K,MATCH($C651,'Policy Characteristics'!$C:$C,0)))</f>
        <v>industry-ag-main.html#eff-stds</v>
      </c>
      <c r="R651" s="427" t="str">
        <f>IF(ISBLANK(INDEX('Policy Characteristics'!L:L,MATCH($C651,'Policy Characteristics'!$C:$C,0))),"",INDEX('Policy Characteristics'!L:L,MATCH($C651,'Policy Characteristics'!$C:$C,0)))</f>
        <v>industry-energy-efficiency-standards.html</v>
      </c>
    </row>
    <row r="652" spans="1:18" s="5" customFormat="1" x14ac:dyDescent="0.35">
      <c r="A652" s="427" t="str">
        <f>IF(ISBLANK(INDEX('Policy Characteristics'!A:A,MATCH($C652,'Policy Characteristics'!$C:$C,0))),"",INDEX('Policy Characteristics'!A:A,MATCH($C652,'Policy Characteristics'!$C:$C,0)))</f>
        <v>Industry</v>
      </c>
      <c r="B652" s="427" t="str">
        <f>IF(ISBLANK(INDEX('Policy Characteristics'!B:B,MATCH($C652,'Policy Characteristics'!$C:$C,0))),"",INDEX('Policy Characteristics'!B:B,MATCH($C652,'Policy Characteristics'!$C:$C,0)))</f>
        <v>Industry Energy Efficiency Standards</v>
      </c>
      <c r="C652" s="431" t="str">
        <f t="shared" si="35"/>
        <v>Percentage Improvement in Eqpt Efficiency Standards above BAU</v>
      </c>
      <c r="D652" s="9" t="s">
        <v>3270</v>
      </c>
      <c r="E652" s="53" t="s">
        <v>2839</v>
      </c>
      <c r="F652" s="211" t="s">
        <v>3237</v>
      </c>
      <c r="G652" s="53" t="s">
        <v>2843</v>
      </c>
      <c r="H652" s="54">
        <v>1206</v>
      </c>
      <c r="I652" s="53" t="s">
        <v>45</v>
      </c>
      <c r="J652" s="429" t="str">
        <f>IF(ISBLANK(INDEX('Policy Characteristics'!D:D,MATCH($C652,'Policy Characteristics'!$C:$C,0))),"",INDEX('Policy Characteristics'!D:D,MATCH($C652,'Policy Characteristics'!$C:$C,0)))</f>
        <v>Industry Energy Efficiency Standards</v>
      </c>
      <c r="K652" s="427" t="str">
        <f>IF(ISBLANK(INDEX('Policy Characteristics'!E:E,MATCH($C652,'Policy Characteristics'!$C:$C,0))),"",INDEX('Policy Characteristics'!E:E,MATCH($C652,'Policy Characteristics'!$C:$C,0)))</f>
        <v>indst efficiency standards</v>
      </c>
      <c r="L652" s="450">
        <f>IF(ISBLANK(INDEX('Policy Characteristics'!F:F,MATCH($C652,'Policy Characteristics'!$C:$C,0))),"",INDEX('Policy Characteristics'!F:F,MATCH($C652,'Policy Characteristics'!$C:$C,0)))</f>
        <v>0</v>
      </c>
      <c r="M652" s="450">
        <f>IF(ISBLANK(INDEX('Policy Characteristics'!G:G,MATCH($C652,'Policy Characteristics'!$C:$C,0))),"",INDEX('Policy Characteristics'!G:G,MATCH($C652,'Policy Characteristics'!$C:$C,0)))</f>
        <v>0.25</v>
      </c>
      <c r="N652" s="450">
        <f>IF(ISBLANK(INDEX('Policy Characteristics'!H:H,MATCH($C652,'Policy Characteristics'!$C:$C,0))),"",INDEX('Policy Characteristics'!H:H,MATCH($C652,'Policy Characteristics'!$C:$C,0)))</f>
        <v>0.01</v>
      </c>
      <c r="O652" s="427" t="str">
        <f>IF(ISBLANK(INDEX('Policy Characteristics'!I:I,MATCH($C652,'Policy Characteristics'!$C:$C,0))),"",INDEX('Policy Characteristics'!I:I,MATCH($C652,'Policy Characteristics'!$C:$C,0)))</f>
        <v>% reduction in energy use</v>
      </c>
      <c r="P652" s="427" t="str">
        <f>IF(ISBLANK(INDEX('Policy Characteristics'!J:J,MATCH($C652,'Policy Characteristics'!$C:$C,0))),"",INDEX('Policy Characteristics'!J:J,MATCH($C652,'Policy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52" s="427" t="str">
        <f>IF(ISBLANK(INDEX('Policy Characteristics'!K:K,MATCH($C652,'Policy Characteristics'!$C:$C,0))),"",INDEX('Policy Characteristics'!K:K,MATCH($C652,'Policy Characteristics'!$C:$C,0)))</f>
        <v>industry-ag-main.html#eff-stds</v>
      </c>
      <c r="R652" s="427" t="str">
        <f>IF(ISBLANK(INDEX('Policy Characteristics'!L:L,MATCH($C652,'Policy Characteristics'!$C:$C,0))),"",INDEX('Policy Characteristics'!L:L,MATCH($C652,'Policy Characteristics'!$C:$C,0)))</f>
        <v>industry-energy-efficiency-standards.html</v>
      </c>
    </row>
    <row r="653" spans="1:18" s="5" customFormat="1" x14ac:dyDescent="0.35">
      <c r="A653" s="427" t="str">
        <f>IF(ISBLANK(INDEX('Policy Characteristics'!A:A,MATCH($C653,'Policy Characteristics'!$C:$C,0))),"",INDEX('Policy Characteristics'!A:A,MATCH($C653,'Policy Characteristics'!$C:$C,0)))</f>
        <v>Industry</v>
      </c>
      <c r="B653" s="427" t="str">
        <f>IF(ISBLANK(INDEX('Policy Characteristics'!B:B,MATCH($C653,'Policy Characteristics'!$C:$C,0))),"",INDEX('Policy Characteristics'!B:B,MATCH($C653,'Policy Characteristics'!$C:$C,0)))</f>
        <v>Industry Energy Efficiency Standards</v>
      </c>
      <c r="C653" s="431" t="str">
        <f t="shared" si="35"/>
        <v>Percentage Improvement in Eqpt Efficiency Standards above BAU</v>
      </c>
      <c r="D653" s="9" t="s">
        <v>3270</v>
      </c>
      <c r="E653" s="53" t="s">
        <v>2836</v>
      </c>
      <c r="F653" s="211" t="s">
        <v>3237</v>
      </c>
      <c r="G653" s="53" t="s">
        <v>2841</v>
      </c>
      <c r="H653" s="54">
        <v>1207</v>
      </c>
      <c r="I653" s="53" t="s">
        <v>46</v>
      </c>
      <c r="J653" s="429" t="str">
        <f>IF(ISBLANK(INDEX('Policy Characteristics'!D:D,MATCH($C653,'Policy Characteristics'!$C:$C,0))),"",INDEX('Policy Characteristics'!D:D,MATCH($C653,'Policy Characteristics'!$C:$C,0)))</f>
        <v>Industry Energy Efficiency Standards</v>
      </c>
      <c r="K653" s="427" t="str">
        <f>IF(ISBLANK(INDEX('Policy Characteristics'!E:E,MATCH($C653,'Policy Characteristics'!$C:$C,0))),"",INDEX('Policy Characteristics'!E:E,MATCH($C653,'Policy Characteristics'!$C:$C,0)))</f>
        <v>indst efficiency standards</v>
      </c>
      <c r="L653" s="450">
        <f>IF(ISBLANK(INDEX('Policy Characteristics'!F:F,MATCH($C653,'Policy Characteristics'!$C:$C,0))),"",INDEX('Policy Characteristics'!F:F,MATCH($C653,'Policy Characteristics'!$C:$C,0)))</f>
        <v>0</v>
      </c>
      <c r="M653" s="450">
        <f>IF(ISBLANK(INDEX('Policy Characteristics'!G:G,MATCH($C653,'Policy Characteristics'!$C:$C,0))),"",INDEX('Policy Characteristics'!G:G,MATCH($C653,'Policy Characteristics'!$C:$C,0)))</f>
        <v>0.25</v>
      </c>
      <c r="N653" s="450">
        <f>IF(ISBLANK(INDEX('Policy Characteristics'!H:H,MATCH($C653,'Policy Characteristics'!$C:$C,0))),"",INDEX('Policy Characteristics'!H:H,MATCH($C653,'Policy Characteristics'!$C:$C,0)))</f>
        <v>0.01</v>
      </c>
      <c r="O653" s="427" t="str">
        <f>IF(ISBLANK(INDEX('Policy Characteristics'!I:I,MATCH($C653,'Policy Characteristics'!$C:$C,0))),"",INDEX('Policy Characteristics'!I:I,MATCH($C653,'Policy Characteristics'!$C:$C,0)))</f>
        <v>% reduction in energy use</v>
      </c>
      <c r="P653" s="427" t="str">
        <f>IF(ISBLANK(INDEX('Policy Characteristics'!J:J,MATCH($C653,'Policy Characteristics'!$C:$C,0))),"",INDEX('Policy Characteristics'!J:J,MATCH($C653,'Policy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53" s="427" t="str">
        <f>IF(ISBLANK(INDEX('Policy Characteristics'!K:K,MATCH($C653,'Policy Characteristics'!$C:$C,0))),"",INDEX('Policy Characteristics'!K:K,MATCH($C653,'Policy Characteristics'!$C:$C,0)))</f>
        <v>industry-ag-main.html#eff-stds</v>
      </c>
      <c r="R653" s="427" t="str">
        <f>IF(ISBLANK(INDEX('Policy Characteristics'!L:L,MATCH($C653,'Policy Characteristics'!$C:$C,0))),"",INDEX('Policy Characteristics'!L:L,MATCH($C653,'Policy Characteristics'!$C:$C,0)))</f>
        <v>industry-energy-efficiency-standards.html</v>
      </c>
    </row>
    <row r="654" spans="1:18" s="5" customFormat="1" x14ac:dyDescent="0.35">
      <c r="A654" s="427" t="str">
        <f>IF(ISBLANK(INDEX('Policy Characteristics'!A:A,MATCH($C654,'Policy Characteristics'!$C:$C,0))),"",INDEX('Policy Characteristics'!A:A,MATCH($C654,'Policy Characteristics'!$C:$C,0)))</f>
        <v>Industry</v>
      </c>
      <c r="B654" s="427" t="str">
        <f>IF(ISBLANK(INDEX('Policy Characteristics'!B:B,MATCH($C654,'Policy Characteristics'!$C:$C,0))),"",INDEX('Policy Characteristics'!B:B,MATCH($C654,'Policy Characteristics'!$C:$C,0)))</f>
        <v>Improved System Design</v>
      </c>
      <c r="C654" s="432" t="s">
        <v>301</v>
      </c>
      <c r="D654" s="53"/>
      <c r="E654" s="53"/>
      <c r="F654" s="53"/>
      <c r="G654" s="53"/>
      <c r="H654" s="54">
        <v>54</v>
      </c>
      <c r="I654" s="53" t="s">
        <v>45</v>
      </c>
      <c r="J654" s="429" t="str">
        <f>IF(ISBLANK(INDEX('Policy Characteristics'!D:D,MATCH($C654,'Policy Characteristics'!$C:$C,0))),"",INDEX('Policy Characteristics'!D:D,MATCH($C654,'Policy Characteristics'!$C:$C,0)))</f>
        <v>Improved System Design</v>
      </c>
      <c r="K654" s="427" t="str">
        <f>IF(ISBLANK(INDEX('Policy Characteristics'!E:E,MATCH($C654,'Policy Characteristics'!$C:$C,0))),"",INDEX('Policy Characteristics'!E:E,MATCH($C654,'Policy Characteristics'!$C:$C,0)))</f>
        <v>indst system integration</v>
      </c>
      <c r="L654" s="450">
        <f>IF(ISBLANK(INDEX('Policy Characteristics'!F:F,MATCH($C654,'Policy Characteristics'!$C:$C,0))),"",INDEX('Policy Characteristics'!F:F,MATCH($C654,'Policy Characteristics'!$C:$C,0)))</f>
        <v>0</v>
      </c>
      <c r="M654" s="450">
        <f>IF(ISBLANK(INDEX('Policy Characteristics'!G:G,MATCH($C654,'Policy Characteristics'!$C:$C,0))),"",INDEX('Policy Characteristics'!G:G,MATCH($C654,'Policy Characteristics'!$C:$C,0)))</f>
        <v>1</v>
      </c>
      <c r="N654" s="450">
        <f>IF(ISBLANK(INDEX('Policy Characteristics'!H:H,MATCH($C654,'Policy Characteristics'!$C:$C,0))),"",INDEX('Policy Characteristics'!H:H,MATCH($C654,'Policy Characteristics'!$C:$C,0)))</f>
        <v>0.01</v>
      </c>
      <c r="O654" s="427" t="str">
        <f>IF(ISBLANK(INDEX('Policy Characteristics'!I:I,MATCH($C654,'Policy Characteristics'!$C:$C,0))),"",INDEX('Policy Characteristics'!I:I,MATCH($C654,'Policy Characteristics'!$C:$C,0)))</f>
        <v>% of potential achieved</v>
      </c>
      <c r="P654" s="427" t="str">
        <f>IF(ISBLANK(INDEX('Policy Characteristics'!J:J,MATCH($C654,'Policy Characteristics'!$C:$C,0))),"",INDEX('Policy Characteristics'!J:J,MATCH($C654,'Policy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654" s="427" t="str">
        <f>IF(ISBLANK(INDEX('Policy Characteristics'!K:K,MATCH($C654,'Policy Characteristics'!$C:$C,0))),"",INDEX('Policy Characteristics'!K:K,MATCH($C654,'Policy Characteristics'!$C:$C,0)))</f>
        <v>industry-ag-main.html#system-integ</v>
      </c>
      <c r="R654" s="427" t="str">
        <f>IF(ISBLANK(INDEX('Policy Characteristics'!L:L,MATCH($C654,'Policy Characteristics'!$C:$C,0))),"",INDEX('Policy Characteristics'!L:L,MATCH($C654,'Policy Characteristics'!$C:$C,0)))</f>
        <v>improved-system-design.html</v>
      </c>
    </row>
    <row r="655" spans="1:18" x14ac:dyDescent="0.35">
      <c r="A655" s="427" t="str">
        <f>IF(ISBLANK(INDEX('Policy Characteristics'!A:A,MATCH($C655,'Policy Characteristics'!$C:$C,0))),"",INDEX('Policy Characteristics'!A:A,MATCH($C655,'Policy Characteristics'!$C:$C,0)))</f>
        <v>Industry</v>
      </c>
      <c r="B655" s="427" t="str">
        <f>IF(ISBLANK(INDEX('Policy Characteristics'!B:B,MATCH($C655,'Policy Characteristics'!$C:$C,0))),"",INDEX('Policy Characteristics'!B:B,MATCH($C655,'Policy Characteristics'!$C:$C,0)))</f>
        <v>Electrification + Hydrogen</v>
      </c>
      <c r="C655" s="432" t="s">
        <v>2479</v>
      </c>
      <c r="D655" s="53" t="s">
        <v>3246</v>
      </c>
      <c r="E655" s="53" t="s">
        <v>2480</v>
      </c>
      <c r="F655" s="211" t="s">
        <v>3271</v>
      </c>
      <c r="G655" s="53" t="s">
        <v>3273</v>
      </c>
      <c r="H655" s="54">
        <v>1208</v>
      </c>
      <c r="I655" s="53" t="s">
        <v>45</v>
      </c>
      <c r="J655" s="429" t="str">
        <f>IF(ISBLANK(INDEX('Policy Characteristics'!D:D,MATCH($C655,'Policy Characteristics'!$C:$C,0))),"",INDEX('Policy Characteristics'!D:D,MATCH($C655,'Policy Characteristics'!$C:$C,0)))</f>
        <v>Electrification + Hydrogen</v>
      </c>
      <c r="K655" s="427" t="str">
        <f>IF(ISBLANK(INDEX('Policy Characteristics'!E:E,MATCH($C655,'Policy Characteristics'!$C:$C,0))),"",INDEX('Policy Characteristics'!E:E,MATCH($C655,'Policy Characteristics'!$C:$C,0)))</f>
        <v>indst fuel type shifting</v>
      </c>
      <c r="L655" s="450">
        <f>IF(ISBLANK(INDEX('Policy Characteristics'!F:F,MATCH($C655,'Policy Characteristics'!$C:$C,0))),"",INDEX('Policy Characteristics'!F:F,MATCH($C655,'Policy Characteristics'!$C:$C,0)))</f>
        <v>0</v>
      </c>
      <c r="M655" s="450">
        <f>IF(ISBLANK(INDEX('Policy Characteristics'!G:G,MATCH($C655,'Policy Characteristics'!$C:$C,0))),"",INDEX('Policy Characteristics'!G:G,MATCH($C655,'Policy Characteristics'!$C:$C,0)))</f>
        <v>1</v>
      </c>
      <c r="N655" s="450">
        <f>IF(ISBLANK(INDEX('Policy Characteristics'!H:H,MATCH($C655,'Policy Characteristics'!$C:$C,0))),"",INDEX('Policy Characteristics'!H:H,MATCH($C655,'Policy Characteristics'!$C:$C,0)))</f>
        <v>0.01</v>
      </c>
      <c r="O655" s="427" t="str">
        <f>IF(ISBLANK(INDEX('Policy Characteristics'!I:I,MATCH($C655,'Policy Characteristics'!$C:$C,0))),"",INDEX('Policy Characteristics'!I:I,MATCH($C655,'Policy Characteristics'!$C:$C,0)))</f>
        <v>% of fuel shifted</v>
      </c>
      <c r="P655" s="427" t="str">
        <f>IF(ISBLANK(INDEX('Policy Characteristics'!J:J,MATCH($C655,'Policy Characteristics'!$C:$C,0))),"",INDEX('Policy Characteristics'!J:J,MATCH($C655,'Policy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55" s="427" t="str">
        <f>IF(ISBLANK(INDEX('Policy Characteristics'!K:K,MATCH($C655,'Policy Characteristics'!$C:$C,0))),"",INDEX('Policy Characteristics'!K:K,MATCH($C655,'Policy Characteristics'!$C:$C,0)))</f>
        <v>industry-ag-main.html#fuel-switching</v>
      </c>
      <c r="R655" s="427" t="str">
        <f>IF(ISBLANK(INDEX('Policy Characteristics'!L:L,MATCH($C655,'Policy Characteristics'!$C:$C,0))),"",INDEX('Policy Characteristics'!L:L,MATCH($C655,'Policy Characteristics'!$C:$C,0)))</f>
        <v>industry-elec-and-hydrogen.html</v>
      </c>
    </row>
    <row r="656" spans="1:18" x14ac:dyDescent="0.35">
      <c r="A656" s="427" t="str">
        <f>IF(ISBLANK(INDEX('Policy Characteristics'!A:A,MATCH($C656,'Policy Characteristics'!$C:$C,0))),"",INDEX('Policy Characteristics'!A:A,MATCH($C656,'Policy Characteristics'!$C:$C,0)))</f>
        <v>Industry</v>
      </c>
      <c r="B656" s="427" t="str">
        <f>IF(ISBLANK(INDEX('Policy Characteristics'!B:B,MATCH($C656,'Policy Characteristics'!$C:$C,0))),"",INDEX('Policy Characteristics'!B:B,MATCH($C656,'Policy Characteristics'!$C:$C,0)))</f>
        <v>Electrification + Hydrogen</v>
      </c>
      <c r="C656" s="431" t="str">
        <f t="shared" ref="C656:C687" si="36">C$655</f>
        <v>Fraction of Industrial Fuel Use Shifted to Other Fuels</v>
      </c>
      <c r="D656" s="53" t="s">
        <v>3246</v>
      </c>
      <c r="E656" s="53" t="s">
        <v>2481</v>
      </c>
      <c r="F656" s="211" t="s">
        <v>3271</v>
      </c>
      <c r="G656" s="53" t="s">
        <v>3274</v>
      </c>
      <c r="H656" s="54">
        <v>1209</v>
      </c>
      <c r="I656" s="53" t="s">
        <v>46</v>
      </c>
      <c r="J656" s="429" t="str">
        <f>IF(ISBLANK(INDEX('Policy Characteristics'!D:D,MATCH($C656,'Policy Characteristics'!$C:$C,0))),"",INDEX('Policy Characteristics'!D:D,MATCH($C656,'Policy Characteristics'!$C:$C,0)))</f>
        <v>Electrification + Hydrogen</v>
      </c>
      <c r="K656" s="427" t="str">
        <f>IF(ISBLANK(INDEX('Policy Characteristics'!E:E,MATCH($C656,'Policy Characteristics'!$C:$C,0))),"",INDEX('Policy Characteristics'!E:E,MATCH($C656,'Policy Characteristics'!$C:$C,0)))</f>
        <v>indst fuel type shifting</v>
      </c>
      <c r="L656" s="450">
        <f>IF(ISBLANK(INDEX('Policy Characteristics'!F:F,MATCH($C656,'Policy Characteristics'!$C:$C,0))),"",INDEX('Policy Characteristics'!F:F,MATCH($C656,'Policy Characteristics'!$C:$C,0)))</f>
        <v>0</v>
      </c>
      <c r="M656" s="450">
        <f>IF(ISBLANK(INDEX('Policy Characteristics'!G:G,MATCH($C656,'Policy Characteristics'!$C:$C,0))),"",INDEX('Policy Characteristics'!G:G,MATCH($C656,'Policy Characteristics'!$C:$C,0)))</f>
        <v>1</v>
      </c>
      <c r="N656" s="450">
        <f>IF(ISBLANK(INDEX('Policy Characteristics'!H:H,MATCH($C656,'Policy Characteristics'!$C:$C,0))),"",INDEX('Policy Characteristics'!H:H,MATCH($C656,'Policy Characteristics'!$C:$C,0)))</f>
        <v>0.01</v>
      </c>
      <c r="O656" s="427" t="str">
        <f>IF(ISBLANK(INDEX('Policy Characteristics'!I:I,MATCH($C656,'Policy Characteristics'!$C:$C,0))),"",INDEX('Policy Characteristics'!I:I,MATCH($C656,'Policy Characteristics'!$C:$C,0)))</f>
        <v>% of fuel shifted</v>
      </c>
      <c r="P656" s="427" t="str">
        <f>IF(ISBLANK(INDEX('Policy Characteristics'!J:J,MATCH($C656,'Policy Characteristics'!$C:$C,0))),"",INDEX('Policy Characteristics'!J:J,MATCH($C656,'Policy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56" s="427" t="str">
        <f>IF(ISBLANK(INDEX('Policy Characteristics'!K:K,MATCH($C656,'Policy Characteristics'!$C:$C,0))),"",INDEX('Policy Characteristics'!K:K,MATCH($C656,'Policy Characteristics'!$C:$C,0)))</f>
        <v>industry-ag-main.html#fuel-switching</v>
      </c>
      <c r="R656" s="427" t="str">
        <f>IF(ISBLANK(INDEX('Policy Characteristics'!L:L,MATCH($C656,'Policy Characteristics'!$C:$C,0))),"",INDEX('Policy Characteristics'!L:L,MATCH($C656,'Policy Characteristics'!$C:$C,0)))</f>
        <v>industry-elec-and-hydrogen.html</v>
      </c>
    </row>
    <row r="657" spans="1:18" x14ac:dyDescent="0.35">
      <c r="A657" s="427" t="str">
        <f>IF(ISBLANK(INDEX('Policy Characteristics'!A:A,MATCH($C657,'Policy Characteristics'!$C:$C,0))),"",INDEX('Policy Characteristics'!A:A,MATCH($C657,'Policy Characteristics'!$C:$C,0)))</f>
        <v>Industry</v>
      </c>
      <c r="B657" s="427" t="str">
        <f>IF(ISBLANK(INDEX('Policy Characteristics'!B:B,MATCH($C657,'Policy Characteristics'!$C:$C,0))),"",INDEX('Policy Characteristics'!B:B,MATCH($C657,'Policy Characteristics'!$C:$C,0)))</f>
        <v>Electrification + Hydrogen</v>
      </c>
      <c r="C657" s="431" t="str">
        <f t="shared" si="36"/>
        <v>Fraction of Industrial Fuel Use Shifted to Other Fuels</v>
      </c>
      <c r="D657" s="53" t="s">
        <v>3246</v>
      </c>
      <c r="E657" s="53" t="s">
        <v>2482</v>
      </c>
      <c r="F657" s="211" t="s">
        <v>3271</v>
      </c>
      <c r="G657" s="53" t="s">
        <v>3275</v>
      </c>
      <c r="H657" s="54">
        <v>1210</v>
      </c>
      <c r="I657" s="53" t="s">
        <v>46</v>
      </c>
      <c r="J657" s="429" t="str">
        <f>IF(ISBLANK(INDEX('Policy Characteristics'!D:D,MATCH($C657,'Policy Characteristics'!$C:$C,0))),"",INDEX('Policy Characteristics'!D:D,MATCH($C657,'Policy Characteristics'!$C:$C,0)))</f>
        <v>Electrification + Hydrogen</v>
      </c>
      <c r="K657" s="427" t="str">
        <f>IF(ISBLANK(INDEX('Policy Characteristics'!E:E,MATCH($C657,'Policy Characteristics'!$C:$C,0))),"",INDEX('Policy Characteristics'!E:E,MATCH($C657,'Policy Characteristics'!$C:$C,0)))</f>
        <v>indst fuel type shifting</v>
      </c>
      <c r="L657" s="450">
        <f>IF(ISBLANK(INDEX('Policy Characteristics'!F:F,MATCH($C657,'Policy Characteristics'!$C:$C,0))),"",INDEX('Policy Characteristics'!F:F,MATCH($C657,'Policy Characteristics'!$C:$C,0)))</f>
        <v>0</v>
      </c>
      <c r="M657" s="450">
        <f>IF(ISBLANK(INDEX('Policy Characteristics'!G:G,MATCH($C657,'Policy Characteristics'!$C:$C,0))),"",INDEX('Policy Characteristics'!G:G,MATCH($C657,'Policy Characteristics'!$C:$C,0)))</f>
        <v>1</v>
      </c>
      <c r="N657" s="450">
        <f>IF(ISBLANK(INDEX('Policy Characteristics'!H:H,MATCH($C657,'Policy Characteristics'!$C:$C,0))),"",INDEX('Policy Characteristics'!H:H,MATCH($C657,'Policy Characteristics'!$C:$C,0)))</f>
        <v>0.01</v>
      </c>
      <c r="O657" s="427" t="str">
        <f>IF(ISBLANK(INDEX('Policy Characteristics'!I:I,MATCH($C657,'Policy Characteristics'!$C:$C,0))),"",INDEX('Policy Characteristics'!I:I,MATCH($C657,'Policy Characteristics'!$C:$C,0)))</f>
        <v>% of fuel shifted</v>
      </c>
      <c r="P657" s="427" t="str">
        <f>IF(ISBLANK(INDEX('Policy Characteristics'!J:J,MATCH($C657,'Policy Characteristics'!$C:$C,0))),"",INDEX('Policy Characteristics'!J:J,MATCH($C657,'Policy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57" s="427" t="str">
        <f>IF(ISBLANK(INDEX('Policy Characteristics'!K:K,MATCH($C657,'Policy Characteristics'!$C:$C,0))),"",INDEX('Policy Characteristics'!K:K,MATCH($C657,'Policy Characteristics'!$C:$C,0)))</f>
        <v>industry-ag-main.html#fuel-switching</v>
      </c>
      <c r="R657" s="427" t="str">
        <f>IF(ISBLANK(INDEX('Policy Characteristics'!L:L,MATCH($C657,'Policy Characteristics'!$C:$C,0))),"",INDEX('Policy Characteristics'!L:L,MATCH($C657,'Policy Characteristics'!$C:$C,0)))</f>
        <v>industry-elec-and-hydrogen.html</v>
      </c>
    </row>
    <row r="658" spans="1:18" x14ac:dyDescent="0.35">
      <c r="A658" s="427" t="str">
        <f>IF(ISBLANK(INDEX('Policy Characteristics'!A:A,MATCH($C658,'Policy Characteristics'!$C:$C,0))),"",INDEX('Policy Characteristics'!A:A,MATCH($C658,'Policy Characteristics'!$C:$C,0)))</f>
        <v>Industry</v>
      </c>
      <c r="B658" s="427" t="str">
        <f>IF(ISBLANK(INDEX('Policy Characteristics'!B:B,MATCH($C658,'Policy Characteristics'!$C:$C,0))),"",INDEX('Policy Characteristics'!B:B,MATCH($C658,'Policy Characteristics'!$C:$C,0)))</f>
        <v>Electrification + Hydrogen</v>
      </c>
      <c r="C658" s="431" t="str">
        <f t="shared" si="36"/>
        <v>Fraction of Industrial Fuel Use Shifted to Other Fuels</v>
      </c>
      <c r="D658" s="53" t="s">
        <v>3246</v>
      </c>
      <c r="E658" s="53" t="s">
        <v>2483</v>
      </c>
      <c r="F658" s="211" t="s">
        <v>3271</v>
      </c>
      <c r="G658" s="53" t="s">
        <v>3276</v>
      </c>
      <c r="H658" s="54">
        <v>1211</v>
      </c>
      <c r="I658" s="53" t="s">
        <v>46</v>
      </c>
      <c r="J658" s="429" t="str">
        <f>IF(ISBLANK(INDEX('Policy Characteristics'!D:D,MATCH($C658,'Policy Characteristics'!$C:$C,0))),"",INDEX('Policy Characteristics'!D:D,MATCH($C658,'Policy Characteristics'!$C:$C,0)))</f>
        <v>Electrification + Hydrogen</v>
      </c>
      <c r="K658" s="427" t="str">
        <f>IF(ISBLANK(INDEX('Policy Characteristics'!E:E,MATCH($C658,'Policy Characteristics'!$C:$C,0))),"",INDEX('Policy Characteristics'!E:E,MATCH($C658,'Policy Characteristics'!$C:$C,0)))</f>
        <v>indst fuel type shifting</v>
      </c>
      <c r="L658" s="450">
        <f>IF(ISBLANK(INDEX('Policy Characteristics'!F:F,MATCH($C658,'Policy Characteristics'!$C:$C,0))),"",INDEX('Policy Characteristics'!F:F,MATCH($C658,'Policy Characteristics'!$C:$C,0)))</f>
        <v>0</v>
      </c>
      <c r="M658" s="450">
        <f>IF(ISBLANK(INDEX('Policy Characteristics'!G:G,MATCH($C658,'Policy Characteristics'!$C:$C,0))),"",INDEX('Policy Characteristics'!G:G,MATCH($C658,'Policy Characteristics'!$C:$C,0)))</f>
        <v>1</v>
      </c>
      <c r="N658" s="450">
        <f>IF(ISBLANK(INDEX('Policy Characteristics'!H:H,MATCH($C658,'Policy Characteristics'!$C:$C,0))),"",INDEX('Policy Characteristics'!H:H,MATCH($C658,'Policy Characteristics'!$C:$C,0)))</f>
        <v>0.01</v>
      </c>
      <c r="O658" s="427" t="str">
        <f>IF(ISBLANK(INDEX('Policy Characteristics'!I:I,MATCH($C658,'Policy Characteristics'!$C:$C,0))),"",INDEX('Policy Characteristics'!I:I,MATCH($C658,'Policy Characteristics'!$C:$C,0)))</f>
        <v>% of fuel shifted</v>
      </c>
      <c r="P658" s="427" t="str">
        <f>IF(ISBLANK(INDEX('Policy Characteristics'!J:J,MATCH($C658,'Policy Characteristics'!$C:$C,0))),"",INDEX('Policy Characteristics'!J:J,MATCH($C658,'Policy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58" s="427" t="str">
        <f>IF(ISBLANK(INDEX('Policy Characteristics'!K:K,MATCH($C658,'Policy Characteristics'!$C:$C,0))),"",INDEX('Policy Characteristics'!K:K,MATCH($C658,'Policy Characteristics'!$C:$C,0)))</f>
        <v>industry-ag-main.html#fuel-switching</v>
      </c>
      <c r="R658" s="427" t="str">
        <f>IF(ISBLANK(INDEX('Policy Characteristics'!L:L,MATCH($C658,'Policy Characteristics'!$C:$C,0))),"",INDEX('Policy Characteristics'!L:L,MATCH($C658,'Policy Characteristics'!$C:$C,0)))</f>
        <v>industry-elec-and-hydrogen.html</v>
      </c>
    </row>
    <row r="659" spans="1:18" x14ac:dyDescent="0.35">
      <c r="A659" s="427" t="str">
        <f>IF(ISBLANK(INDEX('Policy Characteristics'!A:A,MATCH($C659,'Policy Characteristics'!$C:$C,0))),"",INDEX('Policy Characteristics'!A:A,MATCH($C659,'Policy Characteristics'!$C:$C,0)))</f>
        <v>Industry</v>
      </c>
      <c r="B659" s="427" t="str">
        <f>IF(ISBLANK(INDEX('Policy Characteristics'!B:B,MATCH($C659,'Policy Characteristics'!$C:$C,0))),"",INDEX('Policy Characteristics'!B:B,MATCH($C659,'Policy Characteristics'!$C:$C,0)))</f>
        <v>Electrification + Hydrogen</v>
      </c>
      <c r="C659" s="431" t="str">
        <f t="shared" si="36"/>
        <v>Fraction of Industrial Fuel Use Shifted to Other Fuels</v>
      </c>
      <c r="D659" s="53" t="s">
        <v>3246</v>
      </c>
      <c r="E659" s="53" t="s">
        <v>2484</v>
      </c>
      <c r="F659" s="211" t="s">
        <v>3271</v>
      </c>
      <c r="G659" s="53" t="s">
        <v>3277</v>
      </c>
      <c r="H659" s="54">
        <v>1212</v>
      </c>
      <c r="I659" s="53" t="s">
        <v>46</v>
      </c>
      <c r="J659" s="429" t="str">
        <f>IF(ISBLANK(INDEX('Policy Characteristics'!D:D,MATCH($C659,'Policy Characteristics'!$C:$C,0))),"",INDEX('Policy Characteristics'!D:D,MATCH($C659,'Policy Characteristics'!$C:$C,0)))</f>
        <v>Electrification + Hydrogen</v>
      </c>
      <c r="K659" s="427" t="str">
        <f>IF(ISBLANK(INDEX('Policy Characteristics'!E:E,MATCH($C659,'Policy Characteristics'!$C:$C,0))),"",INDEX('Policy Characteristics'!E:E,MATCH($C659,'Policy Characteristics'!$C:$C,0)))</f>
        <v>indst fuel type shifting</v>
      </c>
      <c r="L659" s="450">
        <f>IF(ISBLANK(INDEX('Policy Characteristics'!F:F,MATCH($C659,'Policy Characteristics'!$C:$C,0))),"",INDEX('Policy Characteristics'!F:F,MATCH($C659,'Policy Characteristics'!$C:$C,0)))</f>
        <v>0</v>
      </c>
      <c r="M659" s="450">
        <f>IF(ISBLANK(INDEX('Policy Characteristics'!G:G,MATCH($C659,'Policy Characteristics'!$C:$C,0))),"",INDEX('Policy Characteristics'!G:G,MATCH($C659,'Policy Characteristics'!$C:$C,0)))</f>
        <v>1</v>
      </c>
      <c r="N659" s="450">
        <f>IF(ISBLANK(INDEX('Policy Characteristics'!H:H,MATCH($C659,'Policy Characteristics'!$C:$C,0))),"",INDEX('Policy Characteristics'!H:H,MATCH($C659,'Policy Characteristics'!$C:$C,0)))</f>
        <v>0.01</v>
      </c>
      <c r="O659" s="427" t="str">
        <f>IF(ISBLANK(INDEX('Policy Characteristics'!I:I,MATCH($C659,'Policy Characteristics'!$C:$C,0))),"",INDEX('Policy Characteristics'!I:I,MATCH($C659,'Policy Characteristics'!$C:$C,0)))</f>
        <v>% of fuel shifted</v>
      </c>
      <c r="P659" s="427" t="str">
        <f>IF(ISBLANK(INDEX('Policy Characteristics'!J:J,MATCH($C659,'Policy Characteristics'!$C:$C,0))),"",INDEX('Policy Characteristics'!J:J,MATCH($C659,'Policy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59" s="427" t="str">
        <f>IF(ISBLANK(INDEX('Policy Characteristics'!K:K,MATCH($C659,'Policy Characteristics'!$C:$C,0))),"",INDEX('Policy Characteristics'!K:K,MATCH($C659,'Policy Characteristics'!$C:$C,0)))</f>
        <v>industry-ag-main.html#fuel-switching</v>
      </c>
      <c r="R659" s="427" t="str">
        <f>IF(ISBLANK(INDEX('Policy Characteristics'!L:L,MATCH($C659,'Policy Characteristics'!$C:$C,0))),"",INDEX('Policy Characteristics'!L:L,MATCH($C659,'Policy Characteristics'!$C:$C,0)))</f>
        <v>industry-elec-and-hydrogen.html</v>
      </c>
    </row>
    <row r="660" spans="1:18" x14ac:dyDescent="0.35">
      <c r="A660" s="427" t="str">
        <f>IF(ISBLANK(INDEX('Policy Characteristics'!A:A,MATCH($C660,'Policy Characteristics'!$C:$C,0))),"",INDEX('Policy Characteristics'!A:A,MATCH($C660,'Policy Characteristics'!$C:$C,0)))</f>
        <v>Industry</v>
      </c>
      <c r="B660" s="427" t="str">
        <f>IF(ISBLANK(INDEX('Policy Characteristics'!B:B,MATCH($C660,'Policy Characteristics'!$C:$C,0))),"",INDEX('Policy Characteristics'!B:B,MATCH($C660,'Policy Characteristics'!$C:$C,0)))</f>
        <v>Electrification + Hydrogen</v>
      </c>
      <c r="C660" s="431" t="str">
        <f t="shared" si="36"/>
        <v>Fraction of Industrial Fuel Use Shifted to Other Fuels</v>
      </c>
      <c r="D660" s="53" t="s">
        <v>3246</v>
      </c>
      <c r="E660" s="53" t="s">
        <v>2485</v>
      </c>
      <c r="F660" s="211" t="s">
        <v>3271</v>
      </c>
      <c r="G660" s="53" t="s">
        <v>3278</v>
      </c>
      <c r="H660" s="54">
        <v>1213</v>
      </c>
      <c r="I660" s="53" t="s">
        <v>46</v>
      </c>
      <c r="J660" s="429" t="str">
        <f>IF(ISBLANK(INDEX('Policy Characteristics'!D:D,MATCH($C660,'Policy Characteristics'!$C:$C,0))),"",INDEX('Policy Characteristics'!D:D,MATCH($C660,'Policy Characteristics'!$C:$C,0)))</f>
        <v>Electrification + Hydrogen</v>
      </c>
      <c r="K660" s="427" t="str">
        <f>IF(ISBLANK(INDEX('Policy Characteristics'!E:E,MATCH($C660,'Policy Characteristics'!$C:$C,0))),"",INDEX('Policy Characteristics'!E:E,MATCH($C660,'Policy Characteristics'!$C:$C,0)))</f>
        <v>indst fuel type shifting</v>
      </c>
      <c r="L660" s="450">
        <f>IF(ISBLANK(INDEX('Policy Characteristics'!F:F,MATCH($C660,'Policy Characteristics'!$C:$C,0))),"",INDEX('Policy Characteristics'!F:F,MATCH($C660,'Policy Characteristics'!$C:$C,0)))</f>
        <v>0</v>
      </c>
      <c r="M660" s="450">
        <f>IF(ISBLANK(INDEX('Policy Characteristics'!G:G,MATCH($C660,'Policy Characteristics'!$C:$C,0))),"",INDEX('Policy Characteristics'!G:G,MATCH($C660,'Policy Characteristics'!$C:$C,0)))</f>
        <v>1</v>
      </c>
      <c r="N660" s="450">
        <f>IF(ISBLANK(INDEX('Policy Characteristics'!H:H,MATCH($C660,'Policy Characteristics'!$C:$C,0))),"",INDEX('Policy Characteristics'!H:H,MATCH($C660,'Policy Characteristics'!$C:$C,0)))</f>
        <v>0.01</v>
      </c>
      <c r="O660" s="427" t="str">
        <f>IF(ISBLANK(INDEX('Policy Characteristics'!I:I,MATCH($C660,'Policy Characteristics'!$C:$C,0))),"",INDEX('Policy Characteristics'!I:I,MATCH($C660,'Policy Characteristics'!$C:$C,0)))</f>
        <v>% of fuel shifted</v>
      </c>
      <c r="P660" s="427" t="str">
        <f>IF(ISBLANK(INDEX('Policy Characteristics'!J:J,MATCH($C660,'Policy Characteristics'!$C:$C,0))),"",INDEX('Policy Characteristics'!J:J,MATCH($C660,'Policy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60" s="427" t="str">
        <f>IF(ISBLANK(INDEX('Policy Characteristics'!K:K,MATCH($C660,'Policy Characteristics'!$C:$C,0))),"",INDEX('Policy Characteristics'!K:K,MATCH($C660,'Policy Characteristics'!$C:$C,0)))</f>
        <v>industry-ag-main.html#fuel-switching</v>
      </c>
      <c r="R660" s="427" t="str">
        <f>IF(ISBLANK(INDEX('Policy Characteristics'!L:L,MATCH($C660,'Policy Characteristics'!$C:$C,0))),"",INDEX('Policy Characteristics'!L:L,MATCH($C660,'Policy Characteristics'!$C:$C,0)))</f>
        <v>industry-elec-and-hydrogen.html</v>
      </c>
    </row>
    <row r="661" spans="1:18" x14ac:dyDescent="0.35">
      <c r="A661" s="427" t="str">
        <f>IF(ISBLANK(INDEX('Policy Characteristics'!A:A,MATCH($C661,'Policy Characteristics'!$C:$C,0))),"",INDEX('Policy Characteristics'!A:A,MATCH($C661,'Policy Characteristics'!$C:$C,0)))</f>
        <v>Industry</v>
      </c>
      <c r="B661" s="427" t="str">
        <f>IF(ISBLANK(INDEX('Policy Characteristics'!B:B,MATCH($C661,'Policy Characteristics'!$C:$C,0))),"",INDEX('Policy Characteristics'!B:B,MATCH($C661,'Policy Characteristics'!$C:$C,0)))</f>
        <v>Electrification + Hydrogen</v>
      </c>
      <c r="C661" s="431" t="str">
        <f t="shared" si="36"/>
        <v>Fraction of Industrial Fuel Use Shifted to Other Fuels</v>
      </c>
      <c r="D661" s="53" t="s">
        <v>3246</v>
      </c>
      <c r="E661" s="53" t="s">
        <v>2837</v>
      </c>
      <c r="F661" s="211" t="s">
        <v>3271</v>
      </c>
      <c r="G661" s="53" t="s">
        <v>3279</v>
      </c>
      <c r="H661" s="54">
        <v>1214</v>
      </c>
      <c r="I661" s="53" t="s">
        <v>46</v>
      </c>
      <c r="J661" s="429" t="str">
        <f>IF(ISBLANK(INDEX('Policy Characteristics'!D:D,MATCH($C661,'Policy Characteristics'!$C:$C,0))),"",INDEX('Policy Characteristics'!D:D,MATCH($C661,'Policy Characteristics'!$C:$C,0)))</f>
        <v>Electrification + Hydrogen</v>
      </c>
      <c r="K661" s="427" t="str">
        <f>IF(ISBLANK(INDEX('Policy Characteristics'!E:E,MATCH($C661,'Policy Characteristics'!$C:$C,0))),"",INDEX('Policy Characteristics'!E:E,MATCH($C661,'Policy Characteristics'!$C:$C,0)))</f>
        <v>indst fuel type shifting</v>
      </c>
      <c r="L661" s="450">
        <f>IF(ISBLANK(INDEX('Policy Characteristics'!F:F,MATCH($C661,'Policy Characteristics'!$C:$C,0))),"",INDEX('Policy Characteristics'!F:F,MATCH($C661,'Policy Characteristics'!$C:$C,0)))</f>
        <v>0</v>
      </c>
      <c r="M661" s="450">
        <f>IF(ISBLANK(INDEX('Policy Characteristics'!G:G,MATCH($C661,'Policy Characteristics'!$C:$C,0))),"",INDEX('Policy Characteristics'!G:G,MATCH($C661,'Policy Characteristics'!$C:$C,0)))</f>
        <v>1</v>
      </c>
      <c r="N661" s="450">
        <f>IF(ISBLANK(INDEX('Policy Characteristics'!H:H,MATCH($C661,'Policy Characteristics'!$C:$C,0))),"",INDEX('Policy Characteristics'!H:H,MATCH($C661,'Policy Characteristics'!$C:$C,0)))</f>
        <v>0.01</v>
      </c>
      <c r="O661" s="427" t="str">
        <f>IF(ISBLANK(INDEX('Policy Characteristics'!I:I,MATCH($C661,'Policy Characteristics'!$C:$C,0))),"",INDEX('Policy Characteristics'!I:I,MATCH($C661,'Policy Characteristics'!$C:$C,0)))</f>
        <v>% of fuel shifted</v>
      </c>
      <c r="P661" s="427" t="str">
        <f>IF(ISBLANK(INDEX('Policy Characteristics'!J:J,MATCH($C661,'Policy Characteristics'!$C:$C,0))),"",INDEX('Policy Characteristics'!J:J,MATCH($C661,'Policy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61" s="427" t="str">
        <f>IF(ISBLANK(INDEX('Policy Characteristics'!K:K,MATCH($C661,'Policy Characteristics'!$C:$C,0))),"",INDEX('Policy Characteristics'!K:K,MATCH($C661,'Policy Characteristics'!$C:$C,0)))</f>
        <v>industry-ag-main.html#fuel-switching</v>
      </c>
      <c r="R661" s="427" t="str">
        <f>IF(ISBLANK(INDEX('Policy Characteristics'!L:L,MATCH($C661,'Policy Characteristics'!$C:$C,0))),"",INDEX('Policy Characteristics'!L:L,MATCH($C661,'Policy Characteristics'!$C:$C,0)))</f>
        <v>industry-elec-and-hydrogen.html</v>
      </c>
    </row>
    <row r="662" spans="1:18" x14ac:dyDescent="0.35">
      <c r="A662" s="427" t="str">
        <f>IF(ISBLANK(INDEX('Policy Characteristics'!A:A,MATCH($C662,'Policy Characteristics'!$C:$C,0))),"",INDEX('Policy Characteristics'!A:A,MATCH($C662,'Policy Characteristics'!$C:$C,0)))</f>
        <v>Industry</v>
      </c>
      <c r="B662" s="427" t="str">
        <f>IF(ISBLANK(INDEX('Policy Characteristics'!B:B,MATCH($C662,'Policy Characteristics'!$C:$C,0))),"",INDEX('Policy Characteristics'!B:B,MATCH($C662,'Policy Characteristics'!$C:$C,0)))</f>
        <v>Electrification + Hydrogen</v>
      </c>
      <c r="C662" s="431" t="str">
        <f t="shared" si="36"/>
        <v>Fraction of Industrial Fuel Use Shifted to Other Fuels</v>
      </c>
      <c r="D662" s="53" t="s">
        <v>3246</v>
      </c>
      <c r="E662" s="53" t="s">
        <v>2838</v>
      </c>
      <c r="F662" s="211" t="s">
        <v>3271</v>
      </c>
      <c r="G662" s="53" t="s">
        <v>3280</v>
      </c>
      <c r="H662" s="54">
        <v>1215</v>
      </c>
      <c r="I662" s="53" t="s">
        <v>46</v>
      </c>
      <c r="J662" s="429" t="str">
        <f>IF(ISBLANK(INDEX('Policy Characteristics'!D:D,MATCH($C662,'Policy Characteristics'!$C:$C,0))),"",INDEX('Policy Characteristics'!D:D,MATCH($C662,'Policy Characteristics'!$C:$C,0)))</f>
        <v>Electrification + Hydrogen</v>
      </c>
      <c r="K662" s="427" t="str">
        <f>IF(ISBLANK(INDEX('Policy Characteristics'!E:E,MATCH($C662,'Policy Characteristics'!$C:$C,0))),"",INDEX('Policy Characteristics'!E:E,MATCH($C662,'Policy Characteristics'!$C:$C,0)))</f>
        <v>indst fuel type shifting</v>
      </c>
      <c r="L662" s="450">
        <f>IF(ISBLANK(INDEX('Policy Characteristics'!F:F,MATCH($C662,'Policy Characteristics'!$C:$C,0))),"",INDEX('Policy Characteristics'!F:F,MATCH($C662,'Policy Characteristics'!$C:$C,0)))</f>
        <v>0</v>
      </c>
      <c r="M662" s="450">
        <f>IF(ISBLANK(INDEX('Policy Characteristics'!G:G,MATCH($C662,'Policy Characteristics'!$C:$C,0))),"",INDEX('Policy Characteristics'!G:G,MATCH($C662,'Policy Characteristics'!$C:$C,0)))</f>
        <v>1</v>
      </c>
      <c r="N662" s="450">
        <f>IF(ISBLANK(INDEX('Policy Characteristics'!H:H,MATCH($C662,'Policy Characteristics'!$C:$C,0))),"",INDEX('Policy Characteristics'!H:H,MATCH($C662,'Policy Characteristics'!$C:$C,0)))</f>
        <v>0.01</v>
      </c>
      <c r="O662" s="427" t="str">
        <f>IF(ISBLANK(INDEX('Policy Characteristics'!I:I,MATCH($C662,'Policy Characteristics'!$C:$C,0))),"",INDEX('Policy Characteristics'!I:I,MATCH($C662,'Policy Characteristics'!$C:$C,0)))</f>
        <v>% of fuel shifted</v>
      </c>
      <c r="P662" s="427" t="str">
        <f>IF(ISBLANK(INDEX('Policy Characteristics'!J:J,MATCH($C662,'Policy Characteristics'!$C:$C,0))),"",INDEX('Policy Characteristics'!J:J,MATCH($C662,'Policy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62" s="427" t="str">
        <f>IF(ISBLANK(INDEX('Policy Characteristics'!K:K,MATCH($C662,'Policy Characteristics'!$C:$C,0))),"",INDEX('Policy Characteristics'!K:K,MATCH($C662,'Policy Characteristics'!$C:$C,0)))</f>
        <v>industry-ag-main.html#fuel-switching</v>
      </c>
      <c r="R662" s="427" t="str">
        <f>IF(ISBLANK(INDEX('Policy Characteristics'!L:L,MATCH($C662,'Policy Characteristics'!$C:$C,0))),"",INDEX('Policy Characteristics'!L:L,MATCH($C662,'Policy Characteristics'!$C:$C,0)))</f>
        <v>industry-elec-and-hydrogen.html</v>
      </c>
    </row>
    <row r="663" spans="1:18" x14ac:dyDescent="0.35">
      <c r="A663" s="427" t="str">
        <f>IF(ISBLANK(INDEX('Policy Characteristics'!A:A,MATCH($C663,'Policy Characteristics'!$C:$C,0))),"",INDEX('Policy Characteristics'!A:A,MATCH($C663,'Policy Characteristics'!$C:$C,0)))</f>
        <v>Industry</v>
      </c>
      <c r="B663" s="427" t="str">
        <f>IF(ISBLANK(INDEX('Policy Characteristics'!B:B,MATCH($C663,'Policy Characteristics'!$C:$C,0))),"",INDEX('Policy Characteristics'!B:B,MATCH($C663,'Policy Characteristics'!$C:$C,0)))</f>
        <v>Electrification + Hydrogen</v>
      </c>
      <c r="C663" s="431" t="str">
        <f t="shared" si="36"/>
        <v>Fraction of Industrial Fuel Use Shifted to Other Fuels</v>
      </c>
      <c r="D663" s="53" t="s">
        <v>3246</v>
      </c>
      <c r="E663" s="53" t="s">
        <v>2839</v>
      </c>
      <c r="F663" s="211" t="s">
        <v>3271</v>
      </c>
      <c r="G663" s="53" t="s">
        <v>3281</v>
      </c>
      <c r="H663" s="54">
        <v>1216</v>
      </c>
      <c r="I663" s="53" t="s">
        <v>46</v>
      </c>
      <c r="J663" s="429" t="str">
        <f>IF(ISBLANK(INDEX('Policy Characteristics'!D:D,MATCH($C663,'Policy Characteristics'!$C:$C,0))),"",INDEX('Policy Characteristics'!D:D,MATCH($C663,'Policy Characteristics'!$C:$C,0)))</f>
        <v>Electrification + Hydrogen</v>
      </c>
      <c r="K663" s="427" t="str">
        <f>IF(ISBLANK(INDEX('Policy Characteristics'!E:E,MATCH($C663,'Policy Characteristics'!$C:$C,0))),"",INDEX('Policy Characteristics'!E:E,MATCH($C663,'Policy Characteristics'!$C:$C,0)))</f>
        <v>indst fuel type shifting</v>
      </c>
      <c r="L663" s="450">
        <f>IF(ISBLANK(INDEX('Policy Characteristics'!F:F,MATCH($C663,'Policy Characteristics'!$C:$C,0))),"",INDEX('Policy Characteristics'!F:F,MATCH($C663,'Policy Characteristics'!$C:$C,0)))</f>
        <v>0</v>
      </c>
      <c r="M663" s="450">
        <f>IF(ISBLANK(INDEX('Policy Characteristics'!G:G,MATCH($C663,'Policy Characteristics'!$C:$C,0))),"",INDEX('Policy Characteristics'!G:G,MATCH($C663,'Policy Characteristics'!$C:$C,0)))</f>
        <v>1</v>
      </c>
      <c r="N663" s="450">
        <f>IF(ISBLANK(INDEX('Policy Characteristics'!H:H,MATCH($C663,'Policy Characteristics'!$C:$C,0))),"",INDEX('Policy Characteristics'!H:H,MATCH($C663,'Policy Characteristics'!$C:$C,0)))</f>
        <v>0.01</v>
      </c>
      <c r="O663" s="427" t="str">
        <f>IF(ISBLANK(INDEX('Policy Characteristics'!I:I,MATCH($C663,'Policy Characteristics'!$C:$C,0))),"",INDEX('Policy Characteristics'!I:I,MATCH($C663,'Policy Characteristics'!$C:$C,0)))</f>
        <v>% of fuel shifted</v>
      </c>
      <c r="P663" s="427" t="str">
        <f>IF(ISBLANK(INDEX('Policy Characteristics'!J:J,MATCH($C663,'Policy Characteristics'!$C:$C,0))),"",INDEX('Policy Characteristics'!J:J,MATCH($C663,'Policy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63" s="427" t="str">
        <f>IF(ISBLANK(INDEX('Policy Characteristics'!K:K,MATCH($C663,'Policy Characteristics'!$C:$C,0))),"",INDEX('Policy Characteristics'!K:K,MATCH($C663,'Policy Characteristics'!$C:$C,0)))</f>
        <v>industry-ag-main.html#fuel-switching</v>
      </c>
      <c r="R663" s="427" t="str">
        <f>IF(ISBLANK(INDEX('Policy Characteristics'!L:L,MATCH($C663,'Policy Characteristics'!$C:$C,0))),"",INDEX('Policy Characteristics'!L:L,MATCH($C663,'Policy Characteristics'!$C:$C,0)))</f>
        <v>industry-elec-and-hydrogen.html</v>
      </c>
    </row>
    <row r="664" spans="1:18" x14ac:dyDescent="0.35">
      <c r="A664" s="427" t="str">
        <f>IF(ISBLANK(INDEX('Policy Characteristics'!A:A,MATCH($C664,'Policy Characteristics'!$C:$C,0))),"",INDEX('Policy Characteristics'!A:A,MATCH($C664,'Policy Characteristics'!$C:$C,0)))</f>
        <v>Industry</v>
      </c>
      <c r="B664" s="427" t="str">
        <f>IF(ISBLANK(INDEX('Policy Characteristics'!B:B,MATCH($C664,'Policy Characteristics'!$C:$C,0))),"",INDEX('Policy Characteristics'!B:B,MATCH($C664,'Policy Characteristics'!$C:$C,0)))</f>
        <v>Electrification + Hydrogen</v>
      </c>
      <c r="C664" s="431" t="str">
        <f t="shared" si="36"/>
        <v>Fraction of Industrial Fuel Use Shifted to Other Fuels</v>
      </c>
      <c r="D664" s="53" t="s">
        <v>3246</v>
      </c>
      <c r="E664" s="53" t="s">
        <v>2836</v>
      </c>
      <c r="F664" s="211" t="s">
        <v>3271</v>
      </c>
      <c r="G664" s="53" t="s">
        <v>3282</v>
      </c>
      <c r="H664" s="54">
        <v>1217</v>
      </c>
      <c r="I664" s="53" t="s">
        <v>45</v>
      </c>
      <c r="J664" s="429" t="str">
        <f>IF(ISBLANK(INDEX('Policy Characteristics'!D:D,MATCH($C664,'Policy Characteristics'!$C:$C,0))),"",INDEX('Policy Characteristics'!D:D,MATCH($C664,'Policy Characteristics'!$C:$C,0)))</f>
        <v>Electrification + Hydrogen</v>
      </c>
      <c r="K664" s="427" t="str">
        <f>IF(ISBLANK(INDEX('Policy Characteristics'!E:E,MATCH($C664,'Policy Characteristics'!$C:$C,0))),"",INDEX('Policy Characteristics'!E:E,MATCH($C664,'Policy Characteristics'!$C:$C,0)))</f>
        <v>indst fuel type shifting</v>
      </c>
      <c r="L664" s="450">
        <f>IF(ISBLANK(INDEX('Policy Characteristics'!F:F,MATCH($C664,'Policy Characteristics'!$C:$C,0))),"",INDEX('Policy Characteristics'!F:F,MATCH($C664,'Policy Characteristics'!$C:$C,0)))</f>
        <v>0</v>
      </c>
      <c r="M664" s="450">
        <f>IF(ISBLANK(INDEX('Policy Characteristics'!G:G,MATCH($C664,'Policy Characteristics'!$C:$C,0))),"",INDEX('Policy Characteristics'!G:G,MATCH($C664,'Policy Characteristics'!$C:$C,0)))</f>
        <v>1</v>
      </c>
      <c r="N664" s="450">
        <f>IF(ISBLANK(INDEX('Policy Characteristics'!H:H,MATCH($C664,'Policy Characteristics'!$C:$C,0))),"",INDEX('Policy Characteristics'!H:H,MATCH($C664,'Policy Characteristics'!$C:$C,0)))</f>
        <v>0.01</v>
      </c>
      <c r="O664" s="427" t="str">
        <f>IF(ISBLANK(INDEX('Policy Characteristics'!I:I,MATCH($C664,'Policy Characteristics'!$C:$C,0))),"",INDEX('Policy Characteristics'!I:I,MATCH($C664,'Policy Characteristics'!$C:$C,0)))</f>
        <v>% of fuel shifted</v>
      </c>
      <c r="P664" s="427" t="str">
        <f>IF(ISBLANK(INDEX('Policy Characteristics'!J:J,MATCH($C664,'Policy Characteristics'!$C:$C,0))),"",INDEX('Policy Characteristics'!J:J,MATCH($C664,'Policy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64" s="427" t="str">
        <f>IF(ISBLANK(INDEX('Policy Characteristics'!K:K,MATCH($C664,'Policy Characteristics'!$C:$C,0))),"",INDEX('Policy Characteristics'!K:K,MATCH($C664,'Policy Characteristics'!$C:$C,0)))</f>
        <v>industry-ag-main.html#fuel-switching</v>
      </c>
      <c r="R664" s="427" t="str">
        <f>IF(ISBLANK(INDEX('Policy Characteristics'!L:L,MATCH($C664,'Policy Characteristics'!$C:$C,0))),"",INDEX('Policy Characteristics'!L:L,MATCH($C664,'Policy Characteristics'!$C:$C,0)))</f>
        <v>industry-elec-and-hydrogen.html</v>
      </c>
    </row>
    <row r="665" spans="1:18" x14ac:dyDescent="0.35">
      <c r="A665" s="427" t="str">
        <f>IF(ISBLANK(INDEX('Policy Characteristics'!A:A,MATCH($C665,'Policy Characteristics'!$C:$C,0))),"",INDEX('Policy Characteristics'!A:A,MATCH($C665,'Policy Characteristics'!$C:$C,0)))</f>
        <v>Industry</v>
      </c>
      <c r="B665" s="427" t="str">
        <f>IF(ISBLANK(INDEX('Policy Characteristics'!B:B,MATCH($C665,'Policy Characteristics'!$C:$C,0))),"",INDEX('Policy Characteristics'!B:B,MATCH($C665,'Policy Characteristics'!$C:$C,0)))</f>
        <v>Electrification + Hydrogen</v>
      </c>
      <c r="C665" s="431" t="str">
        <f t="shared" si="36"/>
        <v>Fraction of Industrial Fuel Use Shifted to Other Fuels</v>
      </c>
      <c r="D665" s="9" t="s">
        <v>3247</v>
      </c>
      <c r="E665" s="53" t="s">
        <v>2480</v>
      </c>
      <c r="F665" s="211" t="s">
        <v>2896</v>
      </c>
      <c r="G665" s="53" t="s">
        <v>3273</v>
      </c>
      <c r="H665" s="54">
        <v>1218</v>
      </c>
      <c r="I665" s="53" t="s">
        <v>45</v>
      </c>
      <c r="J665" s="429" t="str">
        <f>IF(ISBLANK(INDEX('Policy Characteristics'!D:D,MATCH($C665,'Policy Characteristics'!$C:$C,0))),"",INDEX('Policy Characteristics'!D:D,MATCH($C665,'Policy Characteristics'!$C:$C,0)))</f>
        <v>Electrification + Hydrogen</v>
      </c>
      <c r="K665" s="427" t="str">
        <f>IF(ISBLANK(INDEX('Policy Characteristics'!E:E,MATCH($C665,'Policy Characteristics'!$C:$C,0))),"",INDEX('Policy Characteristics'!E:E,MATCH($C665,'Policy Characteristics'!$C:$C,0)))</f>
        <v>indst fuel type shifting</v>
      </c>
      <c r="L665" s="450">
        <f>IF(ISBLANK(INDEX('Policy Characteristics'!F:F,MATCH($C665,'Policy Characteristics'!$C:$C,0))),"",INDEX('Policy Characteristics'!F:F,MATCH($C665,'Policy Characteristics'!$C:$C,0)))</f>
        <v>0</v>
      </c>
      <c r="M665" s="450">
        <f>IF(ISBLANK(INDEX('Policy Characteristics'!G:G,MATCH($C665,'Policy Characteristics'!$C:$C,0))),"",INDEX('Policy Characteristics'!G:G,MATCH($C665,'Policy Characteristics'!$C:$C,0)))</f>
        <v>1</v>
      </c>
      <c r="N665" s="450">
        <f>IF(ISBLANK(INDEX('Policy Characteristics'!H:H,MATCH($C665,'Policy Characteristics'!$C:$C,0))),"",INDEX('Policy Characteristics'!H:H,MATCH($C665,'Policy Characteristics'!$C:$C,0)))</f>
        <v>0.01</v>
      </c>
      <c r="O665" s="427" t="str">
        <f>IF(ISBLANK(INDEX('Policy Characteristics'!I:I,MATCH($C665,'Policy Characteristics'!$C:$C,0))),"",INDEX('Policy Characteristics'!I:I,MATCH($C665,'Policy Characteristics'!$C:$C,0)))</f>
        <v>% of fuel shifted</v>
      </c>
      <c r="P665" s="427" t="str">
        <f>IF(ISBLANK(INDEX('Policy Characteristics'!J:J,MATCH($C665,'Policy Characteristics'!$C:$C,0))),"",INDEX('Policy Characteristics'!J:J,MATCH($C665,'Policy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65" s="427" t="str">
        <f>IF(ISBLANK(INDEX('Policy Characteristics'!K:K,MATCH($C665,'Policy Characteristics'!$C:$C,0))),"",INDEX('Policy Characteristics'!K:K,MATCH($C665,'Policy Characteristics'!$C:$C,0)))</f>
        <v>industry-ag-main.html#fuel-switching</v>
      </c>
      <c r="R665" s="427" t="str">
        <f>IF(ISBLANK(INDEX('Policy Characteristics'!L:L,MATCH($C665,'Policy Characteristics'!$C:$C,0))),"",INDEX('Policy Characteristics'!L:L,MATCH($C665,'Policy Characteristics'!$C:$C,0)))</f>
        <v>industry-elec-and-hydrogen.html</v>
      </c>
    </row>
    <row r="666" spans="1:18" x14ac:dyDescent="0.35">
      <c r="A666" s="427" t="str">
        <f>IF(ISBLANK(INDEX('Policy Characteristics'!A:A,MATCH($C666,'Policy Characteristics'!$C:$C,0))),"",INDEX('Policy Characteristics'!A:A,MATCH($C666,'Policy Characteristics'!$C:$C,0)))</f>
        <v>Industry</v>
      </c>
      <c r="B666" s="427" t="str">
        <f>IF(ISBLANK(INDEX('Policy Characteristics'!B:B,MATCH($C666,'Policy Characteristics'!$C:$C,0))),"",INDEX('Policy Characteristics'!B:B,MATCH($C666,'Policy Characteristics'!$C:$C,0)))</f>
        <v>Electrification + Hydrogen</v>
      </c>
      <c r="C666" s="431" t="str">
        <f t="shared" si="36"/>
        <v>Fraction of Industrial Fuel Use Shifted to Other Fuels</v>
      </c>
      <c r="D666" s="9" t="s">
        <v>3247</v>
      </c>
      <c r="E666" s="53" t="s">
        <v>2481</v>
      </c>
      <c r="F666" s="211" t="s">
        <v>2896</v>
      </c>
      <c r="G666" s="53" t="s">
        <v>3274</v>
      </c>
      <c r="H666" s="54">
        <v>1219</v>
      </c>
      <c r="I666" s="53" t="s">
        <v>46</v>
      </c>
      <c r="J666" s="429" t="str">
        <f>IF(ISBLANK(INDEX('Policy Characteristics'!D:D,MATCH($C666,'Policy Characteristics'!$C:$C,0))),"",INDEX('Policy Characteristics'!D:D,MATCH($C666,'Policy Characteristics'!$C:$C,0)))</f>
        <v>Electrification + Hydrogen</v>
      </c>
      <c r="K666" s="427" t="str">
        <f>IF(ISBLANK(INDEX('Policy Characteristics'!E:E,MATCH($C666,'Policy Characteristics'!$C:$C,0))),"",INDEX('Policy Characteristics'!E:E,MATCH($C666,'Policy Characteristics'!$C:$C,0)))</f>
        <v>indst fuel type shifting</v>
      </c>
      <c r="L666" s="450">
        <f>IF(ISBLANK(INDEX('Policy Characteristics'!F:F,MATCH($C666,'Policy Characteristics'!$C:$C,0))),"",INDEX('Policy Characteristics'!F:F,MATCH($C666,'Policy Characteristics'!$C:$C,0)))</f>
        <v>0</v>
      </c>
      <c r="M666" s="450">
        <f>IF(ISBLANK(INDEX('Policy Characteristics'!G:G,MATCH($C666,'Policy Characteristics'!$C:$C,0))),"",INDEX('Policy Characteristics'!G:G,MATCH($C666,'Policy Characteristics'!$C:$C,0)))</f>
        <v>1</v>
      </c>
      <c r="N666" s="450">
        <f>IF(ISBLANK(INDEX('Policy Characteristics'!H:H,MATCH($C666,'Policy Characteristics'!$C:$C,0))),"",INDEX('Policy Characteristics'!H:H,MATCH($C666,'Policy Characteristics'!$C:$C,0)))</f>
        <v>0.01</v>
      </c>
      <c r="O666" s="427" t="str">
        <f>IF(ISBLANK(INDEX('Policy Characteristics'!I:I,MATCH($C666,'Policy Characteristics'!$C:$C,0))),"",INDEX('Policy Characteristics'!I:I,MATCH($C666,'Policy Characteristics'!$C:$C,0)))</f>
        <v>% of fuel shifted</v>
      </c>
      <c r="P666" s="427" t="str">
        <f>IF(ISBLANK(INDEX('Policy Characteristics'!J:J,MATCH($C666,'Policy Characteristics'!$C:$C,0))),"",INDEX('Policy Characteristics'!J:J,MATCH($C666,'Policy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66" s="427" t="str">
        <f>IF(ISBLANK(INDEX('Policy Characteristics'!K:K,MATCH($C666,'Policy Characteristics'!$C:$C,0))),"",INDEX('Policy Characteristics'!K:K,MATCH($C666,'Policy Characteristics'!$C:$C,0)))</f>
        <v>industry-ag-main.html#fuel-switching</v>
      </c>
      <c r="R666" s="427" t="str">
        <f>IF(ISBLANK(INDEX('Policy Characteristics'!L:L,MATCH($C666,'Policy Characteristics'!$C:$C,0))),"",INDEX('Policy Characteristics'!L:L,MATCH($C666,'Policy Characteristics'!$C:$C,0)))</f>
        <v>industry-elec-and-hydrogen.html</v>
      </c>
    </row>
    <row r="667" spans="1:18" x14ac:dyDescent="0.35">
      <c r="A667" s="427" t="str">
        <f>IF(ISBLANK(INDEX('Policy Characteristics'!A:A,MATCH($C667,'Policy Characteristics'!$C:$C,0))),"",INDEX('Policy Characteristics'!A:A,MATCH($C667,'Policy Characteristics'!$C:$C,0)))</f>
        <v>Industry</v>
      </c>
      <c r="B667" s="427" t="str">
        <f>IF(ISBLANK(INDEX('Policy Characteristics'!B:B,MATCH($C667,'Policy Characteristics'!$C:$C,0))),"",INDEX('Policy Characteristics'!B:B,MATCH($C667,'Policy Characteristics'!$C:$C,0)))</f>
        <v>Electrification + Hydrogen</v>
      </c>
      <c r="C667" s="431" t="str">
        <f t="shared" si="36"/>
        <v>Fraction of Industrial Fuel Use Shifted to Other Fuels</v>
      </c>
      <c r="D667" s="9" t="s">
        <v>3247</v>
      </c>
      <c r="E667" s="53" t="s">
        <v>2482</v>
      </c>
      <c r="F667" s="211" t="s">
        <v>2896</v>
      </c>
      <c r="G667" s="53" t="s">
        <v>3275</v>
      </c>
      <c r="H667" s="54">
        <v>1220</v>
      </c>
      <c r="I667" s="53" t="s">
        <v>46</v>
      </c>
      <c r="J667" s="429" t="str">
        <f>IF(ISBLANK(INDEX('Policy Characteristics'!D:D,MATCH($C667,'Policy Characteristics'!$C:$C,0))),"",INDEX('Policy Characteristics'!D:D,MATCH($C667,'Policy Characteristics'!$C:$C,0)))</f>
        <v>Electrification + Hydrogen</v>
      </c>
      <c r="K667" s="427" t="str">
        <f>IF(ISBLANK(INDEX('Policy Characteristics'!E:E,MATCH($C667,'Policy Characteristics'!$C:$C,0))),"",INDEX('Policy Characteristics'!E:E,MATCH($C667,'Policy Characteristics'!$C:$C,0)))</f>
        <v>indst fuel type shifting</v>
      </c>
      <c r="L667" s="450">
        <f>IF(ISBLANK(INDEX('Policy Characteristics'!F:F,MATCH($C667,'Policy Characteristics'!$C:$C,0))),"",INDEX('Policy Characteristics'!F:F,MATCH($C667,'Policy Characteristics'!$C:$C,0)))</f>
        <v>0</v>
      </c>
      <c r="M667" s="450">
        <f>IF(ISBLANK(INDEX('Policy Characteristics'!G:G,MATCH($C667,'Policy Characteristics'!$C:$C,0))),"",INDEX('Policy Characteristics'!G:G,MATCH($C667,'Policy Characteristics'!$C:$C,0)))</f>
        <v>1</v>
      </c>
      <c r="N667" s="450">
        <f>IF(ISBLANK(INDEX('Policy Characteristics'!H:H,MATCH($C667,'Policy Characteristics'!$C:$C,0))),"",INDEX('Policy Characteristics'!H:H,MATCH($C667,'Policy Characteristics'!$C:$C,0)))</f>
        <v>0.01</v>
      </c>
      <c r="O667" s="427" t="str">
        <f>IF(ISBLANK(INDEX('Policy Characteristics'!I:I,MATCH($C667,'Policy Characteristics'!$C:$C,0))),"",INDEX('Policy Characteristics'!I:I,MATCH($C667,'Policy Characteristics'!$C:$C,0)))</f>
        <v>% of fuel shifted</v>
      </c>
      <c r="P667" s="427" t="str">
        <f>IF(ISBLANK(INDEX('Policy Characteristics'!J:J,MATCH($C667,'Policy Characteristics'!$C:$C,0))),"",INDEX('Policy Characteristics'!J:J,MATCH($C667,'Policy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67" s="427" t="str">
        <f>IF(ISBLANK(INDEX('Policy Characteristics'!K:K,MATCH($C667,'Policy Characteristics'!$C:$C,0))),"",INDEX('Policy Characteristics'!K:K,MATCH($C667,'Policy Characteristics'!$C:$C,0)))</f>
        <v>industry-ag-main.html#fuel-switching</v>
      </c>
      <c r="R667" s="427" t="str">
        <f>IF(ISBLANK(INDEX('Policy Characteristics'!L:L,MATCH($C667,'Policy Characteristics'!$C:$C,0))),"",INDEX('Policy Characteristics'!L:L,MATCH($C667,'Policy Characteristics'!$C:$C,0)))</f>
        <v>industry-elec-and-hydrogen.html</v>
      </c>
    </row>
    <row r="668" spans="1:18" x14ac:dyDescent="0.35">
      <c r="A668" s="427" t="str">
        <f>IF(ISBLANK(INDEX('Policy Characteristics'!A:A,MATCH($C668,'Policy Characteristics'!$C:$C,0))),"",INDEX('Policy Characteristics'!A:A,MATCH($C668,'Policy Characteristics'!$C:$C,0)))</f>
        <v>Industry</v>
      </c>
      <c r="B668" s="427" t="str">
        <f>IF(ISBLANK(INDEX('Policy Characteristics'!B:B,MATCH($C668,'Policy Characteristics'!$C:$C,0))),"",INDEX('Policy Characteristics'!B:B,MATCH($C668,'Policy Characteristics'!$C:$C,0)))</f>
        <v>Electrification + Hydrogen</v>
      </c>
      <c r="C668" s="431" t="str">
        <f t="shared" si="36"/>
        <v>Fraction of Industrial Fuel Use Shifted to Other Fuels</v>
      </c>
      <c r="D668" s="9" t="s">
        <v>3247</v>
      </c>
      <c r="E668" s="53" t="s">
        <v>2483</v>
      </c>
      <c r="F668" s="211" t="s">
        <v>2896</v>
      </c>
      <c r="G668" s="53" t="s">
        <v>3276</v>
      </c>
      <c r="H668" s="54">
        <v>1221</v>
      </c>
      <c r="I668" s="53" t="s">
        <v>46</v>
      </c>
      <c r="J668" s="429" t="str">
        <f>IF(ISBLANK(INDEX('Policy Characteristics'!D:D,MATCH($C668,'Policy Characteristics'!$C:$C,0))),"",INDEX('Policy Characteristics'!D:D,MATCH($C668,'Policy Characteristics'!$C:$C,0)))</f>
        <v>Electrification + Hydrogen</v>
      </c>
      <c r="K668" s="427" t="str">
        <f>IF(ISBLANK(INDEX('Policy Characteristics'!E:E,MATCH($C668,'Policy Characteristics'!$C:$C,0))),"",INDEX('Policy Characteristics'!E:E,MATCH($C668,'Policy Characteristics'!$C:$C,0)))</f>
        <v>indst fuel type shifting</v>
      </c>
      <c r="L668" s="450">
        <f>IF(ISBLANK(INDEX('Policy Characteristics'!F:F,MATCH($C668,'Policy Characteristics'!$C:$C,0))),"",INDEX('Policy Characteristics'!F:F,MATCH($C668,'Policy Characteristics'!$C:$C,0)))</f>
        <v>0</v>
      </c>
      <c r="M668" s="450">
        <f>IF(ISBLANK(INDEX('Policy Characteristics'!G:G,MATCH($C668,'Policy Characteristics'!$C:$C,0))),"",INDEX('Policy Characteristics'!G:G,MATCH($C668,'Policy Characteristics'!$C:$C,0)))</f>
        <v>1</v>
      </c>
      <c r="N668" s="450">
        <f>IF(ISBLANK(INDEX('Policy Characteristics'!H:H,MATCH($C668,'Policy Characteristics'!$C:$C,0))),"",INDEX('Policy Characteristics'!H:H,MATCH($C668,'Policy Characteristics'!$C:$C,0)))</f>
        <v>0.01</v>
      </c>
      <c r="O668" s="427" t="str">
        <f>IF(ISBLANK(INDEX('Policy Characteristics'!I:I,MATCH($C668,'Policy Characteristics'!$C:$C,0))),"",INDEX('Policy Characteristics'!I:I,MATCH($C668,'Policy Characteristics'!$C:$C,0)))</f>
        <v>% of fuel shifted</v>
      </c>
      <c r="P668" s="427" t="str">
        <f>IF(ISBLANK(INDEX('Policy Characteristics'!J:J,MATCH($C668,'Policy Characteristics'!$C:$C,0))),"",INDEX('Policy Characteristics'!J:J,MATCH($C668,'Policy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68" s="427" t="str">
        <f>IF(ISBLANK(INDEX('Policy Characteristics'!K:K,MATCH($C668,'Policy Characteristics'!$C:$C,0))),"",INDEX('Policy Characteristics'!K:K,MATCH($C668,'Policy Characteristics'!$C:$C,0)))</f>
        <v>industry-ag-main.html#fuel-switching</v>
      </c>
      <c r="R668" s="427" t="str">
        <f>IF(ISBLANK(INDEX('Policy Characteristics'!L:L,MATCH($C668,'Policy Characteristics'!$C:$C,0))),"",INDEX('Policy Characteristics'!L:L,MATCH($C668,'Policy Characteristics'!$C:$C,0)))</f>
        <v>industry-elec-and-hydrogen.html</v>
      </c>
    </row>
    <row r="669" spans="1:18" x14ac:dyDescent="0.35">
      <c r="A669" s="427" t="str">
        <f>IF(ISBLANK(INDEX('Policy Characteristics'!A:A,MATCH($C669,'Policy Characteristics'!$C:$C,0))),"",INDEX('Policy Characteristics'!A:A,MATCH($C669,'Policy Characteristics'!$C:$C,0)))</f>
        <v>Industry</v>
      </c>
      <c r="B669" s="427" t="str">
        <f>IF(ISBLANK(INDEX('Policy Characteristics'!B:B,MATCH($C669,'Policy Characteristics'!$C:$C,0))),"",INDEX('Policy Characteristics'!B:B,MATCH($C669,'Policy Characteristics'!$C:$C,0)))</f>
        <v>Electrification + Hydrogen</v>
      </c>
      <c r="C669" s="431" t="str">
        <f t="shared" si="36"/>
        <v>Fraction of Industrial Fuel Use Shifted to Other Fuels</v>
      </c>
      <c r="D669" s="9" t="s">
        <v>3247</v>
      </c>
      <c r="E669" s="53" t="s">
        <v>2484</v>
      </c>
      <c r="F669" s="211" t="s">
        <v>2896</v>
      </c>
      <c r="G669" s="53" t="s">
        <v>3277</v>
      </c>
      <c r="H669" s="54">
        <v>1222</v>
      </c>
      <c r="I669" s="53" t="s">
        <v>46</v>
      </c>
      <c r="J669" s="429" t="str">
        <f>IF(ISBLANK(INDEX('Policy Characteristics'!D:D,MATCH($C669,'Policy Characteristics'!$C:$C,0))),"",INDEX('Policy Characteristics'!D:D,MATCH($C669,'Policy Characteristics'!$C:$C,0)))</f>
        <v>Electrification + Hydrogen</v>
      </c>
      <c r="K669" s="427" t="str">
        <f>IF(ISBLANK(INDEX('Policy Characteristics'!E:E,MATCH($C669,'Policy Characteristics'!$C:$C,0))),"",INDEX('Policy Characteristics'!E:E,MATCH($C669,'Policy Characteristics'!$C:$C,0)))</f>
        <v>indst fuel type shifting</v>
      </c>
      <c r="L669" s="450">
        <f>IF(ISBLANK(INDEX('Policy Characteristics'!F:F,MATCH($C669,'Policy Characteristics'!$C:$C,0))),"",INDEX('Policy Characteristics'!F:F,MATCH($C669,'Policy Characteristics'!$C:$C,0)))</f>
        <v>0</v>
      </c>
      <c r="M669" s="450">
        <f>IF(ISBLANK(INDEX('Policy Characteristics'!G:G,MATCH($C669,'Policy Characteristics'!$C:$C,0))),"",INDEX('Policy Characteristics'!G:G,MATCH($C669,'Policy Characteristics'!$C:$C,0)))</f>
        <v>1</v>
      </c>
      <c r="N669" s="450">
        <f>IF(ISBLANK(INDEX('Policy Characteristics'!H:H,MATCH($C669,'Policy Characteristics'!$C:$C,0))),"",INDEX('Policy Characteristics'!H:H,MATCH($C669,'Policy Characteristics'!$C:$C,0)))</f>
        <v>0.01</v>
      </c>
      <c r="O669" s="427" t="str">
        <f>IF(ISBLANK(INDEX('Policy Characteristics'!I:I,MATCH($C669,'Policy Characteristics'!$C:$C,0))),"",INDEX('Policy Characteristics'!I:I,MATCH($C669,'Policy Characteristics'!$C:$C,0)))</f>
        <v>% of fuel shifted</v>
      </c>
      <c r="P669" s="427" t="str">
        <f>IF(ISBLANK(INDEX('Policy Characteristics'!J:J,MATCH($C669,'Policy Characteristics'!$C:$C,0))),"",INDEX('Policy Characteristics'!J:J,MATCH($C669,'Policy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69" s="427" t="str">
        <f>IF(ISBLANK(INDEX('Policy Characteristics'!K:K,MATCH($C669,'Policy Characteristics'!$C:$C,0))),"",INDEX('Policy Characteristics'!K:K,MATCH($C669,'Policy Characteristics'!$C:$C,0)))</f>
        <v>industry-ag-main.html#fuel-switching</v>
      </c>
      <c r="R669" s="427" t="str">
        <f>IF(ISBLANK(INDEX('Policy Characteristics'!L:L,MATCH($C669,'Policy Characteristics'!$C:$C,0))),"",INDEX('Policy Characteristics'!L:L,MATCH($C669,'Policy Characteristics'!$C:$C,0)))</f>
        <v>industry-elec-and-hydrogen.html</v>
      </c>
    </row>
    <row r="670" spans="1:18" x14ac:dyDescent="0.35">
      <c r="A670" s="427" t="str">
        <f>IF(ISBLANK(INDEX('Policy Characteristics'!A:A,MATCH($C670,'Policy Characteristics'!$C:$C,0))),"",INDEX('Policy Characteristics'!A:A,MATCH($C670,'Policy Characteristics'!$C:$C,0)))</f>
        <v>Industry</v>
      </c>
      <c r="B670" s="427" t="str">
        <f>IF(ISBLANK(INDEX('Policy Characteristics'!B:B,MATCH($C670,'Policy Characteristics'!$C:$C,0))),"",INDEX('Policy Characteristics'!B:B,MATCH($C670,'Policy Characteristics'!$C:$C,0)))</f>
        <v>Electrification + Hydrogen</v>
      </c>
      <c r="C670" s="431" t="str">
        <f t="shared" si="36"/>
        <v>Fraction of Industrial Fuel Use Shifted to Other Fuels</v>
      </c>
      <c r="D670" s="9" t="s">
        <v>3247</v>
      </c>
      <c r="E670" s="53" t="s">
        <v>2485</v>
      </c>
      <c r="F670" s="211" t="s">
        <v>2896</v>
      </c>
      <c r="G670" s="53" t="s">
        <v>3278</v>
      </c>
      <c r="H670" s="54">
        <v>1223</v>
      </c>
      <c r="I670" s="53" t="s">
        <v>46</v>
      </c>
      <c r="J670" s="429" t="str">
        <f>IF(ISBLANK(INDEX('Policy Characteristics'!D:D,MATCH($C670,'Policy Characteristics'!$C:$C,0))),"",INDEX('Policy Characteristics'!D:D,MATCH($C670,'Policy Characteristics'!$C:$C,0)))</f>
        <v>Electrification + Hydrogen</v>
      </c>
      <c r="K670" s="427" t="str">
        <f>IF(ISBLANK(INDEX('Policy Characteristics'!E:E,MATCH($C670,'Policy Characteristics'!$C:$C,0))),"",INDEX('Policy Characteristics'!E:E,MATCH($C670,'Policy Characteristics'!$C:$C,0)))</f>
        <v>indst fuel type shifting</v>
      </c>
      <c r="L670" s="450">
        <f>IF(ISBLANK(INDEX('Policy Characteristics'!F:F,MATCH($C670,'Policy Characteristics'!$C:$C,0))),"",INDEX('Policy Characteristics'!F:F,MATCH($C670,'Policy Characteristics'!$C:$C,0)))</f>
        <v>0</v>
      </c>
      <c r="M670" s="450">
        <f>IF(ISBLANK(INDEX('Policy Characteristics'!G:G,MATCH($C670,'Policy Characteristics'!$C:$C,0))),"",INDEX('Policy Characteristics'!G:G,MATCH($C670,'Policy Characteristics'!$C:$C,0)))</f>
        <v>1</v>
      </c>
      <c r="N670" s="450">
        <f>IF(ISBLANK(INDEX('Policy Characteristics'!H:H,MATCH($C670,'Policy Characteristics'!$C:$C,0))),"",INDEX('Policy Characteristics'!H:H,MATCH($C670,'Policy Characteristics'!$C:$C,0)))</f>
        <v>0.01</v>
      </c>
      <c r="O670" s="427" t="str">
        <f>IF(ISBLANK(INDEX('Policy Characteristics'!I:I,MATCH($C670,'Policy Characteristics'!$C:$C,0))),"",INDEX('Policy Characteristics'!I:I,MATCH($C670,'Policy Characteristics'!$C:$C,0)))</f>
        <v>% of fuel shifted</v>
      </c>
      <c r="P670" s="427" t="str">
        <f>IF(ISBLANK(INDEX('Policy Characteristics'!J:J,MATCH($C670,'Policy Characteristics'!$C:$C,0))),"",INDEX('Policy Characteristics'!J:J,MATCH($C670,'Policy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70" s="427" t="str">
        <f>IF(ISBLANK(INDEX('Policy Characteristics'!K:K,MATCH($C670,'Policy Characteristics'!$C:$C,0))),"",INDEX('Policy Characteristics'!K:K,MATCH($C670,'Policy Characteristics'!$C:$C,0)))</f>
        <v>industry-ag-main.html#fuel-switching</v>
      </c>
      <c r="R670" s="427" t="str">
        <f>IF(ISBLANK(INDEX('Policy Characteristics'!L:L,MATCH($C670,'Policy Characteristics'!$C:$C,0))),"",INDEX('Policy Characteristics'!L:L,MATCH($C670,'Policy Characteristics'!$C:$C,0)))</f>
        <v>industry-elec-and-hydrogen.html</v>
      </c>
    </row>
    <row r="671" spans="1:18" x14ac:dyDescent="0.35">
      <c r="A671" s="427" t="str">
        <f>IF(ISBLANK(INDEX('Policy Characteristics'!A:A,MATCH($C671,'Policy Characteristics'!$C:$C,0))),"",INDEX('Policy Characteristics'!A:A,MATCH($C671,'Policy Characteristics'!$C:$C,0)))</f>
        <v>Industry</v>
      </c>
      <c r="B671" s="427" t="str">
        <f>IF(ISBLANK(INDEX('Policy Characteristics'!B:B,MATCH($C671,'Policy Characteristics'!$C:$C,0))),"",INDEX('Policy Characteristics'!B:B,MATCH($C671,'Policy Characteristics'!$C:$C,0)))</f>
        <v>Electrification + Hydrogen</v>
      </c>
      <c r="C671" s="431" t="str">
        <f t="shared" si="36"/>
        <v>Fraction of Industrial Fuel Use Shifted to Other Fuels</v>
      </c>
      <c r="D671" s="9" t="s">
        <v>3247</v>
      </c>
      <c r="E671" s="53" t="s">
        <v>2837</v>
      </c>
      <c r="F671" s="211" t="s">
        <v>2896</v>
      </c>
      <c r="G671" s="53" t="s">
        <v>3279</v>
      </c>
      <c r="H671" s="54">
        <v>1224</v>
      </c>
      <c r="I671" s="53" t="s">
        <v>46</v>
      </c>
      <c r="J671" s="429" t="str">
        <f>IF(ISBLANK(INDEX('Policy Characteristics'!D:D,MATCH($C671,'Policy Characteristics'!$C:$C,0))),"",INDEX('Policy Characteristics'!D:D,MATCH($C671,'Policy Characteristics'!$C:$C,0)))</f>
        <v>Electrification + Hydrogen</v>
      </c>
      <c r="K671" s="427" t="str">
        <f>IF(ISBLANK(INDEX('Policy Characteristics'!E:E,MATCH($C671,'Policy Characteristics'!$C:$C,0))),"",INDEX('Policy Characteristics'!E:E,MATCH($C671,'Policy Characteristics'!$C:$C,0)))</f>
        <v>indst fuel type shifting</v>
      </c>
      <c r="L671" s="450">
        <f>IF(ISBLANK(INDEX('Policy Characteristics'!F:F,MATCH($C671,'Policy Characteristics'!$C:$C,0))),"",INDEX('Policy Characteristics'!F:F,MATCH($C671,'Policy Characteristics'!$C:$C,0)))</f>
        <v>0</v>
      </c>
      <c r="M671" s="450">
        <f>IF(ISBLANK(INDEX('Policy Characteristics'!G:G,MATCH($C671,'Policy Characteristics'!$C:$C,0))),"",INDEX('Policy Characteristics'!G:G,MATCH($C671,'Policy Characteristics'!$C:$C,0)))</f>
        <v>1</v>
      </c>
      <c r="N671" s="450">
        <f>IF(ISBLANK(INDEX('Policy Characteristics'!H:H,MATCH($C671,'Policy Characteristics'!$C:$C,0))),"",INDEX('Policy Characteristics'!H:H,MATCH($C671,'Policy Characteristics'!$C:$C,0)))</f>
        <v>0.01</v>
      </c>
      <c r="O671" s="427" t="str">
        <f>IF(ISBLANK(INDEX('Policy Characteristics'!I:I,MATCH($C671,'Policy Characteristics'!$C:$C,0))),"",INDEX('Policy Characteristics'!I:I,MATCH($C671,'Policy Characteristics'!$C:$C,0)))</f>
        <v>% of fuel shifted</v>
      </c>
      <c r="P671" s="427" t="str">
        <f>IF(ISBLANK(INDEX('Policy Characteristics'!J:J,MATCH($C671,'Policy Characteristics'!$C:$C,0))),"",INDEX('Policy Characteristics'!J:J,MATCH($C671,'Policy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71" s="427" t="str">
        <f>IF(ISBLANK(INDEX('Policy Characteristics'!K:K,MATCH($C671,'Policy Characteristics'!$C:$C,0))),"",INDEX('Policy Characteristics'!K:K,MATCH($C671,'Policy Characteristics'!$C:$C,0)))</f>
        <v>industry-ag-main.html#fuel-switching</v>
      </c>
      <c r="R671" s="427" t="str">
        <f>IF(ISBLANK(INDEX('Policy Characteristics'!L:L,MATCH($C671,'Policy Characteristics'!$C:$C,0))),"",INDEX('Policy Characteristics'!L:L,MATCH($C671,'Policy Characteristics'!$C:$C,0)))</f>
        <v>industry-elec-and-hydrogen.html</v>
      </c>
    </row>
    <row r="672" spans="1:18" x14ac:dyDescent="0.35">
      <c r="A672" s="427" t="str">
        <f>IF(ISBLANK(INDEX('Policy Characteristics'!A:A,MATCH($C672,'Policy Characteristics'!$C:$C,0))),"",INDEX('Policy Characteristics'!A:A,MATCH($C672,'Policy Characteristics'!$C:$C,0)))</f>
        <v>Industry</v>
      </c>
      <c r="B672" s="427" t="str">
        <f>IF(ISBLANK(INDEX('Policy Characteristics'!B:B,MATCH($C672,'Policy Characteristics'!$C:$C,0))),"",INDEX('Policy Characteristics'!B:B,MATCH($C672,'Policy Characteristics'!$C:$C,0)))</f>
        <v>Electrification + Hydrogen</v>
      </c>
      <c r="C672" s="431" t="str">
        <f t="shared" si="36"/>
        <v>Fraction of Industrial Fuel Use Shifted to Other Fuels</v>
      </c>
      <c r="D672" s="9" t="s">
        <v>3247</v>
      </c>
      <c r="E672" s="53" t="s">
        <v>2838</v>
      </c>
      <c r="F672" s="211" t="s">
        <v>2896</v>
      </c>
      <c r="G672" s="53" t="s">
        <v>3280</v>
      </c>
      <c r="H672" s="54">
        <v>1225</v>
      </c>
      <c r="I672" s="53" t="s">
        <v>46</v>
      </c>
      <c r="J672" s="429" t="str">
        <f>IF(ISBLANK(INDEX('Policy Characteristics'!D:D,MATCH($C672,'Policy Characteristics'!$C:$C,0))),"",INDEX('Policy Characteristics'!D:D,MATCH($C672,'Policy Characteristics'!$C:$C,0)))</f>
        <v>Electrification + Hydrogen</v>
      </c>
      <c r="K672" s="427" t="str">
        <f>IF(ISBLANK(INDEX('Policy Characteristics'!E:E,MATCH($C672,'Policy Characteristics'!$C:$C,0))),"",INDEX('Policy Characteristics'!E:E,MATCH($C672,'Policy Characteristics'!$C:$C,0)))</f>
        <v>indst fuel type shifting</v>
      </c>
      <c r="L672" s="450">
        <f>IF(ISBLANK(INDEX('Policy Characteristics'!F:F,MATCH($C672,'Policy Characteristics'!$C:$C,0))),"",INDEX('Policy Characteristics'!F:F,MATCH($C672,'Policy Characteristics'!$C:$C,0)))</f>
        <v>0</v>
      </c>
      <c r="M672" s="450">
        <f>IF(ISBLANK(INDEX('Policy Characteristics'!G:G,MATCH($C672,'Policy Characteristics'!$C:$C,0))),"",INDEX('Policy Characteristics'!G:G,MATCH($C672,'Policy Characteristics'!$C:$C,0)))</f>
        <v>1</v>
      </c>
      <c r="N672" s="450">
        <f>IF(ISBLANK(INDEX('Policy Characteristics'!H:H,MATCH($C672,'Policy Characteristics'!$C:$C,0))),"",INDEX('Policy Characteristics'!H:H,MATCH($C672,'Policy Characteristics'!$C:$C,0)))</f>
        <v>0.01</v>
      </c>
      <c r="O672" s="427" t="str">
        <f>IF(ISBLANK(INDEX('Policy Characteristics'!I:I,MATCH($C672,'Policy Characteristics'!$C:$C,0))),"",INDEX('Policy Characteristics'!I:I,MATCH($C672,'Policy Characteristics'!$C:$C,0)))</f>
        <v>% of fuel shifted</v>
      </c>
      <c r="P672" s="427" t="str">
        <f>IF(ISBLANK(INDEX('Policy Characteristics'!J:J,MATCH($C672,'Policy Characteristics'!$C:$C,0))),"",INDEX('Policy Characteristics'!J:J,MATCH($C672,'Policy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72" s="427" t="str">
        <f>IF(ISBLANK(INDEX('Policy Characteristics'!K:K,MATCH($C672,'Policy Characteristics'!$C:$C,0))),"",INDEX('Policy Characteristics'!K:K,MATCH($C672,'Policy Characteristics'!$C:$C,0)))</f>
        <v>industry-ag-main.html#fuel-switching</v>
      </c>
      <c r="R672" s="427" t="str">
        <f>IF(ISBLANK(INDEX('Policy Characteristics'!L:L,MATCH($C672,'Policy Characteristics'!$C:$C,0))),"",INDEX('Policy Characteristics'!L:L,MATCH($C672,'Policy Characteristics'!$C:$C,0)))</f>
        <v>industry-elec-and-hydrogen.html</v>
      </c>
    </row>
    <row r="673" spans="1:18" x14ac:dyDescent="0.35">
      <c r="A673" s="427" t="str">
        <f>IF(ISBLANK(INDEX('Policy Characteristics'!A:A,MATCH($C673,'Policy Characteristics'!$C:$C,0))),"",INDEX('Policy Characteristics'!A:A,MATCH($C673,'Policy Characteristics'!$C:$C,0)))</f>
        <v>Industry</v>
      </c>
      <c r="B673" s="427" t="str">
        <f>IF(ISBLANK(INDEX('Policy Characteristics'!B:B,MATCH($C673,'Policy Characteristics'!$C:$C,0))),"",INDEX('Policy Characteristics'!B:B,MATCH($C673,'Policy Characteristics'!$C:$C,0)))</f>
        <v>Electrification + Hydrogen</v>
      </c>
      <c r="C673" s="431" t="str">
        <f t="shared" si="36"/>
        <v>Fraction of Industrial Fuel Use Shifted to Other Fuels</v>
      </c>
      <c r="D673" s="9" t="s">
        <v>3247</v>
      </c>
      <c r="E673" s="53" t="s">
        <v>2839</v>
      </c>
      <c r="F673" s="211" t="s">
        <v>2896</v>
      </c>
      <c r="G673" s="53" t="s">
        <v>3281</v>
      </c>
      <c r="H673" s="54">
        <v>1226</v>
      </c>
      <c r="I673" s="53" t="s">
        <v>46</v>
      </c>
      <c r="J673" s="429" t="str">
        <f>IF(ISBLANK(INDEX('Policy Characteristics'!D:D,MATCH($C673,'Policy Characteristics'!$C:$C,0))),"",INDEX('Policy Characteristics'!D:D,MATCH($C673,'Policy Characteristics'!$C:$C,0)))</f>
        <v>Electrification + Hydrogen</v>
      </c>
      <c r="K673" s="427" t="str">
        <f>IF(ISBLANK(INDEX('Policy Characteristics'!E:E,MATCH($C673,'Policy Characteristics'!$C:$C,0))),"",INDEX('Policy Characteristics'!E:E,MATCH($C673,'Policy Characteristics'!$C:$C,0)))</f>
        <v>indst fuel type shifting</v>
      </c>
      <c r="L673" s="450">
        <f>IF(ISBLANK(INDEX('Policy Characteristics'!F:F,MATCH($C673,'Policy Characteristics'!$C:$C,0))),"",INDEX('Policy Characteristics'!F:F,MATCH($C673,'Policy Characteristics'!$C:$C,0)))</f>
        <v>0</v>
      </c>
      <c r="M673" s="450">
        <f>IF(ISBLANK(INDEX('Policy Characteristics'!G:G,MATCH($C673,'Policy Characteristics'!$C:$C,0))),"",INDEX('Policy Characteristics'!G:G,MATCH($C673,'Policy Characteristics'!$C:$C,0)))</f>
        <v>1</v>
      </c>
      <c r="N673" s="450">
        <f>IF(ISBLANK(INDEX('Policy Characteristics'!H:H,MATCH($C673,'Policy Characteristics'!$C:$C,0))),"",INDEX('Policy Characteristics'!H:H,MATCH($C673,'Policy Characteristics'!$C:$C,0)))</f>
        <v>0.01</v>
      </c>
      <c r="O673" s="427" t="str">
        <f>IF(ISBLANK(INDEX('Policy Characteristics'!I:I,MATCH($C673,'Policy Characteristics'!$C:$C,0))),"",INDEX('Policy Characteristics'!I:I,MATCH($C673,'Policy Characteristics'!$C:$C,0)))</f>
        <v>% of fuel shifted</v>
      </c>
      <c r="P673" s="427" t="str">
        <f>IF(ISBLANK(INDEX('Policy Characteristics'!J:J,MATCH($C673,'Policy Characteristics'!$C:$C,0))),"",INDEX('Policy Characteristics'!J:J,MATCH($C673,'Policy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73" s="427" t="str">
        <f>IF(ISBLANK(INDEX('Policy Characteristics'!K:K,MATCH($C673,'Policy Characteristics'!$C:$C,0))),"",INDEX('Policy Characteristics'!K:K,MATCH($C673,'Policy Characteristics'!$C:$C,0)))</f>
        <v>industry-ag-main.html#fuel-switching</v>
      </c>
      <c r="R673" s="427" t="str">
        <f>IF(ISBLANK(INDEX('Policy Characteristics'!L:L,MATCH($C673,'Policy Characteristics'!$C:$C,0))),"",INDEX('Policy Characteristics'!L:L,MATCH($C673,'Policy Characteristics'!$C:$C,0)))</f>
        <v>industry-elec-and-hydrogen.html</v>
      </c>
    </row>
    <row r="674" spans="1:18" x14ac:dyDescent="0.35">
      <c r="A674" s="427" t="str">
        <f>IF(ISBLANK(INDEX('Policy Characteristics'!A:A,MATCH($C674,'Policy Characteristics'!$C:$C,0))),"",INDEX('Policy Characteristics'!A:A,MATCH($C674,'Policy Characteristics'!$C:$C,0)))</f>
        <v>Industry</v>
      </c>
      <c r="B674" s="427" t="str">
        <f>IF(ISBLANK(INDEX('Policy Characteristics'!B:B,MATCH($C674,'Policy Characteristics'!$C:$C,0))),"",INDEX('Policy Characteristics'!B:B,MATCH($C674,'Policy Characteristics'!$C:$C,0)))</f>
        <v>Electrification + Hydrogen</v>
      </c>
      <c r="C674" s="431" t="str">
        <f t="shared" si="36"/>
        <v>Fraction of Industrial Fuel Use Shifted to Other Fuels</v>
      </c>
      <c r="D674" s="9" t="s">
        <v>3247</v>
      </c>
      <c r="E674" s="53" t="s">
        <v>2836</v>
      </c>
      <c r="F674" s="211" t="s">
        <v>2896</v>
      </c>
      <c r="G674" s="53" t="s">
        <v>3282</v>
      </c>
      <c r="H674" s="54">
        <v>1227</v>
      </c>
      <c r="I674" s="53" t="s">
        <v>45</v>
      </c>
      <c r="J674" s="429" t="str">
        <f>IF(ISBLANK(INDEX('Policy Characteristics'!D:D,MATCH($C674,'Policy Characteristics'!$C:$C,0))),"",INDEX('Policy Characteristics'!D:D,MATCH($C674,'Policy Characteristics'!$C:$C,0)))</f>
        <v>Electrification + Hydrogen</v>
      </c>
      <c r="K674" s="427" t="str">
        <f>IF(ISBLANK(INDEX('Policy Characteristics'!E:E,MATCH($C674,'Policy Characteristics'!$C:$C,0))),"",INDEX('Policy Characteristics'!E:E,MATCH($C674,'Policy Characteristics'!$C:$C,0)))</f>
        <v>indst fuel type shifting</v>
      </c>
      <c r="L674" s="450">
        <f>IF(ISBLANK(INDEX('Policy Characteristics'!F:F,MATCH($C674,'Policy Characteristics'!$C:$C,0))),"",INDEX('Policy Characteristics'!F:F,MATCH($C674,'Policy Characteristics'!$C:$C,0)))</f>
        <v>0</v>
      </c>
      <c r="M674" s="450">
        <f>IF(ISBLANK(INDEX('Policy Characteristics'!G:G,MATCH($C674,'Policy Characteristics'!$C:$C,0))),"",INDEX('Policy Characteristics'!G:G,MATCH($C674,'Policy Characteristics'!$C:$C,0)))</f>
        <v>1</v>
      </c>
      <c r="N674" s="450">
        <f>IF(ISBLANK(INDEX('Policy Characteristics'!H:H,MATCH($C674,'Policy Characteristics'!$C:$C,0))),"",INDEX('Policy Characteristics'!H:H,MATCH($C674,'Policy Characteristics'!$C:$C,0)))</f>
        <v>0.01</v>
      </c>
      <c r="O674" s="427" t="str">
        <f>IF(ISBLANK(INDEX('Policy Characteristics'!I:I,MATCH($C674,'Policy Characteristics'!$C:$C,0))),"",INDEX('Policy Characteristics'!I:I,MATCH($C674,'Policy Characteristics'!$C:$C,0)))</f>
        <v>% of fuel shifted</v>
      </c>
      <c r="P674" s="427" t="str">
        <f>IF(ISBLANK(INDEX('Policy Characteristics'!J:J,MATCH($C674,'Policy Characteristics'!$C:$C,0))),"",INDEX('Policy Characteristics'!J:J,MATCH($C674,'Policy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74" s="427" t="str">
        <f>IF(ISBLANK(INDEX('Policy Characteristics'!K:K,MATCH($C674,'Policy Characteristics'!$C:$C,0))),"",INDEX('Policy Characteristics'!K:K,MATCH($C674,'Policy Characteristics'!$C:$C,0)))</f>
        <v>industry-ag-main.html#fuel-switching</v>
      </c>
      <c r="R674" s="427" t="str">
        <f>IF(ISBLANK(INDEX('Policy Characteristics'!L:L,MATCH($C674,'Policy Characteristics'!$C:$C,0))),"",INDEX('Policy Characteristics'!L:L,MATCH($C674,'Policy Characteristics'!$C:$C,0)))</f>
        <v>industry-elec-and-hydrogen.html</v>
      </c>
    </row>
    <row r="675" spans="1:18" x14ac:dyDescent="0.35">
      <c r="A675" s="427" t="str">
        <f>IF(ISBLANK(INDEX('Policy Characteristics'!A:A,MATCH($C675,'Policy Characteristics'!$C:$C,0))),"",INDEX('Policy Characteristics'!A:A,MATCH($C675,'Policy Characteristics'!$C:$C,0)))</f>
        <v>Industry</v>
      </c>
      <c r="B675" s="427" t="str">
        <f>IF(ISBLANK(INDEX('Policy Characteristics'!B:B,MATCH($C675,'Policy Characteristics'!$C:$C,0))),"",INDEX('Policy Characteristics'!B:B,MATCH($C675,'Policy Characteristics'!$C:$C,0)))</f>
        <v>Electrification + Hydrogen</v>
      </c>
      <c r="C675" s="431" t="str">
        <f t="shared" si="36"/>
        <v>Fraction of Industrial Fuel Use Shifted to Other Fuels</v>
      </c>
      <c r="D675" s="9" t="s">
        <v>3248</v>
      </c>
      <c r="E675" s="53" t="s">
        <v>2480</v>
      </c>
      <c r="F675" s="211" t="s">
        <v>3218</v>
      </c>
      <c r="G675" s="53" t="s">
        <v>3273</v>
      </c>
      <c r="H675" s="54">
        <v>1228</v>
      </c>
      <c r="I675" s="53" t="s">
        <v>45</v>
      </c>
      <c r="J675" s="429" t="str">
        <f>IF(ISBLANK(INDEX('Policy Characteristics'!D:D,MATCH($C675,'Policy Characteristics'!$C:$C,0))),"",INDEX('Policy Characteristics'!D:D,MATCH($C675,'Policy Characteristics'!$C:$C,0)))</f>
        <v>Electrification + Hydrogen</v>
      </c>
      <c r="K675" s="427" t="str">
        <f>IF(ISBLANK(INDEX('Policy Characteristics'!E:E,MATCH($C675,'Policy Characteristics'!$C:$C,0))),"",INDEX('Policy Characteristics'!E:E,MATCH($C675,'Policy Characteristics'!$C:$C,0)))</f>
        <v>indst fuel type shifting</v>
      </c>
      <c r="L675" s="450">
        <f>IF(ISBLANK(INDEX('Policy Characteristics'!F:F,MATCH($C675,'Policy Characteristics'!$C:$C,0))),"",INDEX('Policy Characteristics'!F:F,MATCH($C675,'Policy Characteristics'!$C:$C,0)))</f>
        <v>0</v>
      </c>
      <c r="M675" s="450">
        <f>IF(ISBLANK(INDEX('Policy Characteristics'!G:G,MATCH($C675,'Policy Characteristics'!$C:$C,0))),"",INDEX('Policy Characteristics'!G:G,MATCH($C675,'Policy Characteristics'!$C:$C,0)))</f>
        <v>1</v>
      </c>
      <c r="N675" s="450">
        <f>IF(ISBLANK(INDEX('Policy Characteristics'!H:H,MATCH($C675,'Policy Characteristics'!$C:$C,0))),"",INDEX('Policy Characteristics'!H:H,MATCH($C675,'Policy Characteristics'!$C:$C,0)))</f>
        <v>0.01</v>
      </c>
      <c r="O675" s="427" t="str">
        <f>IF(ISBLANK(INDEX('Policy Characteristics'!I:I,MATCH($C675,'Policy Characteristics'!$C:$C,0))),"",INDEX('Policy Characteristics'!I:I,MATCH($C675,'Policy Characteristics'!$C:$C,0)))</f>
        <v>% of fuel shifted</v>
      </c>
      <c r="P675" s="427" t="str">
        <f>IF(ISBLANK(INDEX('Policy Characteristics'!J:J,MATCH($C675,'Policy Characteristics'!$C:$C,0))),"",INDEX('Policy Characteristics'!J:J,MATCH($C675,'Policy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75" s="427" t="str">
        <f>IF(ISBLANK(INDEX('Policy Characteristics'!K:K,MATCH($C675,'Policy Characteristics'!$C:$C,0))),"",INDEX('Policy Characteristics'!K:K,MATCH($C675,'Policy Characteristics'!$C:$C,0)))</f>
        <v>industry-ag-main.html#fuel-switching</v>
      </c>
      <c r="R675" s="427" t="str">
        <f>IF(ISBLANK(INDEX('Policy Characteristics'!L:L,MATCH($C675,'Policy Characteristics'!$C:$C,0))),"",INDEX('Policy Characteristics'!L:L,MATCH($C675,'Policy Characteristics'!$C:$C,0)))</f>
        <v>industry-elec-and-hydrogen.html</v>
      </c>
    </row>
    <row r="676" spans="1:18" x14ac:dyDescent="0.35">
      <c r="A676" s="427" t="str">
        <f>IF(ISBLANK(INDEX('Policy Characteristics'!A:A,MATCH($C676,'Policy Characteristics'!$C:$C,0))),"",INDEX('Policy Characteristics'!A:A,MATCH($C676,'Policy Characteristics'!$C:$C,0)))</f>
        <v>Industry</v>
      </c>
      <c r="B676" s="427" t="str">
        <f>IF(ISBLANK(INDEX('Policy Characteristics'!B:B,MATCH($C676,'Policy Characteristics'!$C:$C,0))),"",INDEX('Policy Characteristics'!B:B,MATCH($C676,'Policy Characteristics'!$C:$C,0)))</f>
        <v>Electrification + Hydrogen</v>
      </c>
      <c r="C676" s="431" t="str">
        <f t="shared" si="36"/>
        <v>Fraction of Industrial Fuel Use Shifted to Other Fuels</v>
      </c>
      <c r="D676" s="9" t="s">
        <v>3248</v>
      </c>
      <c r="E676" s="53" t="s">
        <v>2481</v>
      </c>
      <c r="F676" s="211" t="s">
        <v>3218</v>
      </c>
      <c r="G676" s="53" t="s">
        <v>3274</v>
      </c>
      <c r="H676" s="54">
        <v>1229</v>
      </c>
      <c r="I676" s="53" t="s">
        <v>46</v>
      </c>
      <c r="J676" s="429" t="str">
        <f>IF(ISBLANK(INDEX('Policy Characteristics'!D:D,MATCH($C676,'Policy Characteristics'!$C:$C,0))),"",INDEX('Policy Characteristics'!D:D,MATCH($C676,'Policy Characteristics'!$C:$C,0)))</f>
        <v>Electrification + Hydrogen</v>
      </c>
      <c r="K676" s="427" t="str">
        <f>IF(ISBLANK(INDEX('Policy Characteristics'!E:E,MATCH($C676,'Policy Characteristics'!$C:$C,0))),"",INDEX('Policy Characteristics'!E:E,MATCH($C676,'Policy Characteristics'!$C:$C,0)))</f>
        <v>indst fuel type shifting</v>
      </c>
      <c r="L676" s="450">
        <f>IF(ISBLANK(INDEX('Policy Characteristics'!F:F,MATCH($C676,'Policy Characteristics'!$C:$C,0))),"",INDEX('Policy Characteristics'!F:F,MATCH($C676,'Policy Characteristics'!$C:$C,0)))</f>
        <v>0</v>
      </c>
      <c r="M676" s="450">
        <f>IF(ISBLANK(INDEX('Policy Characteristics'!G:G,MATCH($C676,'Policy Characteristics'!$C:$C,0))),"",INDEX('Policy Characteristics'!G:G,MATCH($C676,'Policy Characteristics'!$C:$C,0)))</f>
        <v>1</v>
      </c>
      <c r="N676" s="450">
        <f>IF(ISBLANK(INDEX('Policy Characteristics'!H:H,MATCH($C676,'Policy Characteristics'!$C:$C,0))),"",INDEX('Policy Characteristics'!H:H,MATCH($C676,'Policy Characteristics'!$C:$C,0)))</f>
        <v>0.01</v>
      </c>
      <c r="O676" s="427" t="str">
        <f>IF(ISBLANK(INDEX('Policy Characteristics'!I:I,MATCH($C676,'Policy Characteristics'!$C:$C,0))),"",INDEX('Policy Characteristics'!I:I,MATCH($C676,'Policy Characteristics'!$C:$C,0)))</f>
        <v>% of fuel shifted</v>
      </c>
      <c r="P676" s="427" t="str">
        <f>IF(ISBLANK(INDEX('Policy Characteristics'!J:J,MATCH($C676,'Policy Characteristics'!$C:$C,0))),"",INDEX('Policy Characteristics'!J:J,MATCH($C676,'Policy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76" s="427" t="str">
        <f>IF(ISBLANK(INDEX('Policy Characteristics'!K:K,MATCH($C676,'Policy Characteristics'!$C:$C,0))),"",INDEX('Policy Characteristics'!K:K,MATCH($C676,'Policy Characteristics'!$C:$C,0)))</f>
        <v>industry-ag-main.html#fuel-switching</v>
      </c>
      <c r="R676" s="427" t="str">
        <f>IF(ISBLANK(INDEX('Policy Characteristics'!L:L,MATCH($C676,'Policy Characteristics'!$C:$C,0))),"",INDEX('Policy Characteristics'!L:L,MATCH($C676,'Policy Characteristics'!$C:$C,0)))</f>
        <v>industry-elec-and-hydrogen.html</v>
      </c>
    </row>
    <row r="677" spans="1:18" x14ac:dyDescent="0.35">
      <c r="A677" s="427" t="str">
        <f>IF(ISBLANK(INDEX('Policy Characteristics'!A:A,MATCH($C677,'Policy Characteristics'!$C:$C,0))),"",INDEX('Policy Characteristics'!A:A,MATCH($C677,'Policy Characteristics'!$C:$C,0)))</f>
        <v>Industry</v>
      </c>
      <c r="B677" s="427" t="str">
        <f>IF(ISBLANK(INDEX('Policy Characteristics'!B:B,MATCH($C677,'Policy Characteristics'!$C:$C,0))),"",INDEX('Policy Characteristics'!B:B,MATCH($C677,'Policy Characteristics'!$C:$C,0)))</f>
        <v>Electrification + Hydrogen</v>
      </c>
      <c r="C677" s="431" t="str">
        <f t="shared" si="36"/>
        <v>Fraction of Industrial Fuel Use Shifted to Other Fuels</v>
      </c>
      <c r="D677" s="9" t="s">
        <v>3248</v>
      </c>
      <c r="E677" s="53" t="s">
        <v>2482</v>
      </c>
      <c r="F677" s="211" t="s">
        <v>3218</v>
      </c>
      <c r="G677" s="53" t="s">
        <v>3275</v>
      </c>
      <c r="H677" s="54">
        <v>1230</v>
      </c>
      <c r="I677" s="53" t="s">
        <v>46</v>
      </c>
      <c r="J677" s="429" t="str">
        <f>IF(ISBLANK(INDEX('Policy Characteristics'!D:D,MATCH($C677,'Policy Characteristics'!$C:$C,0))),"",INDEX('Policy Characteristics'!D:D,MATCH($C677,'Policy Characteristics'!$C:$C,0)))</f>
        <v>Electrification + Hydrogen</v>
      </c>
      <c r="K677" s="427" t="str">
        <f>IF(ISBLANK(INDEX('Policy Characteristics'!E:E,MATCH($C677,'Policy Characteristics'!$C:$C,0))),"",INDEX('Policy Characteristics'!E:E,MATCH($C677,'Policy Characteristics'!$C:$C,0)))</f>
        <v>indst fuel type shifting</v>
      </c>
      <c r="L677" s="450">
        <f>IF(ISBLANK(INDEX('Policy Characteristics'!F:F,MATCH($C677,'Policy Characteristics'!$C:$C,0))),"",INDEX('Policy Characteristics'!F:F,MATCH($C677,'Policy Characteristics'!$C:$C,0)))</f>
        <v>0</v>
      </c>
      <c r="M677" s="450">
        <f>IF(ISBLANK(INDEX('Policy Characteristics'!G:G,MATCH($C677,'Policy Characteristics'!$C:$C,0))),"",INDEX('Policy Characteristics'!G:G,MATCH($C677,'Policy Characteristics'!$C:$C,0)))</f>
        <v>1</v>
      </c>
      <c r="N677" s="450">
        <f>IF(ISBLANK(INDEX('Policy Characteristics'!H:H,MATCH($C677,'Policy Characteristics'!$C:$C,0))),"",INDEX('Policy Characteristics'!H:H,MATCH($C677,'Policy Characteristics'!$C:$C,0)))</f>
        <v>0.01</v>
      </c>
      <c r="O677" s="427" t="str">
        <f>IF(ISBLANK(INDEX('Policy Characteristics'!I:I,MATCH($C677,'Policy Characteristics'!$C:$C,0))),"",INDEX('Policy Characteristics'!I:I,MATCH($C677,'Policy Characteristics'!$C:$C,0)))</f>
        <v>% of fuel shifted</v>
      </c>
      <c r="P677" s="427" t="str">
        <f>IF(ISBLANK(INDEX('Policy Characteristics'!J:J,MATCH($C677,'Policy Characteristics'!$C:$C,0))),"",INDEX('Policy Characteristics'!J:J,MATCH($C677,'Policy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77" s="427" t="str">
        <f>IF(ISBLANK(INDEX('Policy Characteristics'!K:K,MATCH($C677,'Policy Characteristics'!$C:$C,0))),"",INDEX('Policy Characteristics'!K:K,MATCH($C677,'Policy Characteristics'!$C:$C,0)))</f>
        <v>industry-ag-main.html#fuel-switching</v>
      </c>
      <c r="R677" s="427" t="str">
        <f>IF(ISBLANK(INDEX('Policy Characteristics'!L:L,MATCH($C677,'Policy Characteristics'!$C:$C,0))),"",INDEX('Policy Characteristics'!L:L,MATCH($C677,'Policy Characteristics'!$C:$C,0)))</f>
        <v>industry-elec-and-hydrogen.html</v>
      </c>
    </row>
    <row r="678" spans="1:18" x14ac:dyDescent="0.35">
      <c r="A678" s="427" t="str">
        <f>IF(ISBLANK(INDEX('Policy Characteristics'!A:A,MATCH($C678,'Policy Characteristics'!$C:$C,0))),"",INDEX('Policy Characteristics'!A:A,MATCH($C678,'Policy Characteristics'!$C:$C,0)))</f>
        <v>Industry</v>
      </c>
      <c r="B678" s="427" t="str">
        <f>IF(ISBLANK(INDEX('Policy Characteristics'!B:B,MATCH($C678,'Policy Characteristics'!$C:$C,0))),"",INDEX('Policy Characteristics'!B:B,MATCH($C678,'Policy Characteristics'!$C:$C,0)))</f>
        <v>Electrification + Hydrogen</v>
      </c>
      <c r="C678" s="431" t="str">
        <f t="shared" si="36"/>
        <v>Fraction of Industrial Fuel Use Shifted to Other Fuels</v>
      </c>
      <c r="D678" s="9" t="s">
        <v>3248</v>
      </c>
      <c r="E678" s="53" t="s">
        <v>2483</v>
      </c>
      <c r="F678" s="211" t="s">
        <v>3218</v>
      </c>
      <c r="G678" s="53" t="s">
        <v>3276</v>
      </c>
      <c r="H678" s="54">
        <v>1231</v>
      </c>
      <c r="I678" s="53" t="s">
        <v>46</v>
      </c>
      <c r="J678" s="429" t="str">
        <f>IF(ISBLANK(INDEX('Policy Characteristics'!D:D,MATCH($C678,'Policy Characteristics'!$C:$C,0))),"",INDEX('Policy Characteristics'!D:D,MATCH($C678,'Policy Characteristics'!$C:$C,0)))</f>
        <v>Electrification + Hydrogen</v>
      </c>
      <c r="K678" s="427" t="str">
        <f>IF(ISBLANK(INDEX('Policy Characteristics'!E:E,MATCH($C678,'Policy Characteristics'!$C:$C,0))),"",INDEX('Policy Characteristics'!E:E,MATCH($C678,'Policy Characteristics'!$C:$C,0)))</f>
        <v>indst fuel type shifting</v>
      </c>
      <c r="L678" s="450">
        <f>IF(ISBLANK(INDEX('Policy Characteristics'!F:F,MATCH($C678,'Policy Characteristics'!$C:$C,0))),"",INDEX('Policy Characteristics'!F:F,MATCH($C678,'Policy Characteristics'!$C:$C,0)))</f>
        <v>0</v>
      </c>
      <c r="M678" s="450">
        <f>IF(ISBLANK(INDEX('Policy Characteristics'!G:G,MATCH($C678,'Policy Characteristics'!$C:$C,0))),"",INDEX('Policy Characteristics'!G:G,MATCH($C678,'Policy Characteristics'!$C:$C,0)))</f>
        <v>1</v>
      </c>
      <c r="N678" s="450">
        <f>IF(ISBLANK(INDEX('Policy Characteristics'!H:H,MATCH($C678,'Policy Characteristics'!$C:$C,0))),"",INDEX('Policy Characteristics'!H:H,MATCH($C678,'Policy Characteristics'!$C:$C,0)))</f>
        <v>0.01</v>
      </c>
      <c r="O678" s="427" t="str">
        <f>IF(ISBLANK(INDEX('Policy Characteristics'!I:I,MATCH($C678,'Policy Characteristics'!$C:$C,0))),"",INDEX('Policy Characteristics'!I:I,MATCH($C678,'Policy Characteristics'!$C:$C,0)))</f>
        <v>% of fuel shifted</v>
      </c>
      <c r="P678" s="427" t="str">
        <f>IF(ISBLANK(INDEX('Policy Characteristics'!J:J,MATCH($C678,'Policy Characteristics'!$C:$C,0))),"",INDEX('Policy Characteristics'!J:J,MATCH($C678,'Policy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78" s="427" t="str">
        <f>IF(ISBLANK(INDEX('Policy Characteristics'!K:K,MATCH($C678,'Policy Characteristics'!$C:$C,0))),"",INDEX('Policy Characteristics'!K:K,MATCH($C678,'Policy Characteristics'!$C:$C,0)))</f>
        <v>industry-ag-main.html#fuel-switching</v>
      </c>
      <c r="R678" s="427" t="str">
        <f>IF(ISBLANK(INDEX('Policy Characteristics'!L:L,MATCH($C678,'Policy Characteristics'!$C:$C,0))),"",INDEX('Policy Characteristics'!L:L,MATCH($C678,'Policy Characteristics'!$C:$C,0)))</f>
        <v>industry-elec-and-hydrogen.html</v>
      </c>
    </row>
    <row r="679" spans="1:18" x14ac:dyDescent="0.35">
      <c r="A679" s="427" t="str">
        <f>IF(ISBLANK(INDEX('Policy Characteristics'!A:A,MATCH($C679,'Policy Characteristics'!$C:$C,0))),"",INDEX('Policy Characteristics'!A:A,MATCH($C679,'Policy Characteristics'!$C:$C,0)))</f>
        <v>Industry</v>
      </c>
      <c r="B679" s="427" t="str">
        <f>IF(ISBLANK(INDEX('Policy Characteristics'!B:B,MATCH($C679,'Policy Characteristics'!$C:$C,0))),"",INDEX('Policy Characteristics'!B:B,MATCH($C679,'Policy Characteristics'!$C:$C,0)))</f>
        <v>Electrification + Hydrogen</v>
      </c>
      <c r="C679" s="431" t="str">
        <f t="shared" si="36"/>
        <v>Fraction of Industrial Fuel Use Shifted to Other Fuels</v>
      </c>
      <c r="D679" s="9" t="s">
        <v>3248</v>
      </c>
      <c r="E679" s="53" t="s">
        <v>2484</v>
      </c>
      <c r="F679" s="211" t="s">
        <v>3218</v>
      </c>
      <c r="G679" s="53" t="s">
        <v>3277</v>
      </c>
      <c r="H679" s="54">
        <v>1232</v>
      </c>
      <c r="I679" s="53" t="s">
        <v>46</v>
      </c>
      <c r="J679" s="429" t="str">
        <f>IF(ISBLANK(INDEX('Policy Characteristics'!D:D,MATCH($C679,'Policy Characteristics'!$C:$C,0))),"",INDEX('Policy Characteristics'!D:D,MATCH($C679,'Policy Characteristics'!$C:$C,0)))</f>
        <v>Electrification + Hydrogen</v>
      </c>
      <c r="K679" s="427" t="str">
        <f>IF(ISBLANK(INDEX('Policy Characteristics'!E:E,MATCH($C679,'Policy Characteristics'!$C:$C,0))),"",INDEX('Policy Characteristics'!E:E,MATCH($C679,'Policy Characteristics'!$C:$C,0)))</f>
        <v>indst fuel type shifting</v>
      </c>
      <c r="L679" s="450">
        <f>IF(ISBLANK(INDEX('Policy Characteristics'!F:F,MATCH($C679,'Policy Characteristics'!$C:$C,0))),"",INDEX('Policy Characteristics'!F:F,MATCH($C679,'Policy Characteristics'!$C:$C,0)))</f>
        <v>0</v>
      </c>
      <c r="M679" s="450">
        <f>IF(ISBLANK(INDEX('Policy Characteristics'!G:G,MATCH($C679,'Policy Characteristics'!$C:$C,0))),"",INDEX('Policy Characteristics'!G:G,MATCH($C679,'Policy Characteristics'!$C:$C,0)))</f>
        <v>1</v>
      </c>
      <c r="N679" s="450">
        <f>IF(ISBLANK(INDEX('Policy Characteristics'!H:H,MATCH($C679,'Policy Characteristics'!$C:$C,0))),"",INDEX('Policy Characteristics'!H:H,MATCH($C679,'Policy Characteristics'!$C:$C,0)))</f>
        <v>0.01</v>
      </c>
      <c r="O679" s="427" t="str">
        <f>IF(ISBLANK(INDEX('Policy Characteristics'!I:I,MATCH($C679,'Policy Characteristics'!$C:$C,0))),"",INDEX('Policy Characteristics'!I:I,MATCH($C679,'Policy Characteristics'!$C:$C,0)))</f>
        <v>% of fuel shifted</v>
      </c>
      <c r="P679" s="427" t="str">
        <f>IF(ISBLANK(INDEX('Policy Characteristics'!J:J,MATCH($C679,'Policy Characteristics'!$C:$C,0))),"",INDEX('Policy Characteristics'!J:J,MATCH($C679,'Policy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79" s="427" t="str">
        <f>IF(ISBLANK(INDEX('Policy Characteristics'!K:K,MATCH($C679,'Policy Characteristics'!$C:$C,0))),"",INDEX('Policy Characteristics'!K:K,MATCH($C679,'Policy Characteristics'!$C:$C,0)))</f>
        <v>industry-ag-main.html#fuel-switching</v>
      </c>
      <c r="R679" s="427" t="str">
        <f>IF(ISBLANK(INDEX('Policy Characteristics'!L:L,MATCH($C679,'Policy Characteristics'!$C:$C,0))),"",INDEX('Policy Characteristics'!L:L,MATCH($C679,'Policy Characteristics'!$C:$C,0)))</f>
        <v>industry-elec-and-hydrogen.html</v>
      </c>
    </row>
    <row r="680" spans="1:18" x14ac:dyDescent="0.35">
      <c r="A680" s="427" t="str">
        <f>IF(ISBLANK(INDEX('Policy Characteristics'!A:A,MATCH($C680,'Policy Characteristics'!$C:$C,0))),"",INDEX('Policy Characteristics'!A:A,MATCH($C680,'Policy Characteristics'!$C:$C,0)))</f>
        <v>Industry</v>
      </c>
      <c r="B680" s="427" t="str">
        <f>IF(ISBLANK(INDEX('Policy Characteristics'!B:B,MATCH($C680,'Policy Characteristics'!$C:$C,0))),"",INDEX('Policy Characteristics'!B:B,MATCH($C680,'Policy Characteristics'!$C:$C,0)))</f>
        <v>Electrification + Hydrogen</v>
      </c>
      <c r="C680" s="431" t="str">
        <f t="shared" si="36"/>
        <v>Fraction of Industrial Fuel Use Shifted to Other Fuels</v>
      </c>
      <c r="D680" s="9" t="s">
        <v>3248</v>
      </c>
      <c r="E680" s="53" t="s">
        <v>2485</v>
      </c>
      <c r="F680" s="211" t="s">
        <v>3218</v>
      </c>
      <c r="G680" s="53" t="s">
        <v>3278</v>
      </c>
      <c r="H680" s="54">
        <v>1233</v>
      </c>
      <c r="I680" s="53" t="s">
        <v>46</v>
      </c>
      <c r="J680" s="429" t="str">
        <f>IF(ISBLANK(INDEX('Policy Characteristics'!D:D,MATCH($C680,'Policy Characteristics'!$C:$C,0))),"",INDEX('Policy Characteristics'!D:D,MATCH($C680,'Policy Characteristics'!$C:$C,0)))</f>
        <v>Electrification + Hydrogen</v>
      </c>
      <c r="K680" s="427" t="str">
        <f>IF(ISBLANK(INDEX('Policy Characteristics'!E:E,MATCH($C680,'Policy Characteristics'!$C:$C,0))),"",INDEX('Policy Characteristics'!E:E,MATCH($C680,'Policy Characteristics'!$C:$C,0)))</f>
        <v>indst fuel type shifting</v>
      </c>
      <c r="L680" s="450">
        <f>IF(ISBLANK(INDEX('Policy Characteristics'!F:F,MATCH($C680,'Policy Characteristics'!$C:$C,0))),"",INDEX('Policy Characteristics'!F:F,MATCH($C680,'Policy Characteristics'!$C:$C,0)))</f>
        <v>0</v>
      </c>
      <c r="M680" s="450">
        <f>IF(ISBLANK(INDEX('Policy Characteristics'!G:G,MATCH($C680,'Policy Characteristics'!$C:$C,0))),"",INDEX('Policy Characteristics'!G:G,MATCH($C680,'Policy Characteristics'!$C:$C,0)))</f>
        <v>1</v>
      </c>
      <c r="N680" s="450">
        <f>IF(ISBLANK(INDEX('Policy Characteristics'!H:H,MATCH($C680,'Policy Characteristics'!$C:$C,0))),"",INDEX('Policy Characteristics'!H:H,MATCH($C680,'Policy Characteristics'!$C:$C,0)))</f>
        <v>0.01</v>
      </c>
      <c r="O680" s="427" t="str">
        <f>IF(ISBLANK(INDEX('Policy Characteristics'!I:I,MATCH($C680,'Policy Characteristics'!$C:$C,0))),"",INDEX('Policy Characteristics'!I:I,MATCH($C680,'Policy Characteristics'!$C:$C,0)))</f>
        <v>% of fuel shifted</v>
      </c>
      <c r="P680" s="427" t="str">
        <f>IF(ISBLANK(INDEX('Policy Characteristics'!J:J,MATCH($C680,'Policy Characteristics'!$C:$C,0))),"",INDEX('Policy Characteristics'!J:J,MATCH($C680,'Policy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80" s="427" t="str">
        <f>IF(ISBLANK(INDEX('Policy Characteristics'!K:K,MATCH($C680,'Policy Characteristics'!$C:$C,0))),"",INDEX('Policy Characteristics'!K:K,MATCH($C680,'Policy Characteristics'!$C:$C,0)))</f>
        <v>industry-ag-main.html#fuel-switching</v>
      </c>
      <c r="R680" s="427" t="str">
        <f>IF(ISBLANK(INDEX('Policy Characteristics'!L:L,MATCH($C680,'Policy Characteristics'!$C:$C,0))),"",INDEX('Policy Characteristics'!L:L,MATCH($C680,'Policy Characteristics'!$C:$C,0)))</f>
        <v>industry-elec-and-hydrogen.html</v>
      </c>
    </row>
    <row r="681" spans="1:18" x14ac:dyDescent="0.35">
      <c r="A681" s="427" t="str">
        <f>IF(ISBLANK(INDEX('Policy Characteristics'!A:A,MATCH($C681,'Policy Characteristics'!$C:$C,0))),"",INDEX('Policy Characteristics'!A:A,MATCH($C681,'Policy Characteristics'!$C:$C,0)))</f>
        <v>Industry</v>
      </c>
      <c r="B681" s="427" t="str">
        <f>IF(ISBLANK(INDEX('Policy Characteristics'!B:B,MATCH($C681,'Policy Characteristics'!$C:$C,0))),"",INDEX('Policy Characteristics'!B:B,MATCH($C681,'Policy Characteristics'!$C:$C,0)))</f>
        <v>Electrification + Hydrogen</v>
      </c>
      <c r="C681" s="431" t="str">
        <f t="shared" si="36"/>
        <v>Fraction of Industrial Fuel Use Shifted to Other Fuels</v>
      </c>
      <c r="D681" s="9" t="s">
        <v>3248</v>
      </c>
      <c r="E681" s="53" t="s">
        <v>2837</v>
      </c>
      <c r="F681" s="211" t="s">
        <v>3218</v>
      </c>
      <c r="G681" s="53" t="s">
        <v>3279</v>
      </c>
      <c r="H681" s="54">
        <v>1234</v>
      </c>
      <c r="I681" s="53" t="s">
        <v>46</v>
      </c>
      <c r="J681" s="429" t="str">
        <f>IF(ISBLANK(INDEX('Policy Characteristics'!D:D,MATCH($C681,'Policy Characteristics'!$C:$C,0))),"",INDEX('Policy Characteristics'!D:D,MATCH($C681,'Policy Characteristics'!$C:$C,0)))</f>
        <v>Electrification + Hydrogen</v>
      </c>
      <c r="K681" s="427" t="str">
        <f>IF(ISBLANK(INDEX('Policy Characteristics'!E:E,MATCH($C681,'Policy Characteristics'!$C:$C,0))),"",INDEX('Policy Characteristics'!E:E,MATCH($C681,'Policy Characteristics'!$C:$C,0)))</f>
        <v>indst fuel type shifting</v>
      </c>
      <c r="L681" s="450">
        <f>IF(ISBLANK(INDEX('Policy Characteristics'!F:F,MATCH($C681,'Policy Characteristics'!$C:$C,0))),"",INDEX('Policy Characteristics'!F:F,MATCH($C681,'Policy Characteristics'!$C:$C,0)))</f>
        <v>0</v>
      </c>
      <c r="M681" s="450">
        <f>IF(ISBLANK(INDEX('Policy Characteristics'!G:G,MATCH($C681,'Policy Characteristics'!$C:$C,0))),"",INDEX('Policy Characteristics'!G:G,MATCH($C681,'Policy Characteristics'!$C:$C,0)))</f>
        <v>1</v>
      </c>
      <c r="N681" s="450">
        <f>IF(ISBLANK(INDEX('Policy Characteristics'!H:H,MATCH($C681,'Policy Characteristics'!$C:$C,0))),"",INDEX('Policy Characteristics'!H:H,MATCH($C681,'Policy Characteristics'!$C:$C,0)))</f>
        <v>0.01</v>
      </c>
      <c r="O681" s="427" t="str">
        <f>IF(ISBLANK(INDEX('Policy Characteristics'!I:I,MATCH($C681,'Policy Characteristics'!$C:$C,0))),"",INDEX('Policy Characteristics'!I:I,MATCH($C681,'Policy Characteristics'!$C:$C,0)))</f>
        <v>% of fuel shifted</v>
      </c>
      <c r="P681" s="427" t="str">
        <f>IF(ISBLANK(INDEX('Policy Characteristics'!J:J,MATCH($C681,'Policy Characteristics'!$C:$C,0))),"",INDEX('Policy Characteristics'!J:J,MATCH($C681,'Policy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81" s="427" t="str">
        <f>IF(ISBLANK(INDEX('Policy Characteristics'!K:K,MATCH($C681,'Policy Characteristics'!$C:$C,0))),"",INDEX('Policy Characteristics'!K:K,MATCH($C681,'Policy Characteristics'!$C:$C,0)))</f>
        <v>industry-ag-main.html#fuel-switching</v>
      </c>
      <c r="R681" s="427" t="str">
        <f>IF(ISBLANK(INDEX('Policy Characteristics'!L:L,MATCH($C681,'Policy Characteristics'!$C:$C,0))),"",INDEX('Policy Characteristics'!L:L,MATCH($C681,'Policy Characteristics'!$C:$C,0)))</f>
        <v>industry-elec-and-hydrogen.html</v>
      </c>
    </row>
    <row r="682" spans="1:18" x14ac:dyDescent="0.35">
      <c r="A682" s="427" t="str">
        <f>IF(ISBLANK(INDEX('Policy Characteristics'!A:A,MATCH($C682,'Policy Characteristics'!$C:$C,0))),"",INDEX('Policy Characteristics'!A:A,MATCH($C682,'Policy Characteristics'!$C:$C,0)))</f>
        <v>Industry</v>
      </c>
      <c r="B682" s="427" t="str">
        <f>IF(ISBLANK(INDEX('Policy Characteristics'!B:B,MATCH($C682,'Policy Characteristics'!$C:$C,0))),"",INDEX('Policy Characteristics'!B:B,MATCH($C682,'Policy Characteristics'!$C:$C,0)))</f>
        <v>Electrification + Hydrogen</v>
      </c>
      <c r="C682" s="431" t="str">
        <f t="shared" si="36"/>
        <v>Fraction of Industrial Fuel Use Shifted to Other Fuels</v>
      </c>
      <c r="D682" s="9" t="s">
        <v>3248</v>
      </c>
      <c r="E682" s="53" t="s">
        <v>2838</v>
      </c>
      <c r="F682" s="211" t="s">
        <v>3218</v>
      </c>
      <c r="G682" s="53" t="s">
        <v>3280</v>
      </c>
      <c r="H682" s="54">
        <v>1235</v>
      </c>
      <c r="I682" s="53" t="s">
        <v>46</v>
      </c>
      <c r="J682" s="429" t="str">
        <f>IF(ISBLANK(INDEX('Policy Characteristics'!D:D,MATCH($C682,'Policy Characteristics'!$C:$C,0))),"",INDEX('Policy Characteristics'!D:D,MATCH($C682,'Policy Characteristics'!$C:$C,0)))</f>
        <v>Electrification + Hydrogen</v>
      </c>
      <c r="K682" s="427" t="str">
        <f>IF(ISBLANK(INDEX('Policy Characteristics'!E:E,MATCH($C682,'Policy Characteristics'!$C:$C,0))),"",INDEX('Policy Characteristics'!E:E,MATCH($C682,'Policy Characteristics'!$C:$C,0)))</f>
        <v>indst fuel type shifting</v>
      </c>
      <c r="L682" s="450">
        <f>IF(ISBLANK(INDEX('Policy Characteristics'!F:F,MATCH($C682,'Policy Characteristics'!$C:$C,0))),"",INDEX('Policy Characteristics'!F:F,MATCH($C682,'Policy Characteristics'!$C:$C,0)))</f>
        <v>0</v>
      </c>
      <c r="M682" s="450">
        <f>IF(ISBLANK(INDEX('Policy Characteristics'!G:G,MATCH($C682,'Policy Characteristics'!$C:$C,0))),"",INDEX('Policy Characteristics'!G:G,MATCH($C682,'Policy Characteristics'!$C:$C,0)))</f>
        <v>1</v>
      </c>
      <c r="N682" s="450">
        <f>IF(ISBLANK(INDEX('Policy Characteristics'!H:H,MATCH($C682,'Policy Characteristics'!$C:$C,0))),"",INDEX('Policy Characteristics'!H:H,MATCH($C682,'Policy Characteristics'!$C:$C,0)))</f>
        <v>0.01</v>
      </c>
      <c r="O682" s="427" t="str">
        <f>IF(ISBLANK(INDEX('Policy Characteristics'!I:I,MATCH($C682,'Policy Characteristics'!$C:$C,0))),"",INDEX('Policy Characteristics'!I:I,MATCH($C682,'Policy Characteristics'!$C:$C,0)))</f>
        <v>% of fuel shifted</v>
      </c>
      <c r="P682" s="427" t="str">
        <f>IF(ISBLANK(INDEX('Policy Characteristics'!J:J,MATCH($C682,'Policy Characteristics'!$C:$C,0))),"",INDEX('Policy Characteristics'!J:J,MATCH($C682,'Policy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82" s="427" t="str">
        <f>IF(ISBLANK(INDEX('Policy Characteristics'!K:K,MATCH($C682,'Policy Characteristics'!$C:$C,0))),"",INDEX('Policy Characteristics'!K:K,MATCH($C682,'Policy Characteristics'!$C:$C,0)))</f>
        <v>industry-ag-main.html#fuel-switching</v>
      </c>
      <c r="R682" s="427" t="str">
        <f>IF(ISBLANK(INDEX('Policy Characteristics'!L:L,MATCH($C682,'Policy Characteristics'!$C:$C,0))),"",INDEX('Policy Characteristics'!L:L,MATCH($C682,'Policy Characteristics'!$C:$C,0)))</f>
        <v>industry-elec-and-hydrogen.html</v>
      </c>
    </row>
    <row r="683" spans="1:18" x14ac:dyDescent="0.35">
      <c r="A683" s="427" t="str">
        <f>IF(ISBLANK(INDEX('Policy Characteristics'!A:A,MATCH($C683,'Policy Characteristics'!$C:$C,0))),"",INDEX('Policy Characteristics'!A:A,MATCH($C683,'Policy Characteristics'!$C:$C,0)))</f>
        <v>Industry</v>
      </c>
      <c r="B683" s="427" t="str">
        <f>IF(ISBLANK(INDEX('Policy Characteristics'!B:B,MATCH($C683,'Policy Characteristics'!$C:$C,0))),"",INDEX('Policy Characteristics'!B:B,MATCH($C683,'Policy Characteristics'!$C:$C,0)))</f>
        <v>Electrification + Hydrogen</v>
      </c>
      <c r="C683" s="431" t="str">
        <f t="shared" si="36"/>
        <v>Fraction of Industrial Fuel Use Shifted to Other Fuels</v>
      </c>
      <c r="D683" s="9" t="s">
        <v>3248</v>
      </c>
      <c r="E683" s="53" t="s">
        <v>2839</v>
      </c>
      <c r="F683" s="211" t="s">
        <v>3218</v>
      </c>
      <c r="G683" s="53" t="s">
        <v>3281</v>
      </c>
      <c r="H683" s="54">
        <v>1236</v>
      </c>
      <c r="I683" s="53" t="s">
        <v>46</v>
      </c>
      <c r="J683" s="429" t="str">
        <f>IF(ISBLANK(INDEX('Policy Characteristics'!D:D,MATCH($C683,'Policy Characteristics'!$C:$C,0))),"",INDEX('Policy Characteristics'!D:D,MATCH($C683,'Policy Characteristics'!$C:$C,0)))</f>
        <v>Electrification + Hydrogen</v>
      </c>
      <c r="K683" s="427" t="str">
        <f>IF(ISBLANK(INDEX('Policy Characteristics'!E:E,MATCH($C683,'Policy Characteristics'!$C:$C,0))),"",INDEX('Policy Characteristics'!E:E,MATCH($C683,'Policy Characteristics'!$C:$C,0)))</f>
        <v>indst fuel type shifting</v>
      </c>
      <c r="L683" s="450">
        <f>IF(ISBLANK(INDEX('Policy Characteristics'!F:F,MATCH($C683,'Policy Characteristics'!$C:$C,0))),"",INDEX('Policy Characteristics'!F:F,MATCH($C683,'Policy Characteristics'!$C:$C,0)))</f>
        <v>0</v>
      </c>
      <c r="M683" s="450">
        <f>IF(ISBLANK(INDEX('Policy Characteristics'!G:G,MATCH($C683,'Policy Characteristics'!$C:$C,0))),"",INDEX('Policy Characteristics'!G:G,MATCH($C683,'Policy Characteristics'!$C:$C,0)))</f>
        <v>1</v>
      </c>
      <c r="N683" s="450">
        <f>IF(ISBLANK(INDEX('Policy Characteristics'!H:H,MATCH($C683,'Policy Characteristics'!$C:$C,0))),"",INDEX('Policy Characteristics'!H:H,MATCH($C683,'Policy Characteristics'!$C:$C,0)))</f>
        <v>0.01</v>
      </c>
      <c r="O683" s="427" t="str">
        <f>IF(ISBLANK(INDEX('Policy Characteristics'!I:I,MATCH($C683,'Policy Characteristics'!$C:$C,0))),"",INDEX('Policy Characteristics'!I:I,MATCH($C683,'Policy Characteristics'!$C:$C,0)))</f>
        <v>% of fuel shifted</v>
      </c>
      <c r="P683" s="427" t="str">
        <f>IF(ISBLANK(INDEX('Policy Characteristics'!J:J,MATCH($C683,'Policy Characteristics'!$C:$C,0))),"",INDEX('Policy Characteristics'!J:J,MATCH($C683,'Policy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83" s="427" t="str">
        <f>IF(ISBLANK(INDEX('Policy Characteristics'!K:K,MATCH($C683,'Policy Characteristics'!$C:$C,0))),"",INDEX('Policy Characteristics'!K:K,MATCH($C683,'Policy Characteristics'!$C:$C,0)))</f>
        <v>industry-ag-main.html#fuel-switching</v>
      </c>
      <c r="R683" s="427" t="str">
        <f>IF(ISBLANK(INDEX('Policy Characteristics'!L:L,MATCH($C683,'Policy Characteristics'!$C:$C,0))),"",INDEX('Policy Characteristics'!L:L,MATCH($C683,'Policy Characteristics'!$C:$C,0)))</f>
        <v>industry-elec-and-hydrogen.html</v>
      </c>
    </row>
    <row r="684" spans="1:18" x14ac:dyDescent="0.35">
      <c r="A684" s="427" t="str">
        <f>IF(ISBLANK(INDEX('Policy Characteristics'!A:A,MATCH($C684,'Policy Characteristics'!$C:$C,0))),"",INDEX('Policy Characteristics'!A:A,MATCH($C684,'Policy Characteristics'!$C:$C,0)))</f>
        <v>Industry</v>
      </c>
      <c r="B684" s="427" t="str">
        <f>IF(ISBLANK(INDEX('Policy Characteristics'!B:B,MATCH($C684,'Policy Characteristics'!$C:$C,0))),"",INDEX('Policy Characteristics'!B:B,MATCH($C684,'Policy Characteristics'!$C:$C,0)))</f>
        <v>Electrification + Hydrogen</v>
      </c>
      <c r="C684" s="431" t="str">
        <f t="shared" si="36"/>
        <v>Fraction of Industrial Fuel Use Shifted to Other Fuels</v>
      </c>
      <c r="D684" s="9" t="s">
        <v>3248</v>
      </c>
      <c r="E684" s="53" t="s">
        <v>2836</v>
      </c>
      <c r="F684" s="211" t="s">
        <v>3218</v>
      </c>
      <c r="G684" s="53" t="s">
        <v>3282</v>
      </c>
      <c r="H684" s="54">
        <v>1237</v>
      </c>
      <c r="I684" s="53" t="s">
        <v>45</v>
      </c>
      <c r="J684" s="429" t="str">
        <f>IF(ISBLANK(INDEX('Policy Characteristics'!D:D,MATCH($C684,'Policy Characteristics'!$C:$C,0))),"",INDEX('Policy Characteristics'!D:D,MATCH($C684,'Policy Characteristics'!$C:$C,0)))</f>
        <v>Electrification + Hydrogen</v>
      </c>
      <c r="K684" s="427" t="str">
        <f>IF(ISBLANK(INDEX('Policy Characteristics'!E:E,MATCH($C684,'Policy Characteristics'!$C:$C,0))),"",INDEX('Policy Characteristics'!E:E,MATCH($C684,'Policy Characteristics'!$C:$C,0)))</f>
        <v>indst fuel type shifting</v>
      </c>
      <c r="L684" s="450">
        <f>IF(ISBLANK(INDEX('Policy Characteristics'!F:F,MATCH($C684,'Policy Characteristics'!$C:$C,0))),"",INDEX('Policy Characteristics'!F:F,MATCH($C684,'Policy Characteristics'!$C:$C,0)))</f>
        <v>0</v>
      </c>
      <c r="M684" s="450">
        <f>IF(ISBLANK(INDEX('Policy Characteristics'!G:G,MATCH($C684,'Policy Characteristics'!$C:$C,0))),"",INDEX('Policy Characteristics'!G:G,MATCH($C684,'Policy Characteristics'!$C:$C,0)))</f>
        <v>1</v>
      </c>
      <c r="N684" s="450">
        <f>IF(ISBLANK(INDEX('Policy Characteristics'!H:H,MATCH($C684,'Policy Characteristics'!$C:$C,0))),"",INDEX('Policy Characteristics'!H:H,MATCH($C684,'Policy Characteristics'!$C:$C,0)))</f>
        <v>0.01</v>
      </c>
      <c r="O684" s="427" t="str">
        <f>IF(ISBLANK(INDEX('Policy Characteristics'!I:I,MATCH($C684,'Policy Characteristics'!$C:$C,0))),"",INDEX('Policy Characteristics'!I:I,MATCH($C684,'Policy Characteristics'!$C:$C,0)))</f>
        <v>% of fuel shifted</v>
      </c>
      <c r="P684" s="427" t="str">
        <f>IF(ISBLANK(INDEX('Policy Characteristics'!J:J,MATCH($C684,'Policy Characteristics'!$C:$C,0))),"",INDEX('Policy Characteristics'!J:J,MATCH($C684,'Policy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84" s="427" t="str">
        <f>IF(ISBLANK(INDEX('Policy Characteristics'!K:K,MATCH($C684,'Policy Characteristics'!$C:$C,0))),"",INDEX('Policy Characteristics'!K:K,MATCH($C684,'Policy Characteristics'!$C:$C,0)))</f>
        <v>industry-ag-main.html#fuel-switching</v>
      </c>
      <c r="R684" s="427" t="str">
        <f>IF(ISBLANK(INDEX('Policy Characteristics'!L:L,MATCH($C684,'Policy Characteristics'!$C:$C,0))),"",INDEX('Policy Characteristics'!L:L,MATCH($C684,'Policy Characteristics'!$C:$C,0)))</f>
        <v>industry-elec-and-hydrogen.html</v>
      </c>
    </row>
    <row r="685" spans="1:18" x14ac:dyDescent="0.35">
      <c r="A685" s="427" t="str">
        <f>IF(ISBLANK(INDEX('Policy Characteristics'!A:A,MATCH($C685,'Policy Characteristics'!$C:$C,0))),"",INDEX('Policy Characteristics'!A:A,MATCH($C685,'Policy Characteristics'!$C:$C,0)))</f>
        <v>Industry</v>
      </c>
      <c r="B685" s="427" t="str">
        <f>IF(ISBLANK(INDEX('Policy Characteristics'!B:B,MATCH($C685,'Policy Characteristics'!$C:$C,0))),"",INDEX('Policy Characteristics'!B:B,MATCH($C685,'Policy Characteristics'!$C:$C,0)))</f>
        <v>Electrification + Hydrogen</v>
      </c>
      <c r="C685" s="431" t="str">
        <f t="shared" si="36"/>
        <v>Fraction of Industrial Fuel Use Shifted to Other Fuels</v>
      </c>
      <c r="D685" s="9" t="s">
        <v>3249</v>
      </c>
      <c r="E685" s="53" t="s">
        <v>2480</v>
      </c>
      <c r="F685" s="211" t="s">
        <v>3219</v>
      </c>
      <c r="G685" s="53" t="s">
        <v>3273</v>
      </c>
      <c r="H685" s="54">
        <v>1238</v>
      </c>
      <c r="I685" s="53" t="s">
        <v>45</v>
      </c>
      <c r="J685" s="429" t="str">
        <f>IF(ISBLANK(INDEX('Policy Characteristics'!D:D,MATCH($C685,'Policy Characteristics'!$C:$C,0))),"",INDEX('Policy Characteristics'!D:D,MATCH($C685,'Policy Characteristics'!$C:$C,0)))</f>
        <v>Electrification + Hydrogen</v>
      </c>
      <c r="K685" s="427" t="str">
        <f>IF(ISBLANK(INDEX('Policy Characteristics'!E:E,MATCH($C685,'Policy Characteristics'!$C:$C,0))),"",INDEX('Policy Characteristics'!E:E,MATCH($C685,'Policy Characteristics'!$C:$C,0)))</f>
        <v>indst fuel type shifting</v>
      </c>
      <c r="L685" s="450">
        <f>IF(ISBLANK(INDEX('Policy Characteristics'!F:F,MATCH($C685,'Policy Characteristics'!$C:$C,0))),"",INDEX('Policy Characteristics'!F:F,MATCH($C685,'Policy Characteristics'!$C:$C,0)))</f>
        <v>0</v>
      </c>
      <c r="M685" s="450">
        <f>IF(ISBLANK(INDEX('Policy Characteristics'!G:G,MATCH($C685,'Policy Characteristics'!$C:$C,0))),"",INDEX('Policy Characteristics'!G:G,MATCH($C685,'Policy Characteristics'!$C:$C,0)))</f>
        <v>1</v>
      </c>
      <c r="N685" s="450">
        <f>IF(ISBLANK(INDEX('Policy Characteristics'!H:H,MATCH($C685,'Policy Characteristics'!$C:$C,0))),"",INDEX('Policy Characteristics'!H:H,MATCH($C685,'Policy Characteristics'!$C:$C,0)))</f>
        <v>0.01</v>
      </c>
      <c r="O685" s="427" t="str">
        <f>IF(ISBLANK(INDEX('Policy Characteristics'!I:I,MATCH($C685,'Policy Characteristics'!$C:$C,0))),"",INDEX('Policy Characteristics'!I:I,MATCH($C685,'Policy Characteristics'!$C:$C,0)))</f>
        <v>% of fuel shifted</v>
      </c>
      <c r="P685" s="427" t="str">
        <f>IF(ISBLANK(INDEX('Policy Characteristics'!J:J,MATCH($C685,'Policy Characteristics'!$C:$C,0))),"",INDEX('Policy Characteristics'!J:J,MATCH($C685,'Policy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85" s="427" t="str">
        <f>IF(ISBLANK(INDEX('Policy Characteristics'!K:K,MATCH($C685,'Policy Characteristics'!$C:$C,0))),"",INDEX('Policy Characteristics'!K:K,MATCH($C685,'Policy Characteristics'!$C:$C,0)))</f>
        <v>industry-ag-main.html#fuel-switching</v>
      </c>
      <c r="R685" s="427" t="str">
        <f>IF(ISBLANK(INDEX('Policy Characteristics'!L:L,MATCH($C685,'Policy Characteristics'!$C:$C,0))),"",INDEX('Policy Characteristics'!L:L,MATCH($C685,'Policy Characteristics'!$C:$C,0)))</f>
        <v>industry-elec-and-hydrogen.html</v>
      </c>
    </row>
    <row r="686" spans="1:18" x14ac:dyDescent="0.35">
      <c r="A686" s="427" t="str">
        <f>IF(ISBLANK(INDEX('Policy Characteristics'!A:A,MATCH($C686,'Policy Characteristics'!$C:$C,0))),"",INDEX('Policy Characteristics'!A:A,MATCH($C686,'Policy Characteristics'!$C:$C,0)))</f>
        <v>Industry</v>
      </c>
      <c r="B686" s="427" t="str">
        <f>IF(ISBLANK(INDEX('Policy Characteristics'!B:B,MATCH($C686,'Policy Characteristics'!$C:$C,0))),"",INDEX('Policy Characteristics'!B:B,MATCH($C686,'Policy Characteristics'!$C:$C,0)))</f>
        <v>Electrification + Hydrogen</v>
      </c>
      <c r="C686" s="431" t="str">
        <f t="shared" si="36"/>
        <v>Fraction of Industrial Fuel Use Shifted to Other Fuels</v>
      </c>
      <c r="D686" s="9" t="s">
        <v>3249</v>
      </c>
      <c r="E686" s="53" t="s">
        <v>2481</v>
      </c>
      <c r="F686" s="211" t="s">
        <v>3219</v>
      </c>
      <c r="G686" s="53" t="s">
        <v>3274</v>
      </c>
      <c r="H686" s="54">
        <v>1239</v>
      </c>
      <c r="I686" s="53" t="s">
        <v>46</v>
      </c>
      <c r="J686" s="429" t="str">
        <f>IF(ISBLANK(INDEX('Policy Characteristics'!D:D,MATCH($C686,'Policy Characteristics'!$C:$C,0))),"",INDEX('Policy Characteristics'!D:D,MATCH($C686,'Policy Characteristics'!$C:$C,0)))</f>
        <v>Electrification + Hydrogen</v>
      </c>
      <c r="K686" s="427" t="str">
        <f>IF(ISBLANK(INDEX('Policy Characteristics'!E:E,MATCH($C686,'Policy Characteristics'!$C:$C,0))),"",INDEX('Policy Characteristics'!E:E,MATCH($C686,'Policy Characteristics'!$C:$C,0)))</f>
        <v>indst fuel type shifting</v>
      </c>
      <c r="L686" s="450">
        <f>IF(ISBLANK(INDEX('Policy Characteristics'!F:F,MATCH($C686,'Policy Characteristics'!$C:$C,0))),"",INDEX('Policy Characteristics'!F:F,MATCH($C686,'Policy Characteristics'!$C:$C,0)))</f>
        <v>0</v>
      </c>
      <c r="M686" s="450">
        <f>IF(ISBLANK(INDEX('Policy Characteristics'!G:G,MATCH($C686,'Policy Characteristics'!$C:$C,0))),"",INDEX('Policy Characteristics'!G:G,MATCH($C686,'Policy Characteristics'!$C:$C,0)))</f>
        <v>1</v>
      </c>
      <c r="N686" s="450">
        <f>IF(ISBLANK(INDEX('Policy Characteristics'!H:H,MATCH($C686,'Policy Characteristics'!$C:$C,0))),"",INDEX('Policy Characteristics'!H:H,MATCH($C686,'Policy Characteristics'!$C:$C,0)))</f>
        <v>0.01</v>
      </c>
      <c r="O686" s="427" t="str">
        <f>IF(ISBLANK(INDEX('Policy Characteristics'!I:I,MATCH($C686,'Policy Characteristics'!$C:$C,0))),"",INDEX('Policy Characteristics'!I:I,MATCH($C686,'Policy Characteristics'!$C:$C,0)))</f>
        <v>% of fuel shifted</v>
      </c>
      <c r="P686" s="427" t="str">
        <f>IF(ISBLANK(INDEX('Policy Characteristics'!J:J,MATCH($C686,'Policy Characteristics'!$C:$C,0))),"",INDEX('Policy Characteristics'!J:J,MATCH($C686,'Policy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86" s="427" t="str">
        <f>IF(ISBLANK(INDEX('Policy Characteristics'!K:K,MATCH($C686,'Policy Characteristics'!$C:$C,0))),"",INDEX('Policy Characteristics'!K:K,MATCH($C686,'Policy Characteristics'!$C:$C,0)))</f>
        <v>industry-ag-main.html#fuel-switching</v>
      </c>
      <c r="R686" s="427" t="str">
        <f>IF(ISBLANK(INDEX('Policy Characteristics'!L:L,MATCH($C686,'Policy Characteristics'!$C:$C,0))),"",INDEX('Policy Characteristics'!L:L,MATCH($C686,'Policy Characteristics'!$C:$C,0)))</f>
        <v>industry-elec-and-hydrogen.html</v>
      </c>
    </row>
    <row r="687" spans="1:18" x14ac:dyDescent="0.35">
      <c r="A687" s="427" t="str">
        <f>IF(ISBLANK(INDEX('Policy Characteristics'!A:A,MATCH($C687,'Policy Characteristics'!$C:$C,0))),"",INDEX('Policy Characteristics'!A:A,MATCH($C687,'Policy Characteristics'!$C:$C,0)))</f>
        <v>Industry</v>
      </c>
      <c r="B687" s="427" t="str">
        <f>IF(ISBLANK(INDEX('Policy Characteristics'!B:B,MATCH($C687,'Policy Characteristics'!$C:$C,0))),"",INDEX('Policy Characteristics'!B:B,MATCH($C687,'Policy Characteristics'!$C:$C,0)))</f>
        <v>Electrification + Hydrogen</v>
      </c>
      <c r="C687" s="431" t="str">
        <f t="shared" si="36"/>
        <v>Fraction of Industrial Fuel Use Shifted to Other Fuels</v>
      </c>
      <c r="D687" s="9" t="s">
        <v>3249</v>
      </c>
      <c r="E687" s="53" t="s">
        <v>2482</v>
      </c>
      <c r="F687" s="211" t="s">
        <v>3219</v>
      </c>
      <c r="G687" s="53" t="s">
        <v>3275</v>
      </c>
      <c r="H687" s="54">
        <v>1240</v>
      </c>
      <c r="I687" s="53" t="s">
        <v>46</v>
      </c>
      <c r="J687" s="429" t="str">
        <f>IF(ISBLANK(INDEX('Policy Characteristics'!D:D,MATCH($C687,'Policy Characteristics'!$C:$C,0))),"",INDEX('Policy Characteristics'!D:D,MATCH($C687,'Policy Characteristics'!$C:$C,0)))</f>
        <v>Electrification + Hydrogen</v>
      </c>
      <c r="K687" s="427" t="str">
        <f>IF(ISBLANK(INDEX('Policy Characteristics'!E:E,MATCH($C687,'Policy Characteristics'!$C:$C,0))),"",INDEX('Policy Characteristics'!E:E,MATCH($C687,'Policy Characteristics'!$C:$C,0)))</f>
        <v>indst fuel type shifting</v>
      </c>
      <c r="L687" s="450">
        <f>IF(ISBLANK(INDEX('Policy Characteristics'!F:F,MATCH($C687,'Policy Characteristics'!$C:$C,0))),"",INDEX('Policy Characteristics'!F:F,MATCH($C687,'Policy Characteristics'!$C:$C,0)))</f>
        <v>0</v>
      </c>
      <c r="M687" s="450">
        <f>IF(ISBLANK(INDEX('Policy Characteristics'!G:G,MATCH($C687,'Policy Characteristics'!$C:$C,0))),"",INDEX('Policy Characteristics'!G:G,MATCH($C687,'Policy Characteristics'!$C:$C,0)))</f>
        <v>1</v>
      </c>
      <c r="N687" s="450">
        <f>IF(ISBLANK(INDEX('Policy Characteristics'!H:H,MATCH($C687,'Policy Characteristics'!$C:$C,0))),"",INDEX('Policy Characteristics'!H:H,MATCH($C687,'Policy Characteristics'!$C:$C,0)))</f>
        <v>0.01</v>
      </c>
      <c r="O687" s="427" t="str">
        <f>IF(ISBLANK(INDEX('Policy Characteristics'!I:I,MATCH($C687,'Policy Characteristics'!$C:$C,0))),"",INDEX('Policy Characteristics'!I:I,MATCH($C687,'Policy Characteristics'!$C:$C,0)))</f>
        <v>% of fuel shifted</v>
      </c>
      <c r="P687" s="427" t="str">
        <f>IF(ISBLANK(INDEX('Policy Characteristics'!J:J,MATCH($C687,'Policy Characteristics'!$C:$C,0))),"",INDEX('Policy Characteristics'!J:J,MATCH($C687,'Policy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87" s="427" t="str">
        <f>IF(ISBLANK(INDEX('Policy Characteristics'!K:K,MATCH($C687,'Policy Characteristics'!$C:$C,0))),"",INDEX('Policy Characteristics'!K:K,MATCH($C687,'Policy Characteristics'!$C:$C,0)))</f>
        <v>industry-ag-main.html#fuel-switching</v>
      </c>
      <c r="R687" s="427" t="str">
        <f>IF(ISBLANK(INDEX('Policy Characteristics'!L:L,MATCH($C687,'Policy Characteristics'!$C:$C,0))),"",INDEX('Policy Characteristics'!L:L,MATCH($C687,'Policy Characteristics'!$C:$C,0)))</f>
        <v>industry-elec-and-hydrogen.html</v>
      </c>
    </row>
    <row r="688" spans="1:18" x14ac:dyDescent="0.35">
      <c r="A688" s="427" t="str">
        <f>IF(ISBLANK(INDEX('Policy Characteristics'!A:A,MATCH($C688,'Policy Characteristics'!$C:$C,0))),"",INDEX('Policy Characteristics'!A:A,MATCH($C688,'Policy Characteristics'!$C:$C,0)))</f>
        <v>Industry</v>
      </c>
      <c r="B688" s="427" t="str">
        <f>IF(ISBLANK(INDEX('Policy Characteristics'!B:B,MATCH($C688,'Policy Characteristics'!$C:$C,0))),"",INDEX('Policy Characteristics'!B:B,MATCH($C688,'Policy Characteristics'!$C:$C,0)))</f>
        <v>Electrification + Hydrogen</v>
      </c>
      <c r="C688" s="431" t="str">
        <f t="shared" ref="C688:C689" si="37">C$655</f>
        <v>Fraction of Industrial Fuel Use Shifted to Other Fuels</v>
      </c>
      <c r="D688" s="9" t="s">
        <v>3249</v>
      </c>
      <c r="E688" s="53" t="s">
        <v>2483</v>
      </c>
      <c r="F688" s="211" t="s">
        <v>3219</v>
      </c>
      <c r="G688" s="53" t="s">
        <v>3276</v>
      </c>
      <c r="H688" s="54">
        <v>1241</v>
      </c>
      <c r="I688" s="53" t="s">
        <v>46</v>
      </c>
      <c r="J688" s="429" t="str">
        <f>IF(ISBLANK(INDEX('Policy Characteristics'!D:D,MATCH($C688,'Policy Characteristics'!$C:$C,0))),"",INDEX('Policy Characteristics'!D:D,MATCH($C688,'Policy Characteristics'!$C:$C,0)))</f>
        <v>Electrification + Hydrogen</v>
      </c>
      <c r="K688" s="427" t="str">
        <f>IF(ISBLANK(INDEX('Policy Characteristics'!E:E,MATCH($C688,'Policy Characteristics'!$C:$C,0))),"",INDEX('Policy Characteristics'!E:E,MATCH($C688,'Policy Characteristics'!$C:$C,0)))</f>
        <v>indst fuel type shifting</v>
      </c>
      <c r="L688" s="450">
        <f>IF(ISBLANK(INDEX('Policy Characteristics'!F:F,MATCH($C688,'Policy Characteristics'!$C:$C,0))),"",INDEX('Policy Characteristics'!F:F,MATCH($C688,'Policy Characteristics'!$C:$C,0)))</f>
        <v>0</v>
      </c>
      <c r="M688" s="450">
        <f>IF(ISBLANK(INDEX('Policy Characteristics'!G:G,MATCH($C688,'Policy Characteristics'!$C:$C,0))),"",INDEX('Policy Characteristics'!G:G,MATCH($C688,'Policy Characteristics'!$C:$C,0)))</f>
        <v>1</v>
      </c>
      <c r="N688" s="450">
        <f>IF(ISBLANK(INDEX('Policy Characteristics'!H:H,MATCH($C688,'Policy Characteristics'!$C:$C,0))),"",INDEX('Policy Characteristics'!H:H,MATCH($C688,'Policy Characteristics'!$C:$C,0)))</f>
        <v>0.01</v>
      </c>
      <c r="O688" s="427" t="str">
        <f>IF(ISBLANK(INDEX('Policy Characteristics'!I:I,MATCH($C688,'Policy Characteristics'!$C:$C,0))),"",INDEX('Policy Characteristics'!I:I,MATCH($C688,'Policy Characteristics'!$C:$C,0)))</f>
        <v>% of fuel shifted</v>
      </c>
      <c r="P688" s="427" t="str">
        <f>IF(ISBLANK(INDEX('Policy Characteristics'!J:J,MATCH($C688,'Policy Characteristics'!$C:$C,0))),"",INDEX('Policy Characteristics'!J:J,MATCH($C688,'Policy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88" s="427" t="str">
        <f>IF(ISBLANK(INDEX('Policy Characteristics'!K:K,MATCH($C688,'Policy Characteristics'!$C:$C,0))),"",INDEX('Policy Characteristics'!K:K,MATCH($C688,'Policy Characteristics'!$C:$C,0)))</f>
        <v>industry-ag-main.html#fuel-switching</v>
      </c>
      <c r="R688" s="427" t="str">
        <f>IF(ISBLANK(INDEX('Policy Characteristics'!L:L,MATCH($C688,'Policy Characteristics'!$C:$C,0))),"",INDEX('Policy Characteristics'!L:L,MATCH($C688,'Policy Characteristics'!$C:$C,0)))</f>
        <v>industry-elec-and-hydrogen.html</v>
      </c>
    </row>
    <row r="689" spans="1:18" x14ac:dyDescent="0.35">
      <c r="A689" s="427" t="str">
        <f>IF(ISBLANK(INDEX('Policy Characteristics'!A:A,MATCH($C689,'Policy Characteristics'!$C:$C,0))),"",INDEX('Policy Characteristics'!A:A,MATCH($C689,'Policy Characteristics'!$C:$C,0)))</f>
        <v>Industry</v>
      </c>
      <c r="B689" s="427" t="str">
        <f>IF(ISBLANK(INDEX('Policy Characteristics'!B:B,MATCH($C689,'Policy Characteristics'!$C:$C,0))),"",INDEX('Policy Characteristics'!B:B,MATCH($C689,'Policy Characteristics'!$C:$C,0)))</f>
        <v>Electrification + Hydrogen</v>
      </c>
      <c r="C689" s="431" t="str">
        <f t="shared" si="37"/>
        <v>Fraction of Industrial Fuel Use Shifted to Other Fuels</v>
      </c>
      <c r="D689" s="9" t="s">
        <v>3249</v>
      </c>
      <c r="E689" s="53" t="s">
        <v>2484</v>
      </c>
      <c r="F689" s="211" t="s">
        <v>3219</v>
      </c>
      <c r="G689" s="53" t="s">
        <v>3277</v>
      </c>
      <c r="H689" s="54">
        <v>1242</v>
      </c>
      <c r="I689" s="53" t="s">
        <v>46</v>
      </c>
      <c r="J689" s="429" t="str">
        <f>IF(ISBLANK(INDEX('Policy Characteristics'!D:D,MATCH($C689,'Policy Characteristics'!$C:$C,0))),"",INDEX('Policy Characteristics'!D:D,MATCH($C689,'Policy Characteristics'!$C:$C,0)))</f>
        <v>Electrification + Hydrogen</v>
      </c>
      <c r="K689" s="427" t="str">
        <f>IF(ISBLANK(INDEX('Policy Characteristics'!E:E,MATCH($C689,'Policy Characteristics'!$C:$C,0))),"",INDEX('Policy Characteristics'!E:E,MATCH($C689,'Policy Characteristics'!$C:$C,0)))</f>
        <v>indst fuel type shifting</v>
      </c>
      <c r="L689" s="450">
        <f>IF(ISBLANK(INDEX('Policy Characteristics'!F:F,MATCH($C689,'Policy Characteristics'!$C:$C,0))),"",INDEX('Policy Characteristics'!F:F,MATCH($C689,'Policy Characteristics'!$C:$C,0)))</f>
        <v>0</v>
      </c>
      <c r="M689" s="450">
        <f>IF(ISBLANK(INDEX('Policy Characteristics'!G:G,MATCH($C689,'Policy Characteristics'!$C:$C,0))),"",INDEX('Policy Characteristics'!G:G,MATCH($C689,'Policy Characteristics'!$C:$C,0)))</f>
        <v>1</v>
      </c>
      <c r="N689" s="450">
        <f>IF(ISBLANK(INDEX('Policy Characteristics'!H:H,MATCH($C689,'Policy Characteristics'!$C:$C,0))),"",INDEX('Policy Characteristics'!H:H,MATCH($C689,'Policy Characteristics'!$C:$C,0)))</f>
        <v>0.01</v>
      </c>
      <c r="O689" s="427" t="str">
        <f>IF(ISBLANK(INDEX('Policy Characteristics'!I:I,MATCH($C689,'Policy Characteristics'!$C:$C,0))),"",INDEX('Policy Characteristics'!I:I,MATCH($C689,'Policy Characteristics'!$C:$C,0)))</f>
        <v>% of fuel shifted</v>
      </c>
      <c r="P689" s="427" t="str">
        <f>IF(ISBLANK(INDEX('Policy Characteristics'!J:J,MATCH($C689,'Policy Characteristics'!$C:$C,0))),"",INDEX('Policy Characteristics'!J:J,MATCH($C689,'Policy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89" s="427" t="str">
        <f>IF(ISBLANK(INDEX('Policy Characteristics'!K:K,MATCH($C689,'Policy Characteristics'!$C:$C,0))),"",INDEX('Policy Characteristics'!K:K,MATCH($C689,'Policy Characteristics'!$C:$C,0)))</f>
        <v>industry-ag-main.html#fuel-switching</v>
      </c>
      <c r="R689" s="427" t="str">
        <f>IF(ISBLANK(INDEX('Policy Characteristics'!L:L,MATCH($C689,'Policy Characteristics'!$C:$C,0))),"",INDEX('Policy Characteristics'!L:L,MATCH($C689,'Policy Characteristics'!$C:$C,0)))</f>
        <v>industry-elec-and-hydrogen.html</v>
      </c>
    </row>
    <row r="690" spans="1:18" x14ac:dyDescent="0.35">
      <c r="A690" s="427" t="str">
        <f>IF(ISBLANK(INDEX('Policy Characteristics'!A:A,MATCH($C690,'Policy Characteristics'!$C:$C,0))),"",INDEX('Policy Characteristics'!A:A,MATCH($C690,'Policy Characteristics'!$C:$C,0)))</f>
        <v>Industry</v>
      </c>
      <c r="B690" s="427" t="str">
        <f>IF(ISBLANK(INDEX('Policy Characteristics'!B:B,MATCH($C690,'Policy Characteristics'!$C:$C,0))),"",INDEX('Policy Characteristics'!B:B,MATCH($C690,'Policy Characteristics'!$C:$C,0)))</f>
        <v>Electrification + Hydrogen</v>
      </c>
      <c r="C690" s="431" t="str">
        <f t="shared" ref="C690:C735" si="38">C$655</f>
        <v>Fraction of Industrial Fuel Use Shifted to Other Fuels</v>
      </c>
      <c r="D690" s="9" t="s">
        <v>3249</v>
      </c>
      <c r="E690" s="53" t="s">
        <v>2485</v>
      </c>
      <c r="F690" s="211" t="s">
        <v>3219</v>
      </c>
      <c r="G690" s="53" t="s">
        <v>3278</v>
      </c>
      <c r="H690" s="54">
        <v>1243</v>
      </c>
      <c r="I690" s="53" t="s">
        <v>46</v>
      </c>
      <c r="J690" s="429" t="str">
        <f>IF(ISBLANK(INDEX('Policy Characteristics'!D:D,MATCH($C690,'Policy Characteristics'!$C:$C,0))),"",INDEX('Policy Characteristics'!D:D,MATCH($C690,'Policy Characteristics'!$C:$C,0)))</f>
        <v>Electrification + Hydrogen</v>
      </c>
      <c r="K690" s="427" t="str">
        <f>IF(ISBLANK(INDEX('Policy Characteristics'!E:E,MATCH($C690,'Policy Characteristics'!$C:$C,0))),"",INDEX('Policy Characteristics'!E:E,MATCH($C690,'Policy Characteristics'!$C:$C,0)))</f>
        <v>indst fuel type shifting</v>
      </c>
      <c r="L690" s="450">
        <f>IF(ISBLANK(INDEX('Policy Characteristics'!F:F,MATCH($C690,'Policy Characteristics'!$C:$C,0))),"",INDEX('Policy Characteristics'!F:F,MATCH($C690,'Policy Characteristics'!$C:$C,0)))</f>
        <v>0</v>
      </c>
      <c r="M690" s="450">
        <f>IF(ISBLANK(INDEX('Policy Characteristics'!G:G,MATCH($C690,'Policy Characteristics'!$C:$C,0))),"",INDEX('Policy Characteristics'!G:G,MATCH($C690,'Policy Characteristics'!$C:$C,0)))</f>
        <v>1</v>
      </c>
      <c r="N690" s="450">
        <f>IF(ISBLANK(INDEX('Policy Characteristics'!H:H,MATCH($C690,'Policy Characteristics'!$C:$C,0))),"",INDEX('Policy Characteristics'!H:H,MATCH($C690,'Policy Characteristics'!$C:$C,0)))</f>
        <v>0.01</v>
      </c>
      <c r="O690" s="427" t="str">
        <f>IF(ISBLANK(INDEX('Policy Characteristics'!I:I,MATCH($C690,'Policy Characteristics'!$C:$C,0))),"",INDEX('Policy Characteristics'!I:I,MATCH($C690,'Policy Characteristics'!$C:$C,0)))</f>
        <v>% of fuel shifted</v>
      </c>
      <c r="P690" s="427" t="str">
        <f>IF(ISBLANK(INDEX('Policy Characteristics'!J:J,MATCH($C690,'Policy Characteristics'!$C:$C,0))),"",INDEX('Policy Characteristics'!J:J,MATCH($C690,'Policy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90" s="427" t="str">
        <f>IF(ISBLANK(INDEX('Policy Characteristics'!K:K,MATCH($C690,'Policy Characteristics'!$C:$C,0))),"",INDEX('Policy Characteristics'!K:K,MATCH($C690,'Policy Characteristics'!$C:$C,0)))</f>
        <v>industry-ag-main.html#fuel-switching</v>
      </c>
      <c r="R690" s="427" t="str">
        <f>IF(ISBLANK(INDEX('Policy Characteristics'!L:L,MATCH($C690,'Policy Characteristics'!$C:$C,0))),"",INDEX('Policy Characteristics'!L:L,MATCH($C690,'Policy Characteristics'!$C:$C,0)))</f>
        <v>industry-elec-and-hydrogen.html</v>
      </c>
    </row>
    <row r="691" spans="1:18" x14ac:dyDescent="0.35">
      <c r="A691" s="427" t="str">
        <f>IF(ISBLANK(INDEX('Policy Characteristics'!A:A,MATCH($C691,'Policy Characteristics'!$C:$C,0))),"",INDEX('Policy Characteristics'!A:A,MATCH($C691,'Policy Characteristics'!$C:$C,0)))</f>
        <v>Industry</v>
      </c>
      <c r="B691" s="427" t="str">
        <f>IF(ISBLANK(INDEX('Policy Characteristics'!B:B,MATCH($C691,'Policy Characteristics'!$C:$C,0))),"",INDEX('Policy Characteristics'!B:B,MATCH($C691,'Policy Characteristics'!$C:$C,0)))</f>
        <v>Electrification + Hydrogen</v>
      </c>
      <c r="C691" s="431" t="str">
        <f t="shared" si="38"/>
        <v>Fraction of Industrial Fuel Use Shifted to Other Fuels</v>
      </c>
      <c r="D691" s="9" t="s">
        <v>3249</v>
      </c>
      <c r="E691" s="53" t="s">
        <v>2837</v>
      </c>
      <c r="F691" s="211" t="s">
        <v>3219</v>
      </c>
      <c r="G691" s="53" t="s">
        <v>3279</v>
      </c>
      <c r="H691" s="54">
        <v>1244</v>
      </c>
      <c r="I691" s="53" t="s">
        <v>46</v>
      </c>
      <c r="J691" s="429" t="str">
        <f>IF(ISBLANK(INDEX('Policy Characteristics'!D:D,MATCH($C691,'Policy Characteristics'!$C:$C,0))),"",INDEX('Policy Characteristics'!D:D,MATCH($C691,'Policy Characteristics'!$C:$C,0)))</f>
        <v>Electrification + Hydrogen</v>
      </c>
      <c r="K691" s="427" t="str">
        <f>IF(ISBLANK(INDEX('Policy Characteristics'!E:E,MATCH($C691,'Policy Characteristics'!$C:$C,0))),"",INDEX('Policy Characteristics'!E:E,MATCH($C691,'Policy Characteristics'!$C:$C,0)))</f>
        <v>indst fuel type shifting</v>
      </c>
      <c r="L691" s="450">
        <f>IF(ISBLANK(INDEX('Policy Characteristics'!F:F,MATCH($C691,'Policy Characteristics'!$C:$C,0))),"",INDEX('Policy Characteristics'!F:F,MATCH($C691,'Policy Characteristics'!$C:$C,0)))</f>
        <v>0</v>
      </c>
      <c r="M691" s="450">
        <f>IF(ISBLANK(INDEX('Policy Characteristics'!G:G,MATCH($C691,'Policy Characteristics'!$C:$C,0))),"",INDEX('Policy Characteristics'!G:G,MATCH($C691,'Policy Characteristics'!$C:$C,0)))</f>
        <v>1</v>
      </c>
      <c r="N691" s="450">
        <f>IF(ISBLANK(INDEX('Policy Characteristics'!H:H,MATCH($C691,'Policy Characteristics'!$C:$C,0))),"",INDEX('Policy Characteristics'!H:H,MATCH($C691,'Policy Characteristics'!$C:$C,0)))</f>
        <v>0.01</v>
      </c>
      <c r="O691" s="427" t="str">
        <f>IF(ISBLANK(INDEX('Policy Characteristics'!I:I,MATCH($C691,'Policy Characteristics'!$C:$C,0))),"",INDEX('Policy Characteristics'!I:I,MATCH($C691,'Policy Characteristics'!$C:$C,0)))</f>
        <v>% of fuel shifted</v>
      </c>
      <c r="P691" s="427" t="str">
        <f>IF(ISBLANK(INDEX('Policy Characteristics'!J:J,MATCH($C691,'Policy Characteristics'!$C:$C,0))),"",INDEX('Policy Characteristics'!J:J,MATCH($C691,'Policy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91" s="427" t="str">
        <f>IF(ISBLANK(INDEX('Policy Characteristics'!K:K,MATCH($C691,'Policy Characteristics'!$C:$C,0))),"",INDEX('Policy Characteristics'!K:K,MATCH($C691,'Policy Characteristics'!$C:$C,0)))</f>
        <v>industry-ag-main.html#fuel-switching</v>
      </c>
      <c r="R691" s="427" t="str">
        <f>IF(ISBLANK(INDEX('Policy Characteristics'!L:L,MATCH($C691,'Policy Characteristics'!$C:$C,0))),"",INDEX('Policy Characteristics'!L:L,MATCH($C691,'Policy Characteristics'!$C:$C,0)))</f>
        <v>industry-elec-and-hydrogen.html</v>
      </c>
    </row>
    <row r="692" spans="1:18" x14ac:dyDescent="0.35">
      <c r="A692" s="427" t="str">
        <f>IF(ISBLANK(INDEX('Policy Characteristics'!A:A,MATCH($C692,'Policy Characteristics'!$C:$C,0))),"",INDEX('Policy Characteristics'!A:A,MATCH($C692,'Policy Characteristics'!$C:$C,0)))</f>
        <v>Industry</v>
      </c>
      <c r="B692" s="427" t="str">
        <f>IF(ISBLANK(INDEX('Policy Characteristics'!B:B,MATCH($C692,'Policy Characteristics'!$C:$C,0))),"",INDEX('Policy Characteristics'!B:B,MATCH($C692,'Policy Characteristics'!$C:$C,0)))</f>
        <v>Electrification + Hydrogen</v>
      </c>
      <c r="C692" s="431" t="str">
        <f t="shared" si="38"/>
        <v>Fraction of Industrial Fuel Use Shifted to Other Fuels</v>
      </c>
      <c r="D692" s="9" t="s">
        <v>3249</v>
      </c>
      <c r="E692" s="53" t="s">
        <v>2838</v>
      </c>
      <c r="F692" s="211" t="s">
        <v>3219</v>
      </c>
      <c r="G692" s="53" t="s">
        <v>3280</v>
      </c>
      <c r="H692" s="54">
        <v>1245</v>
      </c>
      <c r="I692" s="53" t="s">
        <v>46</v>
      </c>
      <c r="J692" s="429" t="str">
        <f>IF(ISBLANK(INDEX('Policy Characteristics'!D:D,MATCH($C692,'Policy Characteristics'!$C:$C,0))),"",INDEX('Policy Characteristics'!D:D,MATCH($C692,'Policy Characteristics'!$C:$C,0)))</f>
        <v>Electrification + Hydrogen</v>
      </c>
      <c r="K692" s="427" t="str">
        <f>IF(ISBLANK(INDEX('Policy Characteristics'!E:E,MATCH($C692,'Policy Characteristics'!$C:$C,0))),"",INDEX('Policy Characteristics'!E:E,MATCH($C692,'Policy Characteristics'!$C:$C,0)))</f>
        <v>indst fuel type shifting</v>
      </c>
      <c r="L692" s="450">
        <f>IF(ISBLANK(INDEX('Policy Characteristics'!F:F,MATCH($C692,'Policy Characteristics'!$C:$C,0))),"",INDEX('Policy Characteristics'!F:F,MATCH($C692,'Policy Characteristics'!$C:$C,0)))</f>
        <v>0</v>
      </c>
      <c r="M692" s="450">
        <f>IF(ISBLANK(INDEX('Policy Characteristics'!G:G,MATCH($C692,'Policy Characteristics'!$C:$C,0))),"",INDEX('Policy Characteristics'!G:G,MATCH($C692,'Policy Characteristics'!$C:$C,0)))</f>
        <v>1</v>
      </c>
      <c r="N692" s="450">
        <f>IF(ISBLANK(INDEX('Policy Characteristics'!H:H,MATCH($C692,'Policy Characteristics'!$C:$C,0))),"",INDEX('Policy Characteristics'!H:H,MATCH($C692,'Policy Characteristics'!$C:$C,0)))</f>
        <v>0.01</v>
      </c>
      <c r="O692" s="427" t="str">
        <f>IF(ISBLANK(INDEX('Policy Characteristics'!I:I,MATCH($C692,'Policy Characteristics'!$C:$C,0))),"",INDEX('Policy Characteristics'!I:I,MATCH($C692,'Policy Characteristics'!$C:$C,0)))</f>
        <v>% of fuel shifted</v>
      </c>
      <c r="P692" s="427" t="str">
        <f>IF(ISBLANK(INDEX('Policy Characteristics'!J:J,MATCH($C692,'Policy Characteristics'!$C:$C,0))),"",INDEX('Policy Characteristics'!J:J,MATCH($C692,'Policy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92" s="427" t="str">
        <f>IF(ISBLANK(INDEX('Policy Characteristics'!K:K,MATCH($C692,'Policy Characteristics'!$C:$C,0))),"",INDEX('Policy Characteristics'!K:K,MATCH($C692,'Policy Characteristics'!$C:$C,0)))</f>
        <v>industry-ag-main.html#fuel-switching</v>
      </c>
      <c r="R692" s="427" t="str">
        <f>IF(ISBLANK(INDEX('Policy Characteristics'!L:L,MATCH($C692,'Policy Characteristics'!$C:$C,0))),"",INDEX('Policy Characteristics'!L:L,MATCH($C692,'Policy Characteristics'!$C:$C,0)))</f>
        <v>industry-elec-and-hydrogen.html</v>
      </c>
    </row>
    <row r="693" spans="1:18" x14ac:dyDescent="0.35">
      <c r="A693" s="427" t="str">
        <f>IF(ISBLANK(INDEX('Policy Characteristics'!A:A,MATCH($C693,'Policy Characteristics'!$C:$C,0))),"",INDEX('Policy Characteristics'!A:A,MATCH($C693,'Policy Characteristics'!$C:$C,0)))</f>
        <v>Industry</v>
      </c>
      <c r="B693" s="427" t="str">
        <f>IF(ISBLANK(INDEX('Policy Characteristics'!B:B,MATCH($C693,'Policy Characteristics'!$C:$C,0))),"",INDEX('Policy Characteristics'!B:B,MATCH($C693,'Policy Characteristics'!$C:$C,0)))</f>
        <v>Electrification + Hydrogen</v>
      </c>
      <c r="C693" s="431" t="str">
        <f t="shared" si="38"/>
        <v>Fraction of Industrial Fuel Use Shifted to Other Fuels</v>
      </c>
      <c r="D693" s="9" t="s">
        <v>3249</v>
      </c>
      <c r="E693" s="53" t="s">
        <v>2839</v>
      </c>
      <c r="F693" s="211" t="s">
        <v>3219</v>
      </c>
      <c r="G693" s="53" t="s">
        <v>3281</v>
      </c>
      <c r="H693" s="54">
        <v>1246</v>
      </c>
      <c r="I693" s="53" t="s">
        <v>46</v>
      </c>
      <c r="J693" s="429" t="str">
        <f>IF(ISBLANK(INDEX('Policy Characteristics'!D:D,MATCH($C693,'Policy Characteristics'!$C:$C,0))),"",INDEX('Policy Characteristics'!D:D,MATCH($C693,'Policy Characteristics'!$C:$C,0)))</f>
        <v>Electrification + Hydrogen</v>
      </c>
      <c r="K693" s="427" t="str">
        <f>IF(ISBLANK(INDEX('Policy Characteristics'!E:E,MATCH($C693,'Policy Characteristics'!$C:$C,0))),"",INDEX('Policy Characteristics'!E:E,MATCH($C693,'Policy Characteristics'!$C:$C,0)))</f>
        <v>indst fuel type shifting</v>
      </c>
      <c r="L693" s="450">
        <f>IF(ISBLANK(INDEX('Policy Characteristics'!F:F,MATCH($C693,'Policy Characteristics'!$C:$C,0))),"",INDEX('Policy Characteristics'!F:F,MATCH($C693,'Policy Characteristics'!$C:$C,0)))</f>
        <v>0</v>
      </c>
      <c r="M693" s="450">
        <f>IF(ISBLANK(INDEX('Policy Characteristics'!G:G,MATCH($C693,'Policy Characteristics'!$C:$C,0))),"",INDEX('Policy Characteristics'!G:G,MATCH($C693,'Policy Characteristics'!$C:$C,0)))</f>
        <v>1</v>
      </c>
      <c r="N693" s="450">
        <f>IF(ISBLANK(INDEX('Policy Characteristics'!H:H,MATCH($C693,'Policy Characteristics'!$C:$C,0))),"",INDEX('Policy Characteristics'!H:H,MATCH($C693,'Policy Characteristics'!$C:$C,0)))</f>
        <v>0.01</v>
      </c>
      <c r="O693" s="427" t="str">
        <f>IF(ISBLANK(INDEX('Policy Characteristics'!I:I,MATCH($C693,'Policy Characteristics'!$C:$C,0))),"",INDEX('Policy Characteristics'!I:I,MATCH($C693,'Policy Characteristics'!$C:$C,0)))</f>
        <v>% of fuel shifted</v>
      </c>
      <c r="P693" s="427" t="str">
        <f>IF(ISBLANK(INDEX('Policy Characteristics'!J:J,MATCH($C693,'Policy Characteristics'!$C:$C,0))),"",INDEX('Policy Characteristics'!J:J,MATCH($C693,'Policy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93" s="427" t="str">
        <f>IF(ISBLANK(INDEX('Policy Characteristics'!K:K,MATCH($C693,'Policy Characteristics'!$C:$C,0))),"",INDEX('Policy Characteristics'!K:K,MATCH($C693,'Policy Characteristics'!$C:$C,0)))</f>
        <v>industry-ag-main.html#fuel-switching</v>
      </c>
      <c r="R693" s="427" t="str">
        <f>IF(ISBLANK(INDEX('Policy Characteristics'!L:L,MATCH($C693,'Policy Characteristics'!$C:$C,0))),"",INDEX('Policy Characteristics'!L:L,MATCH($C693,'Policy Characteristics'!$C:$C,0)))</f>
        <v>industry-elec-and-hydrogen.html</v>
      </c>
    </row>
    <row r="694" spans="1:18" x14ac:dyDescent="0.35">
      <c r="A694" s="427" t="str">
        <f>IF(ISBLANK(INDEX('Policy Characteristics'!A:A,MATCH($C694,'Policy Characteristics'!$C:$C,0))),"",INDEX('Policy Characteristics'!A:A,MATCH($C694,'Policy Characteristics'!$C:$C,0)))</f>
        <v>Industry</v>
      </c>
      <c r="B694" s="427" t="str">
        <f>IF(ISBLANK(INDEX('Policy Characteristics'!B:B,MATCH($C694,'Policy Characteristics'!$C:$C,0))),"",INDEX('Policy Characteristics'!B:B,MATCH($C694,'Policy Characteristics'!$C:$C,0)))</f>
        <v>Electrification + Hydrogen</v>
      </c>
      <c r="C694" s="431" t="str">
        <f t="shared" si="38"/>
        <v>Fraction of Industrial Fuel Use Shifted to Other Fuels</v>
      </c>
      <c r="D694" s="9" t="s">
        <v>3249</v>
      </c>
      <c r="E694" s="53" t="s">
        <v>2836</v>
      </c>
      <c r="F694" s="211" t="s">
        <v>3219</v>
      </c>
      <c r="G694" s="53" t="s">
        <v>3282</v>
      </c>
      <c r="H694" s="54">
        <v>1247</v>
      </c>
      <c r="I694" s="53" t="s">
        <v>45</v>
      </c>
      <c r="J694" s="429" t="str">
        <f>IF(ISBLANK(INDEX('Policy Characteristics'!D:D,MATCH($C694,'Policy Characteristics'!$C:$C,0))),"",INDEX('Policy Characteristics'!D:D,MATCH($C694,'Policy Characteristics'!$C:$C,0)))</f>
        <v>Electrification + Hydrogen</v>
      </c>
      <c r="K694" s="427" t="str">
        <f>IF(ISBLANK(INDEX('Policy Characteristics'!E:E,MATCH($C694,'Policy Characteristics'!$C:$C,0))),"",INDEX('Policy Characteristics'!E:E,MATCH($C694,'Policy Characteristics'!$C:$C,0)))</f>
        <v>indst fuel type shifting</v>
      </c>
      <c r="L694" s="450">
        <f>IF(ISBLANK(INDEX('Policy Characteristics'!F:F,MATCH($C694,'Policy Characteristics'!$C:$C,0))),"",INDEX('Policy Characteristics'!F:F,MATCH($C694,'Policy Characteristics'!$C:$C,0)))</f>
        <v>0</v>
      </c>
      <c r="M694" s="450">
        <f>IF(ISBLANK(INDEX('Policy Characteristics'!G:G,MATCH($C694,'Policy Characteristics'!$C:$C,0))),"",INDEX('Policy Characteristics'!G:G,MATCH($C694,'Policy Characteristics'!$C:$C,0)))</f>
        <v>1</v>
      </c>
      <c r="N694" s="450">
        <f>IF(ISBLANK(INDEX('Policy Characteristics'!H:H,MATCH($C694,'Policy Characteristics'!$C:$C,0))),"",INDEX('Policy Characteristics'!H:H,MATCH($C694,'Policy Characteristics'!$C:$C,0)))</f>
        <v>0.01</v>
      </c>
      <c r="O694" s="427" t="str">
        <f>IF(ISBLANK(INDEX('Policy Characteristics'!I:I,MATCH($C694,'Policy Characteristics'!$C:$C,0))),"",INDEX('Policy Characteristics'!I:I,MATCH($C694,'Policy Characteristics'!$C:$C,0)))</f>
        <v>% of fuel shifted</v>
      </c>
      <c r="P694" s="427" t="str">
        <f>IF(ISBLANK(INDEX('Policy Characteristics'!J:J,MATCH($C694,'Policy Characteristics'!$C:$C,0))),"",INDEX('Policy Characteristics'!J:J,MATCH($C694,'Policy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94" s="427" t="str">
        <f>IF(ISBLANK(INDEX('Policy Characteristics'!K:K,MATCH($C694,'Policy Characteristics'!$C:$C,0))),"",INDEX('Policy Characteristics'!K:K,MATCH($C694,'Policy Characteristics'!$C:$C,0)))</f>
        <v>industry-ag-main.html#fuel-switching</v>
      </c>
      <c r="R694" s="427" t="str">
        <f>IF(ISBLANK(INDEX('Policy Characteristics'!L:L,MATCH($C694,'Policy Characteristics'!$C:$C,0))),"",INDEX('Policy Characteristics'!L:L,MATCH($C694,'Policy Characteristics'!$C:$C,0)))</f>
        <v>industry-elec-and-hydrogen.html</v>
      </c>
    </row>
    <row r="695" spans="1:18" x14ac:dyDescent="0.35">
      <c r="A695" s="427" t="str">
        <f>IF(ISBLANK(INDEX('Policy Characteristics'!A:A,MATCH($C695,'Policy Characteristics'!$C:$C,0))),"",INDEX('Policy Characteristics'!A:A,MATCH($C695,'Policy Characteristics'!$C:$C,0)))</f>
        <v>Industry</v>
      </c>
      <c r="B695" s="427" t="str">
        <f>IF(ISBLANK(INDEX('Policy Characteristics'!B:B,MATCH($C695,'Policy Characteristics'!$C:$C,0))),"",INDEX('Policy Characteristics'!B:B,MATCH($C695,'Policy Characteristics'!$C:$C,0)))</f>
        <v>Electrification + Hydrogen</v>
      </c>
      <c r="C695" s="431" t="str">
        <f t="shared" si="38"/>
        <v>Fraction of Industrial Fuel Use Shifted to Other Fuels</v>
      </c>
      <c r="D695" s="9" t="s">
        <v>3250</v>
      </c>
      <c r="E695" s="53" t="s">
        <v>2480</v>
      </c>
      <c r="F695" s="211" t="s">
        <v>3220</v>
      </c>
      <c r="G695" s="53" t="s">
        <v>3273</v>
      </c>
      <c r="H695" s="54">
        <v>1248</v>
      </c>
      <c r="I695" s="53" t="s">
        <v>45</v>
      </c>
      <c r="J695" s="429" t="str">
        <f>IF(ISBLANK(INDEX('Policy Characteristics'!D:D,MATCH($C695,'Policy Characteristics'!$C:$C,0))),"",INDEX('Policy Characteristics'!D:D,MATCH($C695,'Policy Characteristics'!$C:$C,0)))</f>
        <v>Electrification + Hydrogen</v>
      </c>
      <c r="K695" s="427" t="str">
        <f>IF(ISBLANK(INDEX('Policy Characteristics'!E:E,MATCH($C695,'Policy Characteristics'!$C:$C,0))),"",INDEX('Policy Characteristics'!E:E,MATCH($C695,'Policy Characteristics'!$C:$C,0)))</f>
        <v>indst fuel type shifting</v>
      </c>
      <c r="L695" s="450">
        <f>IF(ISBLANK(INDEX('Policy Characteristics'!F:F,MATCH($C695,'Policy Characteristics'!$C:$C,0))),"",INDEX('Policy Characteristics'!F:F,MATCH($C695,'Policy Characteristics'!$C:$C,0)))</f>
        <v>0</v>
      </c>
      <c r="M695" s="450">
        <f>IF(ISBLANK(INDEX('Policy Characteristics'!G:G,MATCH($C695,'Policy Characteristics'!$C:$C,0))),"",INDEX('Policy Characteristics'!G:G,MATCH($C695,'Policy Characteristics'!$C:$C,0)))</f>
        <v>1</v>
      </c>
      <c r="N695" s="450">
        <f>IF(ISBLANK(INDEX('Policy Characteristics'!H:H,MATCH($C695,'Policy Characteristics'!$C:$C,0))),"",INDEX('Policy Characteristics'!H:H,MATCH($C695,'Policy Characteristics'!$C:$C,0)))</f>
        <v>0.01</v>
      </c>
      <c r="O695" s="427" t="str">
        <f>IF(ISBLANK(INDEX('Policy Characteristics'!I:I,MATCH($C695,'Policy Characteristics'!$C:$C,0))),"",INDEX('Policy Characteristics'!I:I,MATCH($C695,'Policy Characteristics'!$C:$C,0)))</f>
        <v>% of fuel shifted</v>
      </c>
      <c r="P695" s="427" t="str">
        <f>IF(ISBLANK(INDEX('Policy Characteristics'!J:J,MATCH($C695,'Policy Characteristics'!$C:$C,0))),"",INDEX('Policy Characteristics'!J:J,MATCH($C695,'Policy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95" s="427" t="str">
        <f>IF(ISBLANK(INDEX('Policy Characteristics'!K:K,MATCH($C695,'Policy Characteristics'!$C:$C,0))),"",INDEX('Policy Characteristics'!K:K,MATCH($C695,'Policy Characteristics'!$C:$C,0)))</f>
        <v>industry-ag-main.html#fuel-switching</v>
      </c>
      <c r="R695" s="427" t="str">
        <f>IF(ISBLANK(INDEX('Policy Characteristics'!L:L,MATCH($C695,'Policy Characteristics'!$C:$C,0))),"",INDEX('Policy Characteristics'!L:L,MATCH($C695,'Policy Characteristics'!$C:$C,0)))</f>
        <v>industry-elec-and-hydrogen.html</v>
      </c>
    </row>
    <row r="696" spans="1:18" x14ac:dyDescent="0.35">
      <c r="A696" s="427" t="str">
        <f>IF(ISBLANK(INDEX('Policy Characteristics'!A:A,MATCH($C696,'Policy Characteristics'!$C:$C,0))),"",INDEX('Policy Characteristics'!A:A,MATCH($C696,'Policy Characteristics'!$C:$C,0)))</f>
        <v>Industry</v>
      </c>
      <c r="B696" s="427" t="str">
        <f>IF(ISBLANK(INDEX('Policy Characteristics'!B:B,MATCH($C696,'Policy Characteristics'!$C:$C,0))),"",INDEX('Policy Characteristics'!B:B,MATCH($C696,'Policy Characteristics'!$C:$C,0)))</f>
        <v>Electrification + Hydrogen</v>
      </c>
      <c r="C696" s="431" t="str">
        <f t="shared" si="38"/>
        <v>Fraction of Industrial Fuel Use Shifted to Other Fuels</v>
      </c>
      <c r="D696" s="9" t="s">
        <v>3250</v>
      </c>
      <c r="E696" s="53" t="s">
        <v>2481</v>
      </c>
      <c r="F696" s="211" t="s">
        <v>3220</v>
      </c>
      <c r="G696" s="53" t="s">
        <v>3274</v>
      </c>
      <c r="H696" s="54">
        <v>1249</v>
      </c>
      <c r="I696" s="53" t="s">
        <v>46</v>
      </c>
      <c r="J696" s="429" t="str">
        <f>IF(ISBLANK(INDEX('Policy Characteristics'!D:D,MATCH($C696,'Policy Characteristics'!$C:$C,0))),"",INDEX('Policy Characteristics'!D:D,MATCH($C696,'Policy Characteristics'!$C:$C,0)))</f>
        <v>Electrification + Hydrogen</v>
      </c>
      <c r="K696" s="427" t="str">
        <f>IF(ISBLANK(INDEX('Policy Characteristics'!E:E,MATCH($C696,'Policy Characteristics'!$C:$C,0))),"",INDEX('Policy Characteristics'!E:E,MATCH($C696,'Policy Characteristics'!$C:$C,0)))</f>
        <v>indst fuel type shifting</v>
      </c>
      <c r="L696" s="450">
        <f>IF(ISBLANK(INDEX('Policy Characteristics'!F:F,MATCH($C696,'Policy Characteristics'!$C:$C,0))),"",INDEX('Policy Characteristics'!F:F,MATCH($C696,'Policy Characteristics'!$C:$C,0)))</f>
        <v>0</v>
      </c>
      <c r="M696" s="450">
        <f>IF(ISBLANK(INDEX('Policy Characteristics'!G:G,MATCH($C696,'Policy Characteristics'!$C:$C,0))),"",INDEX('Policy Characteristics'!G:G,MATCH($C696,'Policy Characteristics'!$C:$C,0)))</f>
        <v>1</v>
      </c>
      <c r="N696" s="450">
        <f>IF(ISBLANK(INDEX('Policy Characteristics'!H:H,MATCH($C696,'Policy Characteristics'!$C:$C,0))),"",INDEX('Policy Characteristics'!H:H,MATCH($C696,'Policy Characteristics'!$C:$C,0)))</f>
        <v>0.01</v>
      </c>
      <c r="O696" s="427" t="str">
        <f>IF(ISBLANK(INDEX('Policy Characteristics'!I:I,MATCH($C696,'Policy Characteristics'!$C:$C,0))),"",INDEX('Policy Characteristics'!I:I,MATCH($C696,'Policy Characteristics'!$C:$C,0)))</f>
        <v>% of fuel shifted</v>
      </c>
      <c r="P696" s="427" t="str">
        <f>IF(ISBLANK(INDEX('Policy Characteristics'!J:J,MATCH($C696,'Policy Characteristics'!$C:$C,0))),"",INDEX('Policy Characteristics'!J:J,MATCH($C696,'Policy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96" s="427" t="str">
        <f>IF(ISBLANK(INDEX('Policy Characteristics'!K:K,MATCH($C696,'Policy Characteristics'!$C:$C,0))),"",INDEX('Policy Characteristics'!K:K,MATCH($C696,'Policy Characteristics'!$C:$C,0)))</f>
        <v>industry-ag-main.html#fuel-switching</v>
      </c>
      <c r="R696" s="427" t="str">
        <f>IF(ISBLANK(INDEX('Policy Characteristics'!L:L,MATCH($C696,'Policy Characteristics'!$C:$C,0))),"",INDEX('Policy Characteristics'!L:L,MATCH($C696,'Policy Characteristics'!$C:$C,0)))</f>
        <v>industry-elec-and-hydrogen.html</v>
      </c>
    </row>
    <row r="697" spans="1:18" x14ac:dyDescent="0.35">
      <c r="A697" s="427" t="str">
        <f>IF(ISBLANK(INDEX('Policy Characteristics'!A:A,MATCH($C697,'Policy Characteristics'!$C:$C,0))),"",INDEX('Policy Characteristics'!A:A,MATCH($C697,'Policy Characteristics'!$C:$C,0)))</f>
        <v>Industry</v>
      </c>
      <c r="B697" s="427" t="str">
        <f>IF(ISBLANK(INDEX('Policy Characteristics'!B:B,MATCH($C697,'Policy Characteristics'!$C:$C,0))),"",INDEX('Policy Characteristics'!B:B,MATCH($C697,'Policy Characteristics'!$C:$C,0)))</f>
        <v>Electrification + Hydrogen</v>
      </c>
      <c r="C697" s="431" t="str">
        <f t="shared" si="38"/>
        <v>Fraction of Industrial Fuel Use Shifted to Other Fuels</v>
      </c>
      <c r="D697" s="9" t="s">
        <v>3250</v>
      </c>
      <c r="E697" s="53" t="s">
        <v>2482</v>
      </c>
      <c r="F697" s="211" t="s">
        <v>3220</v>
      </c>
      <c r="G697" s="53" t="s">
        <v>3275</v>
      </c>
      <c r="H697" s="54">
        <v>1250</v>
      </c>
      <c r="I697" s="53" t="s">
        <v>46</v>
      </c>
      <c r="J697" s="429" t="str">
        <f>IF(ISBLANK(INDEX('Policy Characteristics'!D:D,MATCH($C697,'Policy Characteristics'!$C:$C,0))),"",INDEX('Policy Characteristics'!D:D,MATCH($C697,'Policy Characteristics'!$C:$C,0)))</f>
        <v>Electrification + Hydrogen</v>
      </c>
      <c r="K697" s="427" t="str">
        <f>IF(ISBLANK(INDEX('Policy Characteristics'!E:E,MATCH($C697,'Policy Characteristics'!$C:$C,0))),"",INDEX('Policy Characteristics'!E:E,MATCH($C697,'Policy Characteristics'!$C:$C,0)))</f>
        <v>indst fuel type shifting</v>
      </c>
      <c r="L697" s="450">
        <f>IF(ISBLANK(INDEX('Policy Characteristics'!F:F,MATCH($C697,'Policy Characteristics'!$C:$C,0))),"",INDEX('Policy Characteristics'!F:F,MATCH($C697,'Policy Characteristics'!$C:$C,0)))</f>
        <v>0</v>
      </c>
      <c r="M697" s="450">
        <f>IF(ISBLANK(INDEX('Policy Characteristics'!G:G,MATCH($C697,'Policy Characteristics'!$C:$C,0))),"",INDEX('Policy Characteristics'!G:G,MATCH($C697,'Policy Characteristics'!$C:$C,0)))</f>
        <v>1</v>
      </c>
      <c r="N697" s="450">
        <f>IF(ISBLANK(INDEX('Policy Characteristics'!H:H,MATCH($C697,'Policy Characteristics'!$C:$C,0))),"",INDEX('Policy Characteristics'!H:H,MATCH($C697,'Policy Characteristics'!$C:$C,0)))</f>
        <v>0.01</v>
      </c>
      <c r="O697" s="427" t="str">
        <f>IF(ISBLANK(INDEX('Policy Characteristics'!I:I,MATCH($C697,'Policy Characteristics'!$C:$C,0))),"",INDEX('Policy Characteristics'!I:I,MATCH($C697,'Policy Characteristics'!$C:$C,0)))</f>
        <v>% of fuel shifted</v>
      </c>
      <c r="P697" s="427" t="str">
        <f>IF(ISBLANK(INDEX('Policy Characteristics'!J:J,MATCH($C697,'Policy Characteristics'!$C:$C,0))),"",INDEX('Policy Characteristics'!J:J,MATCH($C697,'Policy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97" s="427" t="str">
        <f>IF(ISBLANK(INDEX('Policy Characteristics'!K:K,MATCH($C697,'Policy Characteristics'!$C:$C,0))),"",INDEX('Policy Characteristics'!K:K,MATCH($C697,'Policy Characteristics'!$C:$C,0)))</f>
        <v>industry-ag-main.html#fuel-switching</v>
      </c>
      <c r="R697" s="427" t="str">
        <f>IF(ISBLANK(INDEX('Policy Characteristics'!L:L,MATCH($C697,'Policy Characteristics'!$C:$C,0))),"",INDEX('Policy Characteristics'!L:L,MATCH($C697,'Policy Characteristics'!$C:$C,0)))</f>
        <v>industry-elec-and-hydrogen.html</v>
      </c>
    </row>
    <row r="698" spans="1:18" x14ac:dyDescent="0.35">
      <c r="A698" s="427" t="str">
        <f>IF(ISBLANK(INDEX('Policy Characteristics'!A:A,MATCH($C698,'Policy Characteristics'!$C:$C,0))),"",INDEX('Policy Characteristics'!A:A,MATCH($C698,'Policy Characteristics'!$C:$C,0)))</f>
        <v>Industry</v>
      </c>
      <c r="B698" s="427" t="str">
        <f>IF(ISBLANK(INDEX('Policy Characteristics'!B:B,MATCH($C698,'Policy Characteristics'!$C:$C,0))),"",INDEX('Policy Characteristics'!B:B,MATCH($C698,'Policy Characteristics'!$C:$C,0)))</f>
        <v>Electrification + Hydrogen</v>
      </c>
      <c r="C698" s="431" t="str">
        <f t="shared" si="38"/>
        <v>Fraction of Industrial Fuel Use Shifted to Other Fuels</v>
      </c>
      <c r="D698" s="9" t="s">
        <v>3250</v>
      </c>
      <c r="E698" s="53" t="s">
        <v>2483</v>
      </c>
      <c r="F698" s="211" t="s">
        <v>3220</v>
      </c>
      <c r="G698" s="53" t="s">
        <v>3276</v>
      </c>
      <c r="H698" s="54">
        <v>1251</v>
      </c>
      <c r="I698" s="53" t="s">
        <v>46</v>
      </c>
      <c r="J698" s="429" t="str">
        <f>IF(ISBLANK(INDEX('Policy Characteristics'!D:D,MATCH($C698,'Policy Characteristics'!$C:$C,0))),"",INDEX('Policy Characteristics'!D:D,MATCH($C698,'Policy Characteristics'!$C:$C,0)))</f>
        <v>Electrification + Hydrogen</v>
      </c>
      <c r="K698" s="427" t="str">
        <f>IF(ISBLANK(INDEX('Policy Characteristics'!E:E,MATCH($C698,'Policy Characteristics'!$C:$C,0))),"",INDEX('Policy Characteristics'!E:E,MATCH($C698,'Policy Characteristics'!$C:$C,0)))</f>
        <v>indst fuel type shifting</v>
      </c>
      <c r="L698" s="450">
        <f>IF(ISBLANK(INDEX('Policy Characteristics'!F:F,MATCH($C698,'Policy Characteristics'!$C:$C,0))),"",INDEX('Policy Characteristics'!F:F,MATCH($C698,'Policy Characteristics'!$C:$C,0)))</f>
        <v>0</v>
      </c>
      <c r="M698" s="450">
        <f>IF(ISBLANK(INDEX('Policy Characteristics'!G:G,MATCH($C698,'Policy Characteristics'!$C:$C,0))),"",INDEX('Policy Characteristics'!G:G,MATCH($C698,'Policy Characteristics'!$C:$C,0)))</f>
        <v>1</v>
      </c>
      <c r="N698" s="450">
        <f>IF(ISBLANK(INDEX('Policy Characteristics'!H:H,MATCH($C698,'Policy Characteristics'!$C:$C,0))),"",INDEX('Policy Characteristics'!H:H,MATCH($C698,'Policy Characteristics'!$C:$C,0)))</f>
        <v>0.01</v>
      </c>
      <c r="O698" s="427" t="str">
        <f>IF(ISBLANK(INDEX('Policy Characteristics'!I:I,MATCH($C698,'Policy Characteristics'!$C:$C,0))),"",INDEX('Policy Characteristics'!I:I,MATCH($C698,'Policy Characteristics'!$C:$C,0)))</f>
        <v>% of fuel shifted</v>
      </c>
      <c r="P698" s="427" t="str">
        <f>IF(ISBLANK(INDEX('Policy Characteristics'!J:J,MATCH($C698,'Policy Characteristics'!$C:$C,0))),"",INDEX('Policy Characteristics'!J:J,MATCH($C698,'Policy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98" s="427" t="str">
        <f>IF(ISBLANK(INDEX('Policy Characteristics'!K:K,MATCH($C698,'Policy Characteristics'!$C:$C,0))),"",INDEX('Policy Characteristics'!K:K,MATCH($C698,'Policy Characteristics'!$C:$C,0)))</f>
        <v>industry-ag-main.html#fuel-switching</v>
      </c>
      <c r="R698" s="427" t="str">
        <f>IF(ISBLANK(INDEX('Policy Characteristics'!L:L,MATCH($C698,'Policy Characteristics'!$C:$C,0))),"",INDEX('Policy Characteristics'!L:L,MATCH($C698,'Policy Characteristics'!$C:$C,0)))</f>
        <v>industry-elec-and-hydrogen.html</v>
      </c>
    </row>
    <row r="699" spans="1:18" x14ac:dyDescent="0.35">
      <c r="A699" s="427" t="str">
        <f>IF(ISBLANK(INDEX('Policy Characteristics'!A:A,MATCH($C699,'Policy Characteristics'!$C:$C,0))),"",INDEX('Policy Characteristics'!A:A,MATCH($C699,'Policy Characteristics'!$C:$C,0)))</f>
        <v>Industry</v>
      </c>
      <c r="B699" s="427" t="str">
        <f>IF(ISBLANK(INDEX('Policy Characteristics'!B:B,MATCH($C699,'Policy Characteristics'!$C:$C,0))),"",INDEX('Policy Characteristics'!B:B,MATCH($C699,'Policy Characteristics'!$C:$C,0)))</f>
        <v>Electrification + Hydrogen</v>
      </c>
      <c r="C699" s="431" t="str">
        <f t="shared" si="38"/>
        <v>Fraction of Industrial Fuel Use Shifted to Other Fuels</v>
      </c>
      <c r="D699" s="9" t="s">
        <v>3250</v>
      </c>
      <c r="E699" s="53" t="s">
        <v>2484</v>
      </c>
      <c r="F699" s="211" t="s">
        <v>3220</v>
      </c>
      <c r="G699" s="53" t="s">
        <v>3277</v>
      </c>
      <c r="H699" s="54">
        <v>1252</v>
      </c>
      <c r="I699" s="53" t="s">
        <v>46</v>
      </c>
      <c r="J699" s="429" t="str">
        <f>IF(ISBLANK(INDEX('Policy Characteristics'!D:D,MATCH($C699,'Policy Characteristics'!$C:$C,0))),"",INDEX('Policy Characteristics'!D:D,MATCH($C699,'Policy Characteristics'!$C:$C,0)))</f>
        <v>Electrification + Hydrogen</v>
      </c>
      <c r="K699" s="427" t="str">
        <f>IF(ISBLANK(INDEX('Policy Characteristics'!E:E,MATCH($C699,'Policy Characteristics'!$C:$C,0))),"",INDEX('Policy Characteristics'!E:E,MATCH($C699,'Policy Characteristics'!$C:$C,0)))</f>
        <v>indst fuel type shifting</v>
      </c>
      <c r="L699" s="450">
        <f>IF(ISBLANK(INDEX('Policy Characteristics'!F:F,MATCH($C699,'Policy Characteristics'!$C:$C,0))),"",INDEX('Policy Characteristics'!F:F,MATCH($C699,'Policy Characteristics'!$C:$C,0)))</f>
        <v>0</v>
      </c>
      <c r="M699" s="450">
        <f>IF(ISBLANK(INDEX('Policy Characteristics'!G:G,MATCH($C699,'Policy Characteristics'!$C:$C,0))),"",INDEX('Policy Characteristics'!G:G,MATCH($C699,'Policy Characteristics'!$C:$C,0)))</f>
        <v>1</v>
      </c>
      <c r="N699" s="450">
        <f>IF(ISBLANK(INDEX('Policy Characteristics'!H:H,MATCH($C699,'Policy Characteristics'!$C:$C,0))),"",INDEX('Policy Characteristics'!H:H,MATCH($C699,'Policy Characteristics'!$C:$C,0)))</f>
        <v>0.01</v>
      </c>
      <c r="O699" s="427" t="str">
        <f>IF(ISBLANK(INDEX('Policy Characteristics'!I:I,MATCH($C699,'Policy Characteristics'!$C:$C,0))),"",INDEX('Policy Characteristics'!I:I,MATCH($C699,'Policy Characteristics'!$C:$C,0)))</f>
        <v>% of fuel shifted</v>
      </c>
      <c r="P699" s="427" t="str">
        <f>IF(ISBLANK(INDEX('Policy Characteristics'!J:J,MATCH($C699,'Policy Characteristics'!$C:$C,0))),"",INDEX('Policy Characteristics'!J:J,MATCH($C699,'Policy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99" s="427" t="str">
        <f>IF(ISBLANK(INDEX('Policy Characteristics'!K:K,MATCH($C699,'Policy Characteristics'!$C:$C,0))),"",INDEX('Policy Characteristics'!K:K,MATCH($C699,'Policy Characteristics'!$C:$C,0)))</f>
        <v>industry-ag-main.html#fuel-switching</v>
      </c>
      <c r="R699" s="427" t="str">
        <f>IF(ISBLANK(INDEX('Policy Characteristics'!L:L,MATCH($C699,'Policy Characteristics'!$C:$C,0))),"",INDEX('Policy Characteristics'!L:L,MATCH($C699,'Policy Characteristics'!$C:$C,0)))</f>
        <v>industry-elec-and-hydrogen.html</v>
      </c>
    </row>
    <row r="700" spans="1:18" x14ac:dyDescent="0.35">
      <c r="A700" s="427" t="str">
        <f>IF(ISBLANK(INDEX('Policy Characteristics'!A:A,MATCH($C700,'Policy Characteristics'!$C:$C,0))),"",INDEX('Policy Characteristics'!A:A,MATCH($C700,'Policy Characteristics'!$C:$C,0)))</f>
        <v>Industry</v>
      </c>
      <c r="B700" s="427" t="str">
        <f>IF(ISBLANK(INDEX('Policy Characteristics'!B:B,MATCH($C700,'Policy Characteristics'!$C:$C,0))),"",INDEX('Policy Characteristics'!B:B,MATCH($C700,'Policy Characteristics'!$C:$C,0)))</f>
        <v>Electrification + Hydrogen</v>
      </c>
      <c r="C700" s="431" t="str">
        <f t="shared" si="38"/>
        <v>Fraction of Industrial Fuel Use Shifted to Other Fuels</v>
      </c>
      <c r="D700" s="9" t="s">
        <v>3250</v>
      </c>
      <c r="E700" s="53" t="s">
        <v>2485</v>
      </c>
      <c r="F700" s="211" t="s">
        <v>3220</v>
      </c>
      <c r="G700" s="53" t="s">
        <v>3278</v>
      </c>
      <c r="H700" s="54">
        <v>1253</v>
      </c>
      <c r="I700" s="53" t="s">
        <v>46</v>
      </c>
      <c r="J700" s="429" t="str">
        <f>IF(ISBLANK(INDEX('Policy Characteristics'!D:D,MATCH($C700,'Policy Characteristics'!$C:$C,0))),"",INDEX('Policy Characteristics'!D:D,MATCH($C700,'Policy Characteristics'!$C:$C,0)))</f>
        <v>Electrification + Hydrogen</v>
      </c>
      <c r="K700" s="427" t="str">
        <f>IF(ISBLANK(INDEX('Policy Characteristics'!E:E,MATCH($C700,'Policy Characteristics'!$C:$C,0))),"",INDEX('Policy Characteristics'!E:E,MATCH($C700,'Policy Characteristics'!$C:$C,0)))</f>
        <v>indst fuel type shifting</v>
      </c>
      <c r="L700" s="450">
        <f>IF(ISBLANK(INDEX('Policy Characteristics'!F:F,MATCH($C700,'Policy Characteristics'!$C:$C,0))),"",INDEX('Policy Characteristics'!F:F,MATCH($C700,'Policy Characteristics'!$C:$C,0)))</f>
        <v>0</v>
      </c>
      <c r="M700" s="450">
        <f>IF(ISBLANK(INDEX('Policy Characteristics'!G:G,MATCH($C700,'Policy Characteristics'!$C:$C,0))),"",INDEX('Policy Characteristics'!G:G,MATCH($C700,'Policy Characteristics'!$C:$C,0)))</f>
        <v>1</v>
      </c>
      <c r="N700" s="450">
        <f>IF(ISBLANK(INDEX('Policy Characteristics'!H:H,MATCH($C700,'Policy Characteristics'!$C:$C,0))),"",INDEX('Policy Characteristics'!H:H,MATCH($C700,'Policy Characteristics'!$C:$C,0)))</f>
        <v>0.01</v>
      </c>
      <c r="O700" s="427" t="str">
        <f>IF(ISBLANK(INDEX('Policy Characteristics'!I:I,MATCH($C700,'Policy Characteristics'!$C:$C,0))),"",INDEX('Policy Characteristics'!I:I,MATCH($C700,'Policy Characteristics'!$C:$C,0)))</f>
        <v>% of fuel shifted</v>
      </c>
      <c r="P700" s="427" t="str">
        <f>IF(ISBLANK(INDEX('Policy Characteristics'!J:J,MATCH($C700,'Policy Characteristics'!$C:$C,0))),"",INDEX('Policy Characteristics'!J:J,MATCH($C700,'Policy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00" s="427" t="str">
        <f>IF(ISBLANK(INDEX('Policy Characteristics'!K:K,MATCH($C700,'Policy Characteristics'!$C:$C,0))),"",INDEX('Policy Characteristics'!K:K,MATCH($C700,'Policy Characteristics'!$C:$C,0)))</f>
        <v>industry-ag-main.html#fuel-switching</v>
      </c>
      <c r="R700" s="427" t="str">
        <f>IF(ISBLANK(INDEX('Policy Characteristics'!L:L,MATCH($C700,'Policy Characteristics'!$C:$C,0))),"",INDEX('Policy Characteristics'!L:L,MATCH($C700,'Policy Characteristics'!$C:$C,0)))</f>
        <v>industry-elec-and-hydrogen.html</v>
      </c>
    </row>
    <row r="701" spans="1:18" x14ac:dyDescent="0.35">
      <c r="A701" s="427" t="str">
        <f>IF(ISBLANK(INDEX('Policy Characteristics'!A:A,MATCH($C701,'Policy Characteristics'!$C:$C,0))),"",INDEX('Policy Characteristics'!A:A,MATCH($C701,'Policy Characteristics'!$C:$C,0)))</f>
        <v>Industry</v>
      </c>
      <c r="B701" s="427" t="str">
        <f>IF(ISBLANK(INDEX('Policy Characteristics'!B:B,MATCH($C701,'Policy Characteristics'!$C:$C,0))),"",INDEX('Policy Characteristics'!B:B,MATCH($C701,'Policy Characteristics'!$C:$C,0)))</f>
        <v>Electrification + Hydrogen</v>
      </c>
      <c r="C701" s="431" t="str">
        <f t="shared" si="38"/>
        <v>Fraction of Industrial Fuel Use Shifted to Other Fuels</v>
      </c>
      <c r="D701" s="9" t="s">
        <v>3250</v>
      </c>
      <c r="E701" s="53" t="s">
        <v>2837</v>
      </c>
      <c r="F701" s="211" t="s">
        <v>3220</v>
      </c>
      <c r="G701" s="53" t="s">
        <v>3279</v>
      </c>
      <c r="H701" s="54">
        <v>1254</v>
      </c>
      <c r="I701" s="53" t="s">
        <v>46</v>
      </c>
      <c r="J701" s="429" t="str">
        <f>IF(ISBLANK(INDEX('Policy Characteristics'!D:D,MATCH($C701,'Policy Characteristics'!$C:$C,0))),"",INDEX('Policy Characteristics'!D:D,MATCH($C701,'Policy Characteristics'!$C:$C,0)))</f>
        <v>Electrification + Hydrogen</v>
      </c>
      <c r="K701" s="427" t="str">
        <f>IF(ISBLANK(INDEX('Policy Characteristics'!E:E,MATCH($C701,'Policy Characteristics'!$C:$C,0))),"",INDEX('Policy Characteristics'!E:E,MATCH($C701,'Policy Characteristics'!$C:$C,0)))</f>
        <v>indst fuel type shifting</v>
      </c>
      <c r="L701" s="450">
        <f>IF(ISBLANK(INDEX('Policy Characteristics'!F:F,MATCH($C701,'Policy Characteristics'!$C:$C,0))),"",INDEX('Policy Characteristics'!F:F,MATCH($C701,'Policy Characteristics'!$C:$C,0)))</f>
        <v>0</v>
      </c>
      <c r="M701" s="450">
        <f>IF(ISBLANK(INDEX('Policy Characteristics'!G:G,MATCH($C701,'Policy Characteristics'!$C:$C,0))),"",INDEX('Policy Characteristics'!G:G,MATCH($C701,'Policy Characteristics'!$C:$C,0)))</f>
        <v>1</v>
      </c>
      <c r="N701" s="450">
        <f>IF(ISBLANK(INDEX('Policy Characteristics'!H:H,MATCH($C701,'Policy Characteristics'!$C:$C,0))),"",INDEX('Policy Characteristics'!H:H,MATCH($C701,'Policy Characteristics'!$C:$C,0)))</f>
        <v>0.01</v>
      </c>
      <c r="O701" s="427" t="str">
        <f>IF(ISBLANK(INDEX('Policy Characteristics'!I:I,MATCH($C701,'Policy Characteristics'!$C:$C,0))),"",INDEX('Policy Characteristics'!I:I,MATCH($C701,'Policy Characteristics'!$C:$C,0)))</f>
        <v>% of fuel shifted</v>
      </c>
      <c r="P701" s="427" t="str">
        <f>IF(ISBLANK(INDEX('Policy Characteristics'!J:J,MATCH($C701,'Policy Characteristics'!$C:$C,0))),"",INDEX('Policy Characteristics'!J:J,MATCH($C701,'Policy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01" s="427" t="str">
        <f>IF(ISBLANK(INDEX('Policy Characteristics'!K:K,MATCH($C701,'Policy Characteristics'!$C:$C,0))),"",INDEX('Policy Characteristics'!K:K,MATCH($C701,'Policy Characteristics'!$C:$C,0)))</f>
        <v>industry-ag-main.html#fuel-switching</v>
      </c>
      <c r="R701" s="427" t="str">
        <f>IF(ISBLANK(INDEX('Policy Characteristics'!L:L,MATCH($C701,'Policy Characteristics'!$C:$C,0))),"",INDEX('Policy Characteristics'!L:L,MATCH($C701,'Policy Characteristics'!$C:$C,0)))</f>
        <v>industry-elec-and-hydrogen.html</v>
      </c>
    </row>
    <row r="702" spans="1:18" x14ac:dyDescent="0.35">
      <c r="A702" s="427" t="str">
        <f>IF(ISBLANK(INDEX('Policy Characteristics'!A:A,MATCH($C702,'Policy Characteristics'!$C:$C,0))),"",INDEX('Policy Characteristics'!A:A,MATCH($C702,'Policy Characteristics'!$C:$C,0)))</f>
        <v>Industry</v>
      </c>
      <c r="B702" s="427" t="str">
        <f>IF(ISBLANK(INDEX('Policy Characteristics'!B:B,MATCH($C702,'Policy Characteristics'!$C:$C,0))),"",INDEX('Policy Characteristics'!B:B,MATCH($C702,'Policy Characteristics'!$C:$C,0)))</f>
        <v>Electrification + Hydrogen</v>
      </c>
      <c r="C702" s="431" t="str">
        <f t="shared" si="38"/>
        <v>Fraction of Industrial Fuel Use Shifted to Other Fuels</v>
      </c>
      <c r="D702" s="9" t="s">
        <v>3250</v>
      </c>
      <c r="E702" s="53" t="s">
        <v>2838</v>
      </c>
      <c r="F702" s="211" t="s">
        <v>3220</v>
      </c>
      <c r="G702" s="53" t="s">
        <v>3280</v>
      </c>
      <c r="H702" s="54">
        <v>1255</v>
      </c>
      <c r="I702" s="53" t="s">
        <v>46</v>
      </c>
      <c r="J702" s="429" t="str">
        <f>IF(ISBLANK(INDEX('Policy Characteristics'!D:D,MATCH($C702,'Policy Characteristics'!$C:$C,0))),"",INDEX('Policy Characteristics'!D:D,MATCH($C702,'Policy Characteristics'!$C:$C,0)))</f>
        <v>Electrification + Hydrogen</v>
      </c>
      <c r="K702" s="427" t="str">
        <f>IF(ISBLANK(INDEX('Policy Characteristics'!E:E,MATCH($C702,'Policy Characteristics'!$C:$C,0))),"",INDEX('Policy Characteristics'!E:E,MATCH($C702,'Policy Characteristics'!$C:$C,0)))</f>
        <v>indst fuel type shifting</v>
      </c>
      <c r="L702" s="450">
        <f>IF(ISBLANK(INDEX('Policy Characteristics'!F:F,MATCH($C702,'Policy Characteristics'!$C:$C,0))),"",INDEX('Policy Characteristics'!F:F,MATCH($C702,'Policy Characteristics'!$C:$C,0)))</f>
        <v>0</v>
      </c>
      <c r="M702" s="450">
        <f>IF(ISBLANK(INDEX('Policy Characteristics'!G:G,MATCH($C702,'Policy Characteristics'!$C:$C,0))),"",INDEX('Policy Characteristics'!G:G,MATCH($C702,'Policy Characteristics'!$C:$C,0)))</f>
        <v>1</v>
      </c>
      <c r="N702" s="450">
        <f>IF(ISBLANK(INDEX('Policy Characteristics'!H:H,MATCH($C702,'Policy Characteristics'!$C:$C,0))),"",INDEX('Policy Characteristics'!H:H,MATCH($C702,'Policy Characteristics'!$C:$C,0)))</f>
        <v>0.01</v>
      </c>
      <c r="O702" s="427" t="str">
        <f>IF(ISBLANK(INDEX('Policy Characteristics'!I:I,MATCH($C702,'Policy Characteristics'!$C:$C,0))),"",INDEX('Policy Characteristics'!I:I,MATCH($C702,'Policy Characteristics'!$C:$C,0)))</f>
        <v>% of fuel shifted</v>
      </c>
      <c r="P702" s="427" t="str">
        <f>IF(ISBLANK(INDEX('Policy Characteristics'!J:J,MATCH($C702,'Policy Characteristics'!$C:$C,0))),"",INDEX('Policy Characteristics'!J:J,MATCH($C702,'Policy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02" s="427" t="str">
        <f>IF(ISBLANK(INDEX('Policy Characteristics'!K:K,MATCH($C702,'Policy Characteristics'!$C:$C,0))),"",INDEX('Policy Characteristics'!K:K,MATCH($C702,'Policy Characteristics'!$C:$C,0)))</f>
        <v>industry-ag-main.html#fuel-switching</v>
      </c>
      <c r="R702" s="427" t="str">
        <f>IF(ISBLANK(INDEX('Policy Characteristics'!L:L,MATCH($C702,'Policy Characteristics'!$C:$C,0))),"",INDEX('Policy Characteristics'!L:L,MATCH($C702,'Policy Characteristics'!$C:$C,0)))</f>
        <v>industry-elec-and-hydrogen.html</v>
      </c>
    </row>
    <row r="703" spans="1:18" x14ac:dyDescent="0.35">
      <c r="A703" s="427" t="str">
        <f>IF(ISBLANK(INDEX('Policy Characteristics'!A:A,MATCH($C703,'Policy Characteristics'!$C:$C,0))),"",INDEX('Policy Characteristics'!A:A,MATCH($C703,'Policy Characteristics'!$C:$C,0)))</f>
        <v>Industry</v>
      </c>
      <c r="B703" s="427" t="str">
        <f>IF(ISBLANK(INDEX('Policy Characteristics'!B:B,MATCH($C703,'Policy Characteristics'!$C:$C,0))),"",INDEX('Policy Characteristics'!B:B,MATCH($C703,'Policy Characteristics'!$C:$C,0)))</f>
        <v>Electrification + Hydrogen</v>
      </c>
      <c r="C703" s="431" t="str">
        <f t="shared" si="38"/>
        <v>Fraction of Industrial Fuel Use Shifted to Other Fuels</v>
      </c>
      <c r="D703" s="9" t="s">
        <v>3250</v>
      </c>
      <c r="E703" s="53" t="s">
        <v>2839</v>
      </c>
      <c r="F703" s="211" t="s">
        <v>3220</v>
      </c>
      <c r="G703" s="53" t="s">
        <v>3281</v>
      </c>
      <c r="H703" s="54">
        <v>1256</v>
      </c>
      <c r="I703" s="53" t="s">
        <v>46</v>
      </c>
      <c r="J703" s="429" t="str">
        <f>IF(ISBLANK(INDEX('Policy Characteristics'!D:D,MATCH($C703,'Policy Characteristics'!$C:$C,0))),"",INDEX('Policy Characteristics'!D:D,MATCH($C703,'Policy Characteristics'!$C:$C,0)))</f>
        <v>Electrification + Hydrogen</v>
      </c>
      <c r="K703" s="427" t="str">
        <f>IF(ISBLANK(INDEX('Policy Characteristics'!E:E,MATCH($C703,'Policy Characteristics'!$C:$C,0))),"",INDEX('Policy Characteristics'!E:E,MATCH($C703,'Policy Characteristics'!$C:$C,0)))</f>
        <v>indst fuel type shifting</v>
      </c>
      <c r="L703" s="450">
        <f>IF(ISBLANK(INDEX('Policy Characteristics'!F:F,MATCH($C703,'Policy Characteristics'!$C:$C,0))),"",INDEX('Policy Characteristics'!F:F,MATCH($C703,'Policy Characteristics'!$C:$C,0)))</f>
        <v>0</v>
      </c>
      <c r="M703" s="450">
        <f>IF(ISBLANK(INDEX('Policy Characteristics'!G:G,MATCH($C703,'Policy Characteristics'!$C:$C,0))),"",INDEX('Policy Characteristics'!G:G,MATCH($C703,'Policy Characteristics'!$C:$C,0)))</f>
        <v>1</v>
      </c>
      <c r="N703" s="450">
        <f>IF(ISBLANK(INDEX('Policy Characteristics'!H:H,MATCH($C703,'Policy Characteristics'!$C:$C,0))),"",INDEX('Policy Characteristics'!H:H,MATCH($C703,'Policy Characteristics'!$C:$C,0)))</f>
        <v>0.01</v>
      </c>
      <c r="O703" s="427" t="str">
        <f>IF(ISBLANK(INDEX('Policy Characteristics'!I:I,MATCH($C703,'Policy Characteristics'!$C:$C,0))),"",INDEX('Policy Characteristics'!I:I,MATCH($C703,'Policy Characteristics'!$C:$C,0)))</f>
        <v>% of fuel shifted</v>
      </c>
      <c r="P703" s="427" t="str">
        <f>IF(ISBLANK(INDEX('Policy Characteristics'!J:J,MATCH($C703,'Policy Characteristics'!$C:$C,0))),"",INDEX('Policy Characteristics'!J:J,MATCH($C703,'Policy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03" s="427" t="str">
        <f>IF(ISBLANK(INDEX('Policy Characteristics'!K:K,MATCH($C703,'Policy Characteristics'!$C:$C,0))),"",INDEX('Policy Characteristics'!K:K,MATCH($C703,'Policy Characteristics'!$C:$C,0)))</f>
        <v>industry-ag-main.html#fuel-switching</v>
      </c>
      <c r="R703" s="427" t="str">
        <f>IF(ISBLANK(INDEX('Policy Characteristics'!L:L,MATCH($C703,'Policy Characteristics'!$C:$C,0))),"",INDEX('Policy Characteristics'!L:L,MATCH($C703,'Policy Characteristics'!$C:$C,0)))</f>
        <v>industry-elec-and-hydrogen.html</v>
      </c>
    </row>
    <row r="704" spans="1:18" x14ac:dyDescent="0.35">
      <c r="A704" s="427" t="str">
        <f>IF(ISBLANK(INDEX('Policy Characteristics'!A:A,MATCH($C704,'Policy Characteristics'!$C:$C,0))),"",INDEX('Policy Characteristics'!A:A,MATCH($C704,'Policy Characteristics'!$C:$C,0)))</f>
        <v>Industry</v>
      </c>
      <c r="B704" s="427" t="str">
        <f>IF(ISBLANK(INDEX('Policy Characteristics'!B:B,MATCH($C704,'Policy Characteristics'!$C:$C,0))),"",INDEX('Policy Characteristics'!B:B,MATCH($C704,'Policy Characteristics'!$C:$C,0)))</f>
        <v>Electrification + Hydrogen</v>
      </c>
      <c r="C704" s="431" t="str">
        <f t="shared" si="38"/>
        <v>Fraction of Industrial Fuel Use Shifted to Other Fuels</v>
      </c>
      <c r="D704" s="9" t="s">
        <v>3250</v>
      </c>
      <c r="E704" s="53" t="s">
        <v>2836</v>
      </c>
      <c r="F704" s="211" t="s">
        <v>3220</v>
      </c>
      <c r="G704" s="53" t="s">
        <v>3282</v>
      </c>
      <c r="H704" s="54">
        <v>1257</v>
      </c>
      <c r="I704" s="53" t="s">
        <v>45</v>
      </c>
      <c r="J704" s="429" t="str">
        <f>IF(ISBLANK(INDEX('Policy Characteristics'!D:D,MATCH($C704,'Policy Characteristics'!$C:$C,0))),"",INDEX('Policy Characteristics'!D:D,MATCH($C704,'Policy Characteristics'!$C:$C,0)))</f>
        <v>Electrification + Hydrogen</v>
      </c>
      <c r="K704" s="427" t="str">
        <f>IF(ISBLANK(INDEX('Policy Characteristics'!E:E,MATCH($C704,'Policy Characteristics'!$C:$C,0))),"",INDEX('Policy Characteristics'!E:E,MATCH($C704,'Policy Characteristics'!$C:$C,0)))</f>
        <v>indst fuel type shifting</v>
      </c>
      <c r="L704" s="450">
        <f>IF(ISBLANK(INDEX('Policy Characteristics'!F:F,MATCH($C704,'Policy Characteristics'!$C:$C,0))),"",INDEX('Policy Characteristics'!F:F,MATCH($C704,'Policy Characteristics'!$C:$C,0)))</f>
        <v>0</v>
      </c>
      <c r="M704" s="450">
        <f>IF(ISBLANK(INDEX('Policy Characteristics'!G:G,MATCH($C704,'Policy Characteristics'!$C:$C,0))),"",INDEX('Policy Characteristics'!G:G,MATCH($C704,'Policy Characteristics'!$C:$C,0)))</f>
        <v>1</v>
      </c>
      <c r="N704" s="450">
        <f>IF(ISBLANK(INDEX('Policy Characteristics'!H:H,MATCH($C704,'Policy Characteristics'!$C:$C,0))),"",INDEX('Policy Characteristics'!H:H,MATCH($C704,'Policy Characteristics'!$C:$C,0)))</f>
        <v>0.01</v>
      </c>
      <c r="O704" s="427" t="str">
        <f>IF(ISBLANK(INDEX('Policy Characteristics'!I:I,MATCH($C704,'Policy Characteristics'!$C:$C,0))),"",INDEX('Policy Characteristics'!I:I,MATCH($C704,'Policy Characteristics'!$C:$C,0)))</f>
        <v>% of fuel shifted</v>
      </c>
      <c r="P704" s="427" t="str">
        <f>IF(ISBLANK(INDEX('Policy Characteristics'!J:J,MATCH($C704,'Policy Characteristics'!$C:$C,0))),"",INDEX('Policy Characteristics'!J:J,MATCH($C704,'Policy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04" s="427" t="str">
        <f>IF(ISBLANK(INDEX('Policy Characteristics'!K:K,MATCH($C704,'Policy Characteristics'!$C:$C,0))),"",INDEX('Policy Characteristics'!K:K,MATCH($C704,'Policy Characteristics'!$C:$C,0)))</f>
        <v>industry-ag-main.html#fuel-switching</v>
      </c>
      <c r="R704" s="427" t="str">
        <f>IF(ISBLANK(INDEX('Policy Characteristics'!L:L,MATCH($C704,'Policy Characteristics'!$C:$C,0))),"",INDEX('Policy Characteristics'!L:L,MATCH($C704,'Policy Characteristics'!$C:$C,0)))</f>
        <v>industry-elec-and-hydrogen.html</v>
      </c>
    </row>
    <row r="705" spans="1:18" x14ac:dyDescent="0.35">
      <c r="A705" s="427" t="str">
        <f>IF(ISBLANK(INDEX('Policy Characteristics'!A:A,MATCH($C705,'Policy Characteristics'!$C:$C,0))),"",INDEX('Policy Characteristics'!A:A,MATCH($C705,'Policy Characteristics'!$C:$C,0)))</f>
        <v>Industry</v>
      </c>
      <c r="B705" s="427" t="str">
        <f>IF(ISBLANK(INDEX('Policy Characteristics'!B:B,MATCH($C705,'Policy Characteristics'!$C:$C,0))),"",INDEX('Policy Characteristics'!B:B,MATCH($C705,'Policy Characteristics'!$C:$C,0)))</f>
        <v>Electrification + Hydrogen</v>
      </c>
      <c r="C705" s="431" t="str">
        <f t="shared" si="38"/>
        <v>Fraction of Industrial Fuel Use Shifted to Other Fuels</v>
      </c>
      <c r="D705" s="9" t="s">
        <v>3251</v>
      </c>
      <c r="E705" s="53" t="s">
        <v>2480</v>
      </c>
      <c r="F705" s="211" t="s">
        <v>3221</v>
      </c>
      <c r="G705" s="53" t="s">
        <v>3273</v>
      </c>
      <c r="H705" s="54">
        <v>1258</v>
      </c>
      <c r="I705" s="53" t="s">
        <v>45</v>
      </c>
      <c r="J705" s="429" t="str">
        <f>IF(ISBLANK(INDEX('Policy Characteristics'!D:D,MATCH($C705,'Policy Characteristics'!$C:$C,0))),"",INDEX('Policy Characteristics'!D:D,MATCH($C705,'Policy Characteristics'!$C:$C,0)))</f>
        <v>Electrification + Hydrogen</v>
      </c>
      <c r="K705" s="427" t="str">
        <f>IF(ISBLANK(INDEX('Policy Characteristics'!E:E,MATCH($C705,'Policy Characteristics'!$C:$C,0))),"",INDEX('Policy Characteristics'!E:E,MATCH($C705,'Policy Characteristics'!$C:$C,0)))</f>
        <v>indst fuel type shifting</v>
      </c>
      <c r="L705" s="450">
        <f>IF(ISBLANK(INDEX('Policy Characteristics'!F:F,MATCH($C705,'Policy Characteristics'!$C:$C,0))),"",INDEX('Policy Characteristics'!F:F,MATCH($C705,'Policy Characteristics'!$C:$C,0)))</f>
        <v>0</v>
      </c>
      <c r="M705" s="450">
        <f>IF(ISBLANK(INDEX('Policy Characteristics'!G:G,MATCH($C705,'Policy Characteristics'!$C:$C,0))),"",INDEX('Policy Characteristics'!G:G,MATCH($C705,'Policy Characteristics'!$C:$C,0)))</f>
        <v>1</v>
      </c>
      <c r="N705" s="450">
        <f>IF(ISBLANK(INDEX('Policy Characteristics'!H:H,MATCH($C705,'Policy Characteristics'!$C:$C,0))),"",INDEX('Policy Characteristics'!H:H,MATCH($C705,'Policy Characteristics'!$C:$C,0)))</f>
        <v>0.01</v>
      </c>
      <c r="O705" s="427" t="str">
        <f>IF(ISBLANK(INDEX('Policy Characteristics'!I:I,MATCH($C705,'Policy Characteristics'!$C:$C,0))),"",INDEX('Policy Characteristics'!I:I,MATCH($C705,'Policy Characteristics'!$C:$C,0)))</f>
        <v>% of fuel shifted</v>
      </c>
      <c r="P705" s="427" t="str">
        <f>IF(ISBLANK(INDEX('Policy Characteristics'!J:J,MATCH($C705,'Policy Characteristics'!$C:$C,0))),"",INDEX('Policy Characteristics'!J:J,MATCH($C705,'Policy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05" s="427" t="str">
        <f>IF(ISBLANK(INDEX('Policy Characteristics'!K:K,MATCH($C705,'Policy Characteristics'!$C:$C,0))),"",INDEX('Policy Characteristics'!K:K,MATCH($C705,'Policy Characteristics'!$C:$C,0)))</f>
        <v>industry-ag-main.html#fuel-switching</v>
      </c>
      <c r="R705" s="427" t="str">
        <f>IF(ISBLANK(INDEX('Policy Characteristics'!L:L,MATCH($C705,'Policy Characteristics'!$C:$C,0))),"",INDEX('Policy Characteristics'!L:L,MATCH($C705,'Policy Characteristics'!$C:$C,0)))</f>
        <v>industry-elec-and-hydrogen.html</v>
      </c>
    </row>
    <row r="706" spans="1:18" x14ac:dyDescent="0.35">
      <c r="A706" s="427" t="str">
        <f>IF(ISBLANK(INDEX('Policy Characteristics'!A:A,MATCH($C706,'Policy Characteristics'!$C:$C,0))),"",INDEX('Policy Characteristics'!A:A,MATCH($C706,'Policy Characteristics'!$C:$C,0)))</f>
        <v>Industry</v>
      </c>
      <c r="B706" s="427" t="str">
        <f>IF(ISBLANK(INDEX('Policy Characteristics'!B:B,MATCH($C706,'Policy Characteristics'!$C:$C,0))),"",INDEX('Policy Characteristics'!B:B,MATCH($C706,'Policy Characteristics'!$C:$C,0)))</f>
        <v>Electrification + Hydrogen</v>
      </c>
      <c r="C706" s="431" t="str">
        <f t="shared" si="38"/>
        <v>Fraction of Industrial Fuel Use Shifted to Other Fuels</v>
      </c>
      <c r="D706" s="9" t="s">
        <v>3251</v>
      </c>
      <c r="E706" s="53" t="s">
        <v>2481</v>
      </c>
      <c r="F706" s="211" t="s">
        <v>3221</v>
      </c>
      <c r="G706" s="53" t="s">
        <v>3274</v>
      </c>
      <c r="H706" s="54">
        <v>1259</v>
      </c>
      <c r="I706" s="53" t="s">
        <v>46</v>
      </c>
      <c r="J706" s="429" t="str">
        <f>IF(ISBLANK(INDEX('Policy Characteristics'!D:D,MATCH($C706,'Policy Characteristics'!$C:$C,0))),"",INDEX('Policy Characteristics'!D:D,MATCH($C706,'Policy Characteristics'!$C:$C,0)))</f>
        <v>Electrification + Hydrogen</v>
      </c>
      <c r="K706" s="427" t="str">
        <f>IF(ISBLANK(INDEX('Policy Characteristics'!E:E,MATCH($C706,'Policy Characteristics'!$C:$C,0))),"",INDEX('Policy Characteristics'!E:E,MATCH($C706,'Policy Characteristics'!$C:$C,0)))</f>
        <v>indst fuel type shifting</v>
      </c>
      <c r="L706" s="450">
        <f>IF(ISBLANK(INDEX('Policy Characteristics'!F:F,MATCH($C706,'Policy Characteristics'!$C:$C,0))),"",INDEX('Policy Characteristics'!F:F,MATCH($C706,'Policy Characteristics'!$C:$C,0)))</f>
        <v>0</v>
      </c>
      <c r="M706" s="450">
        <f>IF(ISBLANK(INDEX('Policy Characteristics'!G:G,MATCH($C706,'Policy Characteristics'!$C:$C,0))),"",INDEX('Policy Characteristics'!G:G,MATCH($C706,'Policy Characteristics'!$C:$C,0)))</f>
        <v>1</v>
      </c>
      <c r="N706" s="450">
        <f>IF(ISBLANK(INDEX('Policy Characteristics'!H:H,MATCH($C706,'Policy Characteristics'!$C:$C,0))),"",INDEX('Policy Characteristics'!H:H,MATCH($C706,'Policy Characteristics'!$C:$C,0)))</f>
        <v>0.01</v>
      </c>
      <c r="O706" s="427" t="str">
        <f>IF(ISBLANK(INDEX('Policy Characteristics'!I:I,MATCH($C706,'Policy Characteristics'!$C:$C,0))),"",INDEX('Policy Characteristics'!I:I,MATCH($C706,'Policy Characteristics'!$C:$C,0)))</f>
        <v>% of fuel shifted</v>
      </c>
      <c r="P706" s="427" t="str">
        <f>IF(ISBLANK(INDEX('Policy Characteristics'!J:J,MATCH($C706,'Policy Characteristics'!$C:$C,0))),"",INDEX('Policy Characteristics'!J:J,MATCH($C706,'Policy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06" s="427" t="str">
        <f>IF(ISBLANK(INDEX('Policy Characteristics'!K:K,MATCH($C706,'Policy Characteristics'!$C:$C,0))),"",INDEX('Policy Characteristics'!K:K,MATCH($C706,'Policy Characteristics'!$C:$C,0)))</f>
        <v>industry-ag-main.html#fuel-switching</v>
      </c>
      <c r="R706" s="427" t="str">
        <f>IF(ISBLANK(INDEX('Policy Characteristics'!L:L,MATCH($C706,'Policy Characteristics'!$C:$C,0))),"",INDEX('Policy Characteristics'!L:L,MATCH($C706,'Policy Characteristics'!$C:$C,0)))</f>
        <v>industry-elec-and-hydrogen.html</v>
      </c>
    </row>
    <row r="707" spans="1:18" x14ac:dyDescent="0.35">
      <c r="A707" s="427" t="str">
        <f>IF(ISBLANK(INDEX('Policy Characteristics'!A:A,MATCH($C707,'Policy Characteristics'!$C:$C,0))),"",INDEX('Policy Characteristics'!A:A,MATCH($C707,'Policy Characteristics'!$C:$C,0)))</f>
        <v>Industry</v>
      </c>
      <c r="B707" s="427" t="str">
        <f>IF(ISBLANK(INDEX('Policy Characteristics'!B:B,MATCH($C707,'Policy Characteristics'!$C:$C,0))),"",INDEX('Policy Characteristics'!B:B,MATCH($C707,'Policy Characteristics'!$C:$C,0)))</f>
        <v>Electrification + Hydrogen</v>
      </c>
      <c r="C707" s="431" t="str">
        <f t="shared" si="38"/>
        <v>Fraction of Industrial Fuel Use Shifted to Other Fuels</v>
      </c>
      <c r="D707" s="9" t="s">
        <v>3251</v>
      </c>
      <c r="E707" s="53" t="s">
        <v>2482</v>
      </c>
      <c r="F707" s="211" t="s">
        <v>3221</v>
      </c>
      <c r="G707" s="53" t="s">
        <v>3275</v>
      </c>
      <c r="H707" s="54">
        <v>1260</v>
      </c>
      <c r="I707" s="53" t="s">
        <v>46</v>
      </c>
      <c r="J707" s="429" t="str">
        <f>IF(ISBLANK(INDEX('Policy Characteristics'!D:D,MATCH($C707,'Policy Characteristics'!$C:$C,0))),"",INDEX('Policy Characteristics'!D:D,MATCH($C707,'Policy Characteristics'!$C:$C,0)))</f>
        <v>Electrification + Hydrogen</v>
      </c>
      <c r="K707" s="427" t="str">
        <f>IF(ISBLANK(INDEX('Policy Characteristics'!E:E,MATCH($C707,'Policy Characteristics'!$C:$C,0))),"",INDEX('Policy Characteristics'!E:E,MATCH($C707,'Policy Characteristics'!$C:$C,0)))</f>
        <v>indst fuel type shifting</v>
      </c>
      <c r="L707" s="450">
        <f>IF(ISBLANK(INDEX('Policy Characteristics'!F:F,MATCH($C707,'Policy Characteristics'!$C:$C,0))),"",INDEX('Policy Characteristics'!F:F,MATCH($C707,'Policy Characteristics'!$C:$C,0)))</f>
        <v>0</v>
      </c>
      <c r="M707" s="450">
        <f>IF(ISBLANK(INDEX('Policy Characteristics'!G:G,MATCH($C707,'Policy Characteristics'!$C:$C,0))),"",INDEX('Policy Characteristics'!G:G,MATCH($C707,'Policy Characteristics'!$C:$C,0)))</f>
        <v>1</v>
      </c>
      <c r="N707" s="450">
        <f>IF(ISBLANK(INDEX('Policy Characteristics'!H:H,MATCH($C707,'Policy Characteristics'!$C:$C,0))),"",INDEX('Policy Characteristics'!H:H,MATCH($C707,'Policy Characteristics'!$C:$C,0)))</f>
        <v>0.01</v>
      </c>
      <c r="O707" s="427" t="str">
        <f>IF(ISBLANK(INDEX('Policy Characteristics'!I:I,MATCH($C707,'Policy Characteristics'!$C:$C,0))),"",INDEX('Policy Characteristics'!I:I,MATCH($C707,'Policy Characteristics'!$C:$C,0)))</f>
        <v>% of fuel shifted</v>
      </c>
      <c r="P707" s="427" t="str">
        <f>IF(ISBLANK(INDEX('Policy Characteristics'!J:J,MATCH($C707,'Policy Characteristics'!$C:$C,0))),"",INDEX('Policy Characteristics'!J:J,MATCH($C707,'Policy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07" s="427" t="str">
        <f>IF(ISBLANK(INDEX('Policy Characteristics'!K:K,MATCH($C707,'Policy Characteristics'!$C:$C,0))),"",INDEX('Policy Characteristics'!K:K,MATCH($C707,'Policy Characteristics'!$C:$C,0)))</f>
        <v>industry-ag-main.html#fuel-switching</v>
      </c>
      <c r="R707" s="427" t="str">
        <f>IF(ISBLANK(INDEX('Policy Characteristics'!L:L,MATCH($C707,'Policy Characteristics'!$C:$C,0))),"",INDEX('Policy Characteristics'!L:L,MATCH($C707,'Policy Characteristics'!$C:$C,0)))</f>
        <v>industry-elec-and-hydrogen.html</v>
      </c>
    </row>
    <row r="708" spans="1:18" x14ac:dyDescent="0.35">
      <c r="A708" s="427" t="str">
        <f>IF(ISBLANK(INDEX('Policy Characteristics'!A:A,MATCH($C708,'Policy Characteristics'!$C:$C,0))),"",INDEX('Policy Characteristics'!A:A,MATCH($C708,'Policy Characteristics'!$C:$C,0)))</f>
        <v>Industry</v>
      </c>
      <c r="B708" s="427" t="str">
        <f>IF(ISBLANK(INDEX('Policy Characteristics'!B:B,MATCH($C708,'Policy Characteristics'!$C:$C,0))),"",INDEX('Policy Characteristics'!B:B,MATCH($C708,'Policy Characteristics'!$C:$C,0)))</f>
        <v>Electrification + Hydrogen</v>
      </c>
      <c r="C708" s="431" t="str">
        <f t="shared" si="38"/>
        <v>Fraction of Industrial Fuel Use Shifted to Other Fuels</v>
      </c>
      <c r="D708" s="9" t="s">
        <v>3251</v>
      </c>
      <c r="E708" s="53" t="s">
        <v>2483</v>
      </c>
      <c r="F708" s="211" t="s">
        <v>3221</v>
      </c>
      <c r="G708" s="53" t="s">
        <v>3276</v>
      </c>
      <c r="H708" s="54">
        <v>1261</v>
      </c>
      <c r="I708" s="53" t="s">
        <v>46</v>
      </c>
      <c r="J708" s="429" t="str">
        <f>IF(ISBLANK(INDEX('Policy Characteristics'!D:D,MATCH($C708,'Policy Characteristics'!$C:$C,0))),"",INDEX('Policy Characteristics'!D:D,MATCH($C708,'Policy Characteristics'!$C:$C,0)))</f>
        <v>Electrification + Hydrogen</v>
      </c>
      <c r="K708" s="427" t="str">
        <f>IF(ISBLANK(INDEX('Policy Characteristics'!E:E,MATCH($C708,'Policy Characteristics'!$C:$C,0))),"",INDEX('Policy Characteristics'!E:E,MATCH($C708,'Policy Characteristics'!$C:$C,0)))</f>
        <v>indst fuel type shifting</v>
      </c>
      <c r="L708" s="450">
        <f>IF(ISBLANK(INDEX('Policy Characteristics'!F:F,MATCH($C708,'Policy Characteristics'!$C:$C,0))),"",INDEX('Policy Characteristics'!F:F,MATCH($C708,'Policy Characteristics'!$C:$C,0)))</f>
        <v>0</v>
      </c>
      <c r="M708" s="450">
        <f>IF(ISBLANK(INDEX('Policy Characteristics'!G:G,MATCH($C708,'Policy Characteristics'!$C:$C,0))),"",INDEX('Policy Characteristics'!G:G,MATCH($C708,'Policy Characteristics'!$C:$C,0)))</f>
        <v>1</v>
      </c>
      <c r="N708" s="450">
        <f>IF(ISBLANK(INDEX('Policy Characteristics'!H:H,MATCH($C708,'Policy Characteristics'!$C:$C,0))),"",INDEX('Policy Characteristics'!H:H,MATCH($C708,'Policy Characteristics'!$C:$C,0)))</f>
        <v>0.01</v>
      </c>
      <c r="O708" s="427" t="str">
        <f>IF(ISBLANK(INDEX('Policy Characteristics'!I:I,MATCH($C708,'Policy Characteristics'!$C:$C,0))),"",INDEX('Policy Characteristics'!I:I,MATCH($C708,'Policy Characteristics'!$C:$C,0)))</f>
        <v>% of fuel shifted</v>
      </c>
      <c r="P708" s="427" t="str">
        <f>IF(ISBLANK(INDEX('Policy Characteristics'!J:J,MATCH($C708,'Policy Characteristics'!$C:$C,0))),"",INDEX('Policy Characteristics'!J:J,MATCH($C708,'Policy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08" s="427" t="str">
        <f>IF(ISBLANK(INDEX('Policy Characteristics'!K:K,MATCH($C708,'Policy Characteristics'!$C:$C,0))),"",INDEX('Policy Characteristics'!K:K,MATCH($C708,'Policy Characteristics'!$C:$C,0)))</f>
        <v>industry-ag-main.html#fuel-switching</v>
      </c>
      <c r="R708" s="427" t="str">
        <f>IF(ISBLANK(INDEX('Policy Characteristics'!L:L,MATCH($C708,'Policy Characteristics'!$C:$C,0))),"",INDEX('Policy Characteristics'!L:L,MATCH($C708,'Policy Characteristics'!$C:$C,0)))</f>
        <v>industry-elec-and-hydrogen.html</v>
      </c>
    </row>
    <row r="709" spans="1:18" x14ac:dyDescent="0.35">
      <c r="A709" s="427" t="str">
        <f>IF(ISBLANK(INDEX('Policy Characteristics'!A:A,MATCH($C709,'Policy Characteristics'!$C:$C,0))),"",INDEX('Policy Characteristics'!A:A,MATCH($C709,'Policy Characteristics'!$C:$C,0)))</f>
        <v>Industry</v>
      </c>
      <c r="B709" s="427" t="str">
        <f>IF(ISBLANK(INDEX('Policy Characteristics'!B:B,MATCH($C709,'Policy Characteristics'!$C:$C,0))),"",INDEX('Policy Characteristics'!B:B,MATCH($C709,'Policy Characteristics'!$C:$C,0)))</f>
        <v>Electrification + Hydrogen</v>
      </c>
      <c r="C709" s="431" t="str">
        <f t="shared" si="38"/>
        <v>Fraction of Industrial Fuel Use Shifted to Other Fuels</v>
      </c>
      <c r="D709" s="9" t="s">
        <v>3251</v>
      </c>
      <c r="E709" s="53" t="s">
        <v>2484</v>
      </c>
      <c r="F709" s="211" t="s">
        <v>3221</v>
      </c>
      <c r="G709" s="53" t="s">
        <v>3277</v>
      </c>
      <c r="H709" s="54">
        <v>1262</v>
      </c>
      <c r="I709" s="53" t="s">
        <v>46</v>
      </c>
      <c r="J709" s="429" t="str">
        <f>IF(ISBLANK(INDEX('Policy Characteristics'!D:D,MATCH($C709,'Policy Characteristics'!$C:$C,0))),"",INDEX('Policy Characteristics'!D:D,MATCH($C709,'Policy Characteristics'!$C:$C,0)))</f>
        <v>Electrification + Hydrogen</v>
      </c>
      <c r="K709" s="427" t="str">
        <f>IF(ISBLANK(INDEX('Policy Characteristics'!E:E,MATCH($C709,'Policy Characteristics'!$C:$C,0))),"",INDEX('Policy Characteristics'!E:E,MATCH($C709,'Policy Characteristics'!$C:$C,0)))</f>
        <v>indst fuel type shifting</v>
      </c>
      <c r="L709" s="450">
        <f>IF(ISBLANK(INDEX('Policy Characteristics'!F:F,MATCH($C709,'Policy Characteristics'!$C:$C,0))),"",INDEX('Policy Characteristics'!F:F,MATCH($C709,'Policy Characteristics'!$C:$C,0)))</f>
        <v>0</v>
      </c>
      <c r="M709" s="450">
        <f>IF(ISBLANK(INDEX('Policy Characteristics'!G:G,MATCH($C709,'Policy Characteristics'!$C:$C,0))),"",INDEX('Policy Characteristics'!G:G,MATCH($C709,'Policy Characteristics'!$C:$C,0)))</f>
        <v>1</v>
      </c>
      <c r="N709" s="450">
        <f>IF(ISBLANK(INDEX('Policy Characteristics'!H:H,MATCH($C709,'Policy Characteristics'!$C:$C,0))),"",INDEX('Policy Characteristics'!H:H,MATCH($C709,'Policy Characteristics'!$C:$C,0)))</f>
        <v>0.01</v>
      </c>
      <c r="O709" s="427" t="str">
        <f>IF(ISBLANK(INDEX('Policy Characteristics'!I:I,MATCH($C709,'Policy Characteristics'!$C:$C,0))),"",INDEX('Policy Characteristics'!I:I,MATCH($C709,'Policy Characteristics'!$C:$C,0)))</f>
        <v>% of fuel shifted</v>
      </c>
      <c r="P709" s="427" t="str">
        <f>IF(ISBLANK(INDEX('Policy Characteristics'!J:J,MATCH($C709,'Policy Characteristics'!$C:$C,0))),"",INDEX('Policy Characteristics'!J:J,MATCH($C709,'Policy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09" s="427" t="str">
        <f>IF(ISBLANK(INDEX('Policy Characteristics'!K:K,MATCH($C709,'Policy Characteristics'!$C:$C,0))),"",INDEX('Policy Characteristics'!K:K,MATCH($C709,'Policy Characteristics'!$C:$C,0)))</f>
        <v>industry-ag-main.html#fuel-switching</v>
      </c>
      <c r="R709" s="427" t="str">
        <f>IF(ISBLANK(INDEX('Policy Characteristics'!L:L,MATCH($C709,'Policy Characteristics'!$C:$C,0))),"",INDEX('Policy Characteristics'!L:L,MATCH($C709,'Policy Characteristics'!$C:$C,0)))</f>
        <v>industry-elec-and-hydrogen.html</v>
      </c>
    </row>
    <row r="710" spans="1:18" x14ac:dyDescent="0.35">
      <c r="A710" s="427" t="str">
        <f>IF(ISBLANK(INDEX('Policy Characteristics'!A:A,MATCH($C710,'Policy Characteristics'!$C:$C,0))),"",INDEX('Policy Characteristics'!A:A,MATCH($C710,'Policy Characteristics'!$C:$C,0)))</f>
        <v>Industry</v>
      </c>
      <c r="B710" s="427" t="str">
        <f>IF(ISBLANK(INDEX('Policy Characteristics'!B:B,MATCH($C710,'Policy Characteristics'!$C:$C,0))),"",INDEX('Policy Characteristics'!B:B,MATCH($C710,'Policy Characteristics'!$C:$C,0)))</f>
        <v>Electrification + Hydrogen</v>
      </c>
      <c r="C710" s="431" t="str">
        <f t="shared" si="38"/>
        <v>Fraction of Industrial Fuel Use Shifted to Other Fuels</v>
      </c>
      <c r="D710" s="9" t="s">
        <v>3251</v>
      </c>
      <c r="E710" s="53" t="s">
        <v>2485</v>
      </c>
      <c r="F710" s="211" t="s">
        <v>3221</v>
      </c>
      <c r="G710" s="53" t="s">
        <v>3278</v>
      </c>
      <c r="H710" s="54">
        <v>1263</v>
      </c>
      <c r="I710" s="53" t="s">
        <v>46</v>
      </c>
      <c r="J710" s="429" t="str">
        <f>IF(ISBLANK(INDEX('Policy Characteristics'!D:D,MATCH($C710,'Policy Characteristics'!$C:$C,0))),"",INDEX('Policy Characteristics'!D:D,MATCH($C710,'Policy Characteristics'!$C:$C,0)))</f>
        <v>Electrification + Hydrogen</v>
      </c>
      <c r="K710" s="427" t="str">
        <f>IF(ISBLANK(INDEX('Policy Characteristics'!E:E,MATCH($C710,'Policy Characteristics'!$C:$C,0))),"",INDEX('Policy Characteristics'!E:E,MATCH($C710,'Policy Characteristics'!$C:$C,0)))</f>
        <v>indst fuel type shifting</v>
      </c>
      <c r="L710" s="450">
        <f>IF(ISBLANK(INDEX('Policy Characteristics'!F:F,MATCH($C710,'Policy Characteristics'!$C:$C,0))),"",INDEX('Policy Characteristics'!F:F,MATCH($C710,'Policy Characteristics'!$C:$C,0)))</f>
        <v>0</v>
      </c>
      <c r="M710" s="450">
        <f>IF(ISBLANK(INDEX('Policy Characteristics'!G:G,MATCH($C710,'Policy Characteristics'!$C:$C,0))),"",INDEX('Policy Characteristics'!G:G,MATCH($C710,'Policy Characteristics'!$C:$C,0)))</f>
        <v>1</v>
      </c>
      <c r="N710" s="450">
        <f>IF(ISBLANK(INDEX('Policy Characteristics'!H:H,MATCH($C710,'Policy Characteristics'!$C:$C,0))),"",INDEX('Policy Characteristics'!H:H,MATCH($C710,'Policy Characteristics'!$C:$C,0)))</f>
        <v>0.01</v>
      </c>
      <c r="O710" s="427" t="str">
        <f>IF(ISBLANK(INDEX('Policy Characteristics'!I:I,MATCH($C710,'Policy Characteristics'!$C:$C,0))),"",INDEX('Policy Characteristics'!I:I,MATCH($C710,'Policy Characteristics'!$C:$C,0)))</f>
        <v>% of fuel shifted</v>
      </c>
      <c r="P710" s="427" t="str">
        <f>IF(ISBLANK(INDEX('Policy Characteristics'!J:J,MATCH($C710,'Policy Characteristics'!$C:$C,0))),"",INDEX('Policy Characteristics'!J:J,MATCH($C710,'Policy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10" s="427" t="str">
        <f>IF(ISBLANK(INDEX('Policy Characteristics'!K:K,MATCH($C710,'Policy Characteristics'!$C:$C,0))),"",INDEX('Policy Characteristics'!K:K,MATCH($C710,'Policy Characteristics'!$C:$C,0)))</f>
        <v>industry-ag-main.html#fuel-switching</v>
      </c>
      <c r="R710" s="427" t="str">
        <f>IF(ISBLANK(INDEX('Policy Characteristics'!L:L,MATCH($C710,'Policy Characteristics'!$C:$C,0))),"",INDEX('Policy Characteristics'!L:L,MATCH($C710,'Policy Characteristics'!$C:$C,0)))</f>
        <v>industry-elec-and-hydrogen.html</v>
      </c>
    </row>
    <row r="711" spans="1:18" x14ac:dyDescent="0.35">
      <c r="A711" s="427" t="str">
        <f>IF(ISBLANK(INDEX('Policy Characteristics'!A:A,MATCH($C711,'Policy Characteristics'!$C:$C,0))),"",INDEX('Policy Characteristics'!A:A,MATCH($C711,'Policy Characteristics'!$C:$C,0)))</f>
        <v>Industry</v>
      </c>
      <c r="B711" s="427" t="str">
        <f>IF(ISBLANK(INDEX('Policy Characteristics'!B:B,MATCH($C711,'Policy Characteristics'!$C:$C,0))),"",INDEX('Policy Characteristics'!B:B,MATCH($C711,'Policy Characteristics'!$C:$C,0)))</f>
        <v>Electrification + Hydrogen</v>
      </c>
      <c r="C711" s="431" t="str">
        <f t="shared" si="38"/>
        <v>Fraction of Industrial Fuel Use Shifted to Other Fuels</v>
      </c>
      <c r="D711" s="9" t="s">
        <v>3251</v>
      </c>
      <c r="E711" s="53" t="s">
        <v>2837</v>
      </c>
      <c r="F711" s="211" t="s">
        <v>3221</v>
      </c>
      <c r="G711" s="53" t="s">
        <v>3279</v>
      </c>
      <c r="H711" s="54">
        <v>1264</v>
      </c>
      <c r="I711" s="53" t="s">
        <v>46</v>
      </c>
      <c r="J711" s="429" t="str">
        <f>IF(ISBLANK(INDEX('Policy Characteristics'!D:D,MATCH($C711,'Policy Characteristics'!$C:$C,0))),"",INDEX('Policy Characteristics'!D:D,MATCH($C711,'Policy Characteristics'!$C:$C,0)))</f>
        <v>Electrification + Hydrogen</v>
      </c>
      <c r="K711" s="427" t="str">
        <f>IF(ISBLANK(INDEX('Policy Characteristics'!E:E,MATCH($C711,'Policy Characteristics'!$C:$C,0))),"",INDEX('Policy Characteristics'!E:E,MATCH($C711,'Policy Characteristics'!$C:$C,0)))</f>
        <v>indst fuel type shifting</v>
      </c>
      <c r="L711" s="450">
        <f>IF(ISBLANK(INDEX('Policy Characteristics'!F:F,MATCH($C711,'Policy Characteristics'!$C:$C,0))),"",INDEX('Policy Characteristics'!F:F,MATCH($C711,'Policy Characteristics'!$C:$C,0)))</f>
        <v>0</v>
      </c>
      <c r="M711" s="450">
        <f>IF(ISBLANK(INDEX('Policy Characteristics'!G:G,MATCH($C711,'Policy Characteristics'!$C:$C,0))),"",INDEX('Policy Characteristics'!G:G,MATCH($C711,'Policy Characteristics'!$C:$C,0)))</f>
        <v>1</v>
      </c>
      <c r="N711" s="450">
        <f>IF(ISBLANK(INDEX('Policy Characteristics'!H:H,MATCH($C711,'Policy Characteristics'!$C:$C,0))),"",INDEX('Policy Characteristics'!H:H,MATCH($C711,'Policy Characteristics'!$C:$C,0)))</f>
        <v>0.01</v>
      </c>
      <c r="O711" s="427" t="str">
        <f>IF(ISBLANK(INDEX('Policy Characteristics'!I:I,MATCH($C711,'Policy Characteristics'!$C:$C,0))),"",INDEX('Policy Characteristics'!I:I,MATCH($C711,'Policy Characteristics'!$C:$C,0)))</f>
        <v>% of fuel shifted</v>
      </c>
      <c r="P711" s="427" t="str">
        <f>IF(ISBLANK(INDEX('Policy Characteristics'!J:J,MATCH($C711,'Policy Characteristics'!$C:$C,0))),"",INDEX('Policy Characteristics'!J:J,MATCH($C711,'Policy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11" s="427" t="str">
        <f>IF(ISBLANK(INDEX('Policy Characteristics'!K:K,MATCH($C711,'Policy Characteristics'!$C:$C,0))),"",INDEX('Policy Characteristics'!K:K,MATCH($C711,'Policy Characteristics'!$C:$C,0)))</f>
        <v>industry-ag-main.html#fuel-switching</v>
      </c>
      <c r="R711" s="427" t="str">
        <f>IF(ISBLANK(INDEX('Policy Characteristics'!L:L,MATCH($C711,'Policy Characteristics'!$C:$C,0))),"",INDEX('Policy Characteristics'!L:L,MATCH($C711,'Policy Characteristics'!$C:$C,0)))</f>
        <v>industry-elec-and-hydrogen.html</v>
      </c>
    </row>
    <row r="712" spans="1:18" x14ac:dyDescent="0.35">
      <c r="A712" s="427" t="str">
        <f>IF(ISBLANK(INDEX('Policy Characteristics'!A:A,MATCH($C712,'Policy Characteristics'!$C:$C,0))),"",INDEX('Policy Characteristics'!A:A,MATCH($C712,'Policy Characteristics'!$C:$C,0)))</f>
        <v>Industry</v>
      </c>
      <c r="B712" s="427" t="str">
        <f>IF(ISBLANK(INDEX('Policy Characteristics'!B:B,MATCH($C712,'Policy Characteristics'!$C:$C,0))),"",INDEX('Policy Characteristics'!B:B,MATCH($C712,'Policy Characteristics'!$C:$C,0)))</f>
        <v>Electrification + Hydrogen</v>
      </c>
      <c r="C712" s="431" t="str">
        <f t="shared" si="38"/>
        <v>Fraction of Industrial Fuel Use Shifted to Other Fuels</v>
      </c>
      <c r="D712" s="9" t="s">
        <v>3251</v>
      </c>
      <c r="E712" s="53" t="s">
        <v>2838</v>
      </c>
      <c r="F712" s="211" t="s">
        <v>3221</v>
      </c>
      <c r="G712" s="53" t="s">
        <v>3280</v>
      </c>
      <c r="H712" s="54">
        <v>1265</v>
      </c>
      <c r="I712" s="53" t="s">
        <v>46</v>
      </c>
      <c r="J712" s="429" t="str">
        <f>IF(ISBLANK(INDEX('Policy Characteristics'!D:D,MATCH($C712,'Policy Characteristics'!$C:$C,0))),"",INDEX('Policy Characteristics'!D:D,MATCH($C712,'Policy Characteristics'!$C:$C,0)))</f>
        <v>Electrification + Hydrogen</v>
      </c>
      <c r="K712" s="427" t="str">
        <f>IF(ISBLANK(INDEX('Policy Characteristics'!E:E,MATCH($C712,'Policy Characteristics'!$C:$C,0))),"",INDEX('Policy Characteristics'!E:E,MATCH($C712,'Policy Characteristics'!$C:$C,0)))</f>
        <v>indst fuel type shifting</v>
      </c>
      <c r="L712" s="450">
        <f>IF(ISBLANK(INDEX('Policy Characteristics'!F:F,MATCH($C712,'Policy Characteristics'!$C:$C,0))),"",INDEX('Policy Characteristics'!F:F,MATCH($C712,'Policy Characteristics'!$C:$C,0)))</f>
        <v>0</v>
      </c>
      <c r="M712" s="450">
        <f>IF(ISBLANK(INDEX('Policy Characteristics'!G:G,MATCH($C712,'Policy Characteristics'!$C:$C,0))),"",INDEX('Policy Characteristics'!G:G,MATCH($C712,'Policy Characteristics'!$C:$C,0)))</f>
        <v>1</v>
      </c>
      <c r="N712" s="450">
        <f>IF(ISBLANK(INDEX('Policy Characteristics'!H:H,MATCH($C712,'Policy Characteristics'!$C:$C,0))),"",INDEX('Policy Characteristics'!H:H,MATCH($C712,'Policy Characteristics'!$C:$C,0)))</f>
        <v>0.01</v>
      </c>
      <c r="O712" s="427" t="str">
        <f>IF(ISBLANK(INDEX('Policy Characteristics'!I:I,MATCH($C712,'Policy Characteristics'!$C:$C,0))),"",INDEX('Policy Characteristics'!I:I,MATCH($C712,'Policy Characteristics'!$C:$C,0)))</f>
        <v>% of fuel shifted</v>
      </c>
      <c r="P712" s="427" t="str">
        <f>IF(ISBLANK(INDEX('Policy Characteristics'!J:J,MATCH($C712,'Policy Characteristics'!$C:$C,0))),"",INDEX('Policy Characteristics'!J:J,MATCH($C712,'Policy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12" s="427" t="str">
        <f>IF(ISBLANK(INDEX('Policy Characteristics'!K:K,MATCH($C712,'Policy Characteristics'!$C:$C,0))),"",INDEX('Policy Characteristics'!K:K,MATCH($C712,'Policy Characteristics'!$C:$C,0)))</f>
        <v>industry-ag-main.html#fuel-switching</v>
      </c>
      <c r="R712" s="427" t="str">
        <f>IF(ISBLANK(INDEX('Policy Characteristics'!L:L,MATCH($C712,'Policy Characteristics'!$C:$C,0))),"",INDEX('Policy Characteristics'!L:L,MATCH($C712,'Policy Characteristics'!$C:$C,0)))</f>
        <v>industry-elec-and-hydrogen.html</v>
      </c>
    </row>
    <row r="713" spans="1:18" x14ac:dyDescent="0.35">
      <c r="A713" s="427" t="str">
        <f>IF(ISBLANK(INDEX('Policy Characteristics'!A:A,MATCH($C713,'Policy Characteristics'!$C:$C,0))),"",INDEX('Policy Characteristics'!A:A,MATCH($C713,'Policy Characteristics'!$C:$C,0)))</f>
        <v>Industry</v>
      </c>
      <c r="B713" s="427" t="str">
        <f>IF(ISBLANK(INDEX('Policy Characteristics'!B:B,MATCH($C713,'Policy Characteristics'!$C:$C,0))),"",INDEX('Policy Characteristics'!B:B,MATCH($C713,'Policy Characteristics'!$C:$C,0)))</f>
        <v>Electrification + Hydrogen</v>
      </c>
      <c r="C713" s="431" t="str">
        <f t="shared" si="38"/>
        <v>Fraction of Industrial Fuel Use Shifted to Other Fuels</v>
      </c>
      <c r="D713" s="9" t="s">
        <v>3251</v>
      </c>
      <c r="E713" s="53" t="s">
        <v>2839</v>
      </c>
      <c r="F713" s="211" t="s">
        <v>3221</v>
      </c>
      <c r="G713" s="53" t="s">
        <v>3281</v>
      </c>
      <c r="H713" s="54">
        <v>1266</v>
      </c>
      <c r="I713" s="53" t="s">
        <v>46</v>
      </c>
      <c r="J713" s="429" t="str">
        <f>IF(ISBLANK(INDEX('Policy Characteristics'!D:D,MATCH($C713,'Policy Characteristics'!$C:$C,0))),"",INDEX('Policy Characteristics'!D:D,MATCH($C713,'Policy Characteristics'!$C:$C,0)))</f>
        <v>Electrification + Hydrogen</v>
      </c>
      <c r="K713" s="427" t="str">
        <f>IF(ISBLANK(INDEX('Policy Characteristics'!E:E,MATCH($C713,'Policy Characteristics'!$C:$C,0))),"",INDEX('Policy Characteristics'!E:E,MATCH($C713,'Policy Characteristics'!$C:$C,0)))</f>
        <v>indst fuel type shifting</v>
      </c>
      <c r="L713" s="450">
        <f>IF(ISBLANK(INDEX('Policy Characteristics'!F:F,MATCH($C713,'Policy Characteristics'!$C:$C,0))),"",INDEX('Policy Characteristics'!F:F,MATCH($C713,'Policy Characteristics'!$C:$C,0)))</f>
        <v>0</v>
      </c>
      <c r="M713" s="450">
        <f>IF(ISBLANK(INDEX('Policy Characteristics'!G:G,MATCH($C713,'Policy Characteristics'!$C:$C,0))),"",INDEX('Policy Characteristics'!G:G,MATCH($C713,'Policy Characteristics'!$C:$C,0)))</f>
        <v>1</v>
      </c>
      <c r="N713" s="450">
        <f>IF(ISBLANK(INDEX('Policy Characteristics'!H:H,MATCH($C713,'Policy Characteristics'!$C:$C,0))),"",INDEX('Policy Characteristics'!H:H,MATCH($C713,'Policy Characteristics'!$C:$C,0)))</f>
        <v>0.01</v>
      </c>
      <c r="O713" s="427" t="str">
        <f>IF(ISBLANK(INDEX('Policy Characteristics'!I:I,MATCH($C713,'Policy Characteristics'!$C:$C,0))),"",INDEX('Policy Characteristics'!I:I,MATCH($C713,'Policy Characteristics'!$C:$C,0)))</f>
        <v>% of fuel shifted</v>
      </c>
      <c r="P713" s="427" t="str">
        <f>IF(ISBLANK(INDEX('Policy Characteristics'!J:J,MATCH($C713,'Policy Characteristics'!$C:$C,0))),"",INDEX('Policy Characteristics'!J:J,MATCH($C713,'Policy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13" s="427" t="str">
        <f>IF(ISBLANK(INDEX('Policy Characteristics'!K:K,MATCH($C713,'Policy Characteristics'!$C:$C,0))),"",INDEX('Policy Characteristics'!K:K,MATCH($C713,'Policy Characteristics'!$C:$C,0)))</f>
        <v>industry-ag-main.html#fuel-switching</v>
      </c>
      <c r="R713" s="427" t="str">
        <f>IF(ISBLANK(INDEX('Policy Characteristics'!L:L,MATCH($C713,'Policy Characteristics'!$C:$C,0))),"",INDEX('Policy Characteristics'!L:L,MATCH($C713,'Policy Characteristics'!$C:$C,0)))</f>
        <v>industry-elec-and-hydrogen.html</v>
      </c>
    </row>
    <row r="714" spans="1:18" x14ac:dyDescent="0.35">
      <c r="A714" s="427" t="str">
        <f>IF(ISBLANK(INDEX('Policy Characteristics'!A:A,MATCH($C714,'Policy Characteristics'!$C:$C,0))),"",INDEX('Policy Characteristics'!A:A,MATCH($C714,'Policy Characteristics'!$C:$C,0)))</f>
        <v>Industry</v>
      </c>
      <c r="B714" s="427" t="str">
        <f>IF(ISBLANK(INDEX('Policy Characteristics'!B:B,MATCH($C714,'Policy Characteristics'!$C:$C,0))),"",INDEX('Policy Characteristics'!B:B,MATCH($C714,'Policy Characteristics'!$C:$C,0)))</f>
        <v>Electrification + Hydrogen</v>
      </c>
      <c r="C714" s="431" t="str">
        <f t="shared" si="38"/>
        <v>Fraction of Industrial Fuel Use Shifted to Other Fuels</v>
      </c>
      <c r="D714" s="9" t="s">
        <v>3251</v>
      </c>
      <c r="E714" s="53" t="s">
        <v>2836</v>
      </c>
      <c r="F714" s="211" t="s">
        <v>3221</v>
      </c>
      <c r="G714" s="53" t="s">
        <v>3282</v>
      </c>
      <c r="H714" s="54">
        <v>1267</v>
      </c>
      <c r="I714" s="53" t="s">
        <v>45</v>
      </c>
      <c r="J714" s="429" t="str">
        <f>IF(ISBLANK(INDEX('Policy Characteristics'!D:D,MATCH($C714,'Policy Characteristics'!$C:$C,0))),"",INDEX('Policy Characteristics'!D:D,MATCH($C714,'Policy Characteristics'!$C:$C,0)))</f>
        <v>Electrification + Hydrogen</v>
      </c>
      <c r="K714" s="427" t="str">
        <f>IF(ISBLANK(INDEX('Policy Characteristics'!E:E,MATCH($C714,'Policy Characteristics'!$C:$C,0))),"",INDEX('Policy Characteristics'!E:E,MATCH($C714,'Policy Characteristics'!$C:$C,0)))</f>
        <v>indst fuel type shifting</v>
      </c>
      <c r="L714" s="450">
        <f>IF(ISBLANK(INDEX('Policy Characteristics'!F:F,MATCH($C714,'Policy Characteristics'!$C:$C,0))),"",INDEX('Policy Characteristics'!F:F,MATCH($C714,'Policy Characteristics'!$C:$C,0)))</f>
        <v>0</v>
      </c>
      <c r="M714" s="450">
        <f>IF(ISBLANK(INDEX('Policy Characteristics'!G:G,MATCH($C714,'Policy Characteristics'!$C:$C,0))),"",INDEX('Policy Characteristics'!G:G,MATCH($C714,'Policy Characteristics'!$C:$C,0)))</f>
        <v>1</v>
      </c>
      <c r="N714" s="450">
        <f>IF(ISBLANK(INDEX('Policy Characteristics'!H:H,MATCH($C714,'Policy Characteristics'!$C:$C,0))),"",INDEX('Policy Characteristics'!H:H,MATCH($C714,'Policy Characteristics'!$C:$C,0)))</f>
        <v>0.01</v>
      </c>
      <c r="O714" s="427" t="str">
        <f>IF(ISBLANK(INDEX('Policy Characteristics'!I:I,MATCH($C714,'Policy Characteristics'!$C:$C,0))),"",INDEX('Policy Characteristics'!I:I,MATCH($C714,'Policy Characteristics'!$C:$C,0)))</f>
        <v>% of fuel shifted</v>
      </c>
      <c r="P714" s="427" t="str">
        <f>IF(ISBLANK(INDEX('Policy Characteristics'!J:J,MATCH($C714,'Policy Characteristics'!$C:$C,0))),"",INDEX('Policy Characteristics'!J:J,MATCH($C714,'Policy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14" s="427" t="str">
        <f>IF(ISBLANK(INDEX('Policy Characteristics'!K:K,MATCH($C714,'Policy Characteristics'!$C:$C,0))),"",INDEX('Policy Characteristics'!K:K,MATCH($C714,'Policy Characteristics'!$C:$C,0)))</f>
        <v>industry-ag-main.html#fuel-switching</v>
      </c>
      <c r="R714" s="427" t="str">
        <f>IF(ISBLANK(INDEX('Policy Characteristics'!L:L,MATCH($C714,'Policy Characteristics'!$C:$C,0))),"",INDEX('Policy Characteristics'!L:L,MATCH($C714,'Policy Characteristics'!$C:$C,0)))</f>
        <v>industry-elec-and-hydrogen.html</v>
      </c>
    </row>
    <row r="715" spans="1:18" x14ac:dyDescent="0.35">
      <c r="A715" s="427" t="str">
        <f>IF(ISBLANK(INDEX('Policy Characteristics'!A:A,MATCH($C715,'Policy Characteristics'!$C:$C,0))),"",INDEX('Policy Characteristics'!A:A,MATCH($C715,'Policy Characteristics'!$C:$C,0)))</f>
        <v>Industry</v>
      </c>
      <c r="B715" s="427" t="str">
        <f>IF(ISBLANK(INDEX('Policy Characteristics'!B:B,MATCH($C715,'Policy Characteristics'!$C:$C,0))),"",INDEX('Policy Characteristics'!B:B,MATCH($C715,'Policy Characteristics'!$C:$C,0)))</f>
        <v>Electrification + Hydrogen</v>
      </c>
      <c r="C715" s="431" t="str">
        <f t="shared" si="38"/>
        <v>Fraction of Industrial Fuel Use Shifted to Other Fuels</v>
      </c>
      <c r="D715" s="9" t="s">
        <v>3252</v>
      </c>
      <c r="E715" s="53" t="s">
        <v>2480</v>
      </c>
      <c r="F715" s="211" t="s">
        <v>3222</v>
      </c>
      <c r="G715" s="53" t="s">
        <v>3273</v>
      </c>
      <c r="H715" s="54">
        <v>1268</v>
      </c>
      <c r="I715" s="53" t="s">
        <v>45</v>
      </c>
      <c r="J715" s="429" t="str">
        <f>IF(ISBLANK(INDEX('Policy Characteristics'!D:D,MATCH($C715,'Policy Characteristics'!$C:$C,0))),"",INDEX('Policy Characteristics'!D:D,MATCH($C715,'Policy Characteristics'!$C:$C,0)))</f>
        <v>Electrification + Hydrogen</v>
      </c>
      <c r="K715" s="427" t="str">
        <f>IF(ISBLANK(INDEX('Policy Characteristics'!E:E,MATCH($C715,'Policy Characteristics'!$C:$C,0))),"",INDEX('Policy Characteristics'!E:E,MATCH($C715,'Policy Characteristics'!$C:$C,0)))</f>
        <v>indst fuel type shifting</v>
      </c>
      <c r="L715" s="450">
        <f>IF(ISBLANK(INDEX('Policy Characteristics'!F:F,MATCH($C715,'Policy Characteristics'!$C:$C,0))),"",INDEX('Policy Characteristics'!F:F,MATCH($C715,'Policy Characteristics'!$C:$C,0)))</f>
        <v>0</v>
      </c>
      <c r="M715" s="450">
        <f>IF(ISBLANK(INDEX('Policy Characteristics'!G:G,MATCH($C715,'Policy Characteristics'!$C:$C,0))),"",INDEX('Policy Characteristics'!G:G,MATCH($C715,'Policy Characteristics'!$C:$C,0)))</f>
        <v>1</v>
      </c>
      <c r="N715" s="450">
        <f>IF(ISBLANK(INDEX('Policy Characteristics'!H:H,MATCH($C715,'Policy Characteristics'!$C:$C,0))),"",INDEX('Policy Characteristics'!H:H,MATCH($C715,'Policy Characteristics'!$C:$C,0)))</f>
        <v>0.01</v>
      </c>
      <c r="O715" s="427" t="str">
        <f>IF(ISBLANK(INDEX('Policy Characteristics'!I:I,MATCH($C715,'Policy Characteristics'!$C:$C,0))),"",INDEX('Policy Characteristics'!I:I,MATCH($C715,'Policy Characteristics'!$C:$C,0)))</f>
        <v>% of fuel shifted</v>
      </c>
      <c r="P715" s="427" t="str">
        <f>IF(ISBLANK(INDEX('Policy Characteristics'!J:J,MATCH($C715,'Policy Characteristics'!$C:$C,0))),"",INDEX('Policy Characteristics'!J:J,MATCH($C715,'Policy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15" s="427" t="str">
        <f>IF(ISBLANK(INDEX('Policy Characteristics'!K:K,MATCH($C715,'Policy Characteristics'!$C:$C,0))),"",INDEX('Policy Characteristics'!K:K,MATCH($C715,'Policy Characteristics'!$C:$C,0)))</f>
        <v>industry-ag-main.html#fuel-switching</v>
      </c>
      <c r="R715" s="427" t="str">
        <f>IF(ISBLANK(INDEX('Policy Characteristics'!L:L,MATCH($C715,'Policy Characteristics'!$C:$C,0))),"",INDEX('Policy Characteristics'!L:L,MATCH($C715,'Policy Characteristics'!$C:$C,0)))</f>
        <v>industry-elec-and-hydrogen.html</v>
      </c>
    </row>
    <row r="716" spans="1:18" x14ac:dyDescent="0.35">
      <c r="A716" s="427" t="str">
        <f>IF(ISBLANK(INDEX('Policy Characteristics'!A:A,MATCH($C716,'Policy Characteristics'!$C:$C,0))),"",INDEX('Policy Characteristics'!A:A,MATCH($C716,'Policy Characteristics'!$C:$C,0)))</f>
        <v>Industry</v>
      </c>
      <c r="B716" s="427" t="str">
        <f>IF(ISBLANK(INDEX('Policy Characteristics'!B:B,MATCH($C716,'Policy Characteristics'!$C:$C,0))),"",INDEX('Policy Characteristics'!B:B,MATCH($C716,'Policy Characteristics'!$C:$C,0)))</f>
        <v>Electrification + Hydrogen</v>
      </c>
      <c r="C716" s="431" t="str">
        <f t="shared" si="38"/>
        <v>Fraction of Industrial Fuel Use Shifted to Other Fuels</v>
      </c>
      <c r="D716" s="9" t="s">
        <v>3252</v>
      </c>
      <c r="E716" s="53" t="s">
        <v>2481</v>
      </c>
      <c r="F716" s="211" t="s">
        <v>3222</v>
      </c>
      <c r="G716" s="53" t="s">
        <v>3274</v>
      </c>
      <c r="H716" s="54">
        <v>1269</v>
      </c>
      <c r="I716" s="53" t="s">
        <v>46</v>
      </c>
      <c r="J716" s="429" t="str">
        <f>IF(ISBLANK(INDEX('Policy Characteristics'!D:D,MATCH($C716,'Policy Characteristics'!$C:$C,0))),"",INDEX('Policy Characteristics'!D:D,MATCH($C716,'Policy Characteristics'!$C:$C,0)))</f>
        <v>Electrification + Hydrogen</v>
      </c>
      <c r="K716" s="427" t="str">
        <f>IF(ISBLANK(INDEX('Policy Characteristics'!E:E,MATCH($C716,'Policy Characteristics'!$C:$C,0))),"",INDEX('Policy Characteristics'!E:E,MATCH($C716,'Policy Characteristics'!$C:$C,0)))</f>
        <v>indst fuel type shifting</v>
      </c>
      <c r="L716" s="450">
        <f>IF(ISBLANK(INDEX('Policy Characteristics'!F:F,MATCH($C716,'Policy Characteristics'!$C:$C,0))),"",INDEX('Policy Characteristics'!F:F,MATCH($C716,'Policy Characteristics'!$C:$C,0)))</f>
        <v>0</v>
      </c>
      <c r="M716" s="450">
        <f>IF(ISBLANK(INDEX('Policy Characteristics'!G:G,MATCH($C716,'Policy Characteristics'!$C:$C,0))),"",INDEX('Policy Characteristics'!G:G,MATCH($C716,'Policy Characteristics'!$C:$C,0)))</f>
        <v>1</v>
      </c>
      <c r="N716" s="450">
        <f>IF(ISBLANK(INDEX('Policy Characteristics'!H:H,MATCH($C716,'Policy Characteristics'!$C:$C,0))),"",INDEX('Policy Characteristics'!H:H,MATCH($C716,'Policy Characteristics'!$C:$C,0)))</f>
        <v>0.01</v>
      </c>
      <c r="O716" s="427" t="str">
        <f>IF(ISBLANK(INDEX('Policy Characteristics'!I:I,MATCH($C716,'Policy Characteristics'!$C:$C,0))),"",INDEX('Policy Characteristics'!I:I,MATCH($C716,'Policy Characteristics'!$C:$C,0)))</f>
        <v>% of fuel shifted</v>
      </c>
      <c r="P716" s="427" t="str">
        <f>IF(ISBLANK(INDEX('Policy Characteristics'!J:J,MATCH($C716,'Policy Characteristics'!$C:$C,0))),"",INDEX('Policy Characteristics'!J:J,MATCH($C716,'Policy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16" s="427" t="str">
        <f>IF(ISBLANK(INDEX('Policy Characteristics'!K:K,MATCH($C716,'Policy Characteristics'!$C:$C,0))),"",INDEX('Policy Characteristics'!K:K,MATCH($C716,'Policy Characteristics'!$C:$C,0)))</f>
        <v>industry-ag-main.html#fuel-switching</v>
      </c>
      <c r="R716" s="427" t="str">
        <f>IF(ISBLANK(INDEX('Policy Characteristics'!L:L,MATCH($C716,'Policy Characteristics'!$C:$C,0))),"",INDEX('Policy Characteristics'!L:L,MATCH($C716,'Policy Characteristics'!$C:$C,0)))</f>
        <v>industry-elec-and-hydrogen.html</v>
      </c>
    </row>
    <row r="717" spans="1:18" x14ac:dyDescent="0.35">
      <c r="A717" s="427" t="str">
        <f>IF(ISBLANK(INDEX('Policy Characteristics'!A:A,MATCH($C717,'Policy Characteristics'!$C:$C,0))),"",INDEX('Policy Characteristics'!A:A,MATCH($C717,'Policy Characteristics'!$C:$C,0)))</f>
        <v>Industry</v>
      </c>
      <c r="B717" s="427" t="str">
        <f>IF(ISBLANK(INDEX('Policy Characteristics'!B:B,MATCH($C717,'Policy Characteristics'!$C:$C,0))),"",INDEX('Policy Characteristics'!B:B,MATCH($C717,'Policy Characteristics'!$C:$C,0)))</f>
        <v>Electrification + Hydrogen</v>
      </c>
      <c r="C717" s="431" t="str">
        <f t="shared" si="38"/>
        <v>Fraction of Industrial Fuel Use Shifted to Other Fuels</v>
      </c>
      <c r="D717" s="9" t="s">
        <v>3252</v>
      </c>
      <c r="E717" s="53" t="s">
        <v>2482</v>
      </c>
      <c r="F717" s="211" t="s">
        <v>3222</v>
      </c>
      <c r="G717" s="53" t="s">
        <v>3275</v>
      </c>
      <c r="H717" s="54">
        <v>1270</v>
      </c>
      <c r="I717" s="53" t="s">
        <v>46</v>
      </c>
      <c r="J717" s="429" t="str">
        <f>IF(ISBLANK(INDEX('Policy Characteristics'!D:D,MATCH($C717,'Policy Characteristics'!$C:$C,0))),"",INDEX('Policy Characteristics'!D:D,MATCH($C717,'Policy Characteristics'!$C:$C,0)))</f>
        <v>Electrification + Hydrogen</v>
      </c>
      <c r="K717" s="427" t="str">
        <f>IF(ISBLANK(INDEX('Policy Characteristics'!E:E,MATCH($C717,'Policy Characteristics'!$C:$C,0))),"",INDEX('Policy Characteristics'!E:E,MATCH($C717,'Policy Characteristics'!$C:$C,0)))</f>
        <v>indst fuel type shifting</v>
      </c>
      <c r="L717" s="450">
        <f>IF(ISBLANK(INDEX('Policy Characteristics'!F:F,MATCH($C717,'Policy Characteristics'!$C:$C,0))),"",INDEX('Policy Characteristics'!F:F,MATCH($C717,'Policy Characteristics'!$C:$C,0)))</f>
        <v>0</v>
      </c>
      <c r="M717" s="450">
        <f>IF(ISBLANK(INDEX('Policy Characteristics'!G:G,MATCH($C717,'Policy Characteristics'!$C:$C,0))),"",INDEX('Policy Characteristics'!G:G,MATCH($C717,'Policy Characteristics'!$C:$C,0)))</f>
        <v>1</v>
      </c>
      <c r="N717" s="450">
        <f>IF(ISBLANK(INDEX('Policy Characteristics'!H:H,MATCH($C717,'Policy Characteristics'!$C:$C,0))),"",INDEX('Policy Characteristics'!H:H,MATCH($C717,'Policy Characteristics'!$C:$C,0)))</f>
        <v>0.01</v>
      </c>
      <c r="O717" s="427" t="str">
        <f>IF(ISBLANK(INDEX('Policy Characteristics'!I:I,MATCH($C717,'Policy Characteristics'!$C:$C,0))),"",INDEX('Policy Characteristics'!I:I,MATCH($C717,'Policy Characteristics'!$C:$C,0)))</f>
        <v>% of fuel shifted</v>
      </c>
      <c r="P717" s="427" t="str">
        <f>IF(ISBLANK(INDEX('Policy Characteristics'!J:J,MATCH($C717,'Policy Characteristics'!$C:$C,0))),"",INDEX('Policy Characteristics'!J:J,MATCH($C717,'Policy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17" s="427" t="str">
        <f>IF(ISBLANK(INDEX('Policy Characteristics'!K:K,MATCH($C717,'Policy Characteristics'!$C:$C,0))),"",INDEX('Policy Characteristics'!K:K,MATCH($C717,'Policy Characteristics'!$C:$C,0)))</f>
        <v>industry-ag-main.html#fuel-switching</v>
      </c>
      <c r="R717" s="427" t="str">
        <f>IF(ISBLANK(INDEX('Policy Characteristics'!L:L,MATCH($C717,'Policy Characteristics'!$C:$C,0))),"",INDEX('Policy Characteristics'!L:L,MATCH($C717,'Policy Characteristics'!$C:$C,0)))</f>
        <v>industry-elec-and-hydrogen.html</v>
      </c>
    </row>
    <row r="718" spans="1:18" x14ac:dyDescent="0.35">
      <c r="A718" s="427" t="str">
        <f>IF(ISBLANK(INDEX('Policy Characteristics'!A:A,MATCH($C718,'Policy Characteristics'!$C:$C,0))),"",INDEX('Policy Characteristics'!A:A,MATCH($C718,'Policy Characteristics'!$C:$C,0)))</f>
        <v>Industry</v>
      </c>
      <c r="B718" s="427" t="str">
        <f>IF(ISBLANK(INDEX('Policy Characteristics'!B:B,MATCH($C718,'Policy Characteristics'!$C:$C,0))),"",INDEX('Policy Characteristics'!B:B,MATCH($C718,'Policy Characteristics'!$C:$C,0)))</f>
        <v>Electrification + Hydrogen</v>
      </c>
      <c r="C718" s="431" t="str">
        <f t="shared" si="38"/>
        <v>Fraction of Industrial Fuel Use Shifted to Other Fuels</v>
      </c>
      <c r="D718" s="9" t="s">
        <v>3252</v>
      </c>
      <c r="E718" s="53" t="s">
        <v>2483</v>
      </c>
      <c r="F718" s="211" t="s">
        <v>3222</v>
      </c>
      <c r="G718" s="53" t="s">
        <v>3276</v>
      </c>
      <c r="H718" s="54">
        <v>1271</v>
      </c>
      <c r="I718" s="53" t="s">
        <v>46</v>
      </c>
      <c r="J718" s="429" t="str">
        <f>IF(ISBLANK(INDEX('Policy Characteristics'!D:D,MATCH($C718,'Policy Characteristics'!$C:$C,0))),"",INDEX('Policy Characteristics'!D:D,MATCH($C718,'Policy Characteristics'!$C:$C,0)))</f>
        <v>Electrification + Hydrogen</v>
      </c>
      <c r="K718" s="427" t="str">
        <f>IF(ISBLANK(INDEX('Policy Characteristics'!E:E,MATCH($C718,'Policy Characteristics'!$C:$C,0))),"",INDEX('Policy Characteristics'!E:E,MATCH($C718,'Policy Characteristics'!$C:$C,0)))</f>
        <v>indst fuel type shifting</v>
      </c>
      <c r="L718" s="450">
        <f>IF(ISBLANK(INDEX('Policy Characteristics'!F:F,MATCH($C718,'Policy Characteristics'!$C:$C,0))),"",INDEX('Policy Characteristics'!F:F,MATCH($C718,'Policy Characteristics'!$C:$C,0)))</f>
        <v>0</v>
      </c>
      <c r="M718" s="450">
        <f>IF(ISBLANK(INDEX('Policy Characteristics'!G:G,MATCH($C718,'Policy Characteristics'!$C:$C,0))),"",INDEX('Policy Characteristics'!G:G,MATCH($C718,'Policy Characteristics'!$C:$C,0)))</f>
        <v>1</v>
      </c>
      <c r="N718" s="450">
        <f>IF(ISBLANK(INDEX('Policy Characteristics'!H:H,MATCH($C718,'Policy Characteristics'!$C:$C,0))),"",INDEX('Policy Characteristics'!H:H,MATCH($C718,'Policy Characteristics'!$C:$C,0)))</f>
        <v>0.01</v>
      </c>
      <c r="O718" s="427" t="str">
        <f>IF(ISBLANK(INDEX('Policy Characteristics'!I:I,MATCH($C718,'Policy Characteristics'!$C:$C,0))),"",INDEX('Policy Characteristics'!I:I,MATCH($C718,'Policy Characteristics'!$C:$C,0)))</f>
        <v>% of fuel shifted</v>
      </c>
      <c r="P718" s="427" t="str">
        <f>IF(ISBLANK(INDEX('Policy Characteristics'!J:J,MATCH($C718,'Policy Characteristics'!$C:$C,0))),"",INDEX('Policy Characteristics'!J:J,MATCH($C718,'Policy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18" s="427" t="str">
        <f>IF(ISBLANK(INDEX('Policy Characteristics'!K:K,MATCH($C718,'Policy Characteristics'!$C:$C,0))),"",INDEX('Policy Characteristics'!K:K,MATCH($C718,'Policy Characteristics'!$C:$C,0)))</f>
        <v>industry-ag-main.html#fuel-switching</v>
      </c>
      <c r="R718" s="427" t="str">
        <f>IF(ISBLANK(INDEX('Policy Characteristics'!L:L,MATCH($C718,'Policy Characteristics'!$C:$C,0))),"",INDEX('Policy Characteristics'!L:L,MATCH($C718,'Policy Characteristics'!$C:$C,0)))</f>
        <v>industry-elec-and-hydrogen.html</v>
      </c>
    </row>
    <row r="719" spans="1:18" x14ac:dyDescent="0.35">
      <c r="A719" s="427" t="str">
        <f>IF(ISBLANK(INDEX('Policy Characteristics'!A:A,MATCH($C719,'Policy Characteristics'!$C:$C,0))),"",INDEX('Policy Characteristics'!A:A,MATCH($C719,'Policy Characteristics'!$C:$C,0)))</f>
        <v>Industry</v>
      </c>
      <c r="B719" s="427" t="str">
        <f>IF(ISBLANK(INDEX('Policy Characteristics'!B:B,MATCH($C719,'Policy Characteristics'!$C:$C,0))),"",INDEX('Policy Characteristics'!B:B,MATCH($C719,'Policy Characteristics'!$C:$C,0)))</f>
        <v>Electrification + Hydrogen</v>
      </c>
      <c r="C719" s="431" t="str">
        <f t="shared" si="38"/>
        <v>Fraction of Industrial Fuel Use Shifted to Other Fuels</v>
      </c>
      <c r="D719" s="9" t="s">
        <v>3252</v>
      </c>
      <c r="E719" s="53" t="s">
        <v>2484</v>
      </c>
      <c r="F719" s="211" t="s">
        <v>3222</v>
      </c>
      <c r="G719" s="53" t="s">
        <v>3277</v>
      </c>
      <c r="H719" s="54">
        <v>1272</v>
      </c>
      <c r="I719" s="53" t="s">
        <v>46</v>
      </c>
      <c r="J719" s="429" t="str">
        <f>IF(ISBLANK(INDEX('Policy Characteristics'!D:D,MATCH($C719,'Policy Characteristics'!$C:$C,0))),"",INDEX('Policy Characteristics'!D:D,MATCH($C719,'Policy Characteristics'!$C:$C,0)))</f>
        <v>Electrification + Hydrogen</v>
      </c>
      <c r="K719" s="427" t="str">
        <f>IF(ISBLANK(INDEX('Policy Characteristics'!E:E,MATCH($C719,'Policy Characteristics'!$C:$C,0))),"",INDEX('Policy Characteristics'!E:E,MATCH($C719,'Policy Characteristics'!$C:$C,0)))</f>
        <v>indst fuel type shifting</v>
      </c>
      <c r="L719" s="450">
        <f>IF(ISBLANK(INDEX('Policy Characteristics'!F:F,MATCH($C719,'Policy Characteristics'!$C:$C,0))),"",INDEX('Policy Characteristics'!F:F,MATCH($C719,'Policy Characteristics'!$C:$C,0)))</f>
        <v>0</v>
      </c>
      <c r="M719" s="450">
        <f>IF(ISBLANK(INDEX('Policy Characteristics'!G:G,MATCH($C719,'Policy Characteristics'!$C:$C,0))),"",INDEX('Policy Characteristics'!G:G,MATCH($C719,'Policy Characteristics'!$C:$C,0)))</f>
        <v>1</v>
      </c>
      <c r="N719" s="450">
        <f>IF(ISBLANK(INDEX('Policy Characteristics'!H:H,MATCH($C719,'Policy Characteristics'!$C:$C,0))),"",INDEX('Policy Characteristics'!H:H,MATCH($C719,'Policy Characteristics'!$C:$C,0)))</f>
        <v>0.01</v>
      </c>
      <c r="O719" s="427" t="str">
        <f>IF(ISBLANK(INDEX('Policy Characteristics'!I:I,MATCH($C719,'Policy Characteristics'!$C:$C,0))),"",INDEX('Policy Characteristics'!I:I,MATCH($C719,'Policy Characteristics'!$C:$C,0)))</f>
        <v>% of fuel shifted</v>
      </c>
      <c r="P719" s="427" t="str">
        <f>IF(ISBLANK(INDEX('Policy Characteristics'!J:J,MATCH($C719,'Policy Characteristics'!$C:$C,0))),"",INDEX('Policy Characteristics'!J:J,MATCH($C719,'Policy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19" s="427" t="str">
        <f>IF(ISBLANK(INDEX('Policy Characteristics'!K:K,MATCH($C719,'Policy Characteristics'!$C:$C,0))),"",INDEX('Policy Characteristics'!K:K,MATCH($C719,'Policy Characteristics'!$C:$C,0)))</f>
        <v>industry-ag-main.html#fuel-switching</v>
      </c>
      <c r="R719" s="427" t="str">
        <f>IF(ISBLANK(INDEX('Policy Characteristics'!L:L,MATCH($C719,'Policy Characteristics'!$C:$C,0))),"",INDEX('Policy Characteristics'!L:L,MATCH($C719,'Policy Characteristics'!$C:$C,0)))</f>
        <v>industry-elec-and-hydrogen.html</v>
      </c>
    </row>
    <row r="720" spans="1:18" x14ac:dyDescent="0.35">
      <c r="A720" s="427" t="str">
        <f>IF(ISBLANK(INDEX('Policy Characteristics'!A:A,MATCH($C720,'Policy Characteristics'!$C:$C,0))),"",INDEX('Policy Characteristics'!A:A,MATCH($C720,'Policy Characteristics'!$C:$C,0)))</f>
        <v>Industry</v>
      </c>
      <c r="B720" s="427" t="str">
        <f>IF(ISBLANK(INDEX('Policy Characteristics'!B:B,MATCH($C720,'Policy Characteristics'!$C:$C,0))),"",INDEX('Policy Characteristics'!B:B,MATCH($C720,'Policy Characteristics'!$C:$C,0)))</f>
        <v>Electrification + Hydrogen</v>
      </c>
      <c r="C720" s="431" t="str">
        <f t="shared" si="38"/>
        <v>Fraction of Industrial Fuel Use Shifted to Other Fuels</v>
      </c>
      <c r="D720" s="9" t="s">
        <v>3252</v>
      </c>
      <c r="E720" s="53" t="s">
        <v>2485</v>
      </c>
      <c r="F720" s="211" t="s">
        <v>3222</v>
      </c>
      <c r="G720" s="53" t="s">
        <v>3278</v>
      </c>
      <c r="H720" s="54">
        <v>1273</v>
      </c>
      <c r="I720" s="53" t="s">
        <v>46</v>
      </c>
      <c r="J720" s="429" t="str">
        <f>IF(ISBLANK(INDEX('Policy Characteristics'!D:D,MATCH($C720,'Policy Characteristics'!$C:$C,0))),"",INDEX('Policy Characteristics'!D:D,MATCH($C720,'Policy Characteristics'!$C:$C,0)))</f>
        <v>Electrification + Hydrogen</v>
      </c>
      <c r="K720" s="427" t="str">
        <f>IF(ISBLANK(INDEX('Policy Characteristics'!E:E,MATCH($C720,'Policy Characteristics'!$C:$C,0))),"",INDEX('Policy Characteristics'!E:E,MATCH($C720,'Policy Characteristics'!$C:$C,0)))</f>
        <v>indst fuel type shifting</v>
      </c>
      <c r="L720" s="450">
        <f>IF(ISBLANK(INDEX('Policy Characteristics'!F:F,MATCH($C720,'Policy Characteristics'!$C:$C,0))),"",INDEX('Policy Characteristics'!F:F,MATCH($C720,'Policy Characteristics'!$C:$C,0)))</f>
        <v>0</v>
      </c>
      <c r="M720" s="450">
        <f>IF(ISBLANK(INDEX('Policy Characteristics'!G:G,MATCH($C720,'Policy Characteristics'!$C:$C,0))),"",INDEX('Policy Characteristics'!G:G,MATCH($C720,'Policy Characteristics'!$C:$C,0)))</f>
        <v>1</v>
      </c>
      <c r="N720" s="450">
        <f>IF(ISBLANK(INDEX('Policy Characteristics'!H:H,MATCH($C720,'Policy Characteristics'!$C:$C,0))),"",INDEX('Policy Characteristics'!H:H,MATCH($C720,'Policy Characteristics'!$C:$C,0)))</f>
        <v>0.01</v>
      </c>
      <c r="O720" s="427" t="str">
        <f>IF(ISBLANK(INDEX('Policy Characteristics'!I:I,MATCH($C720,'Policy Characteristics'!$C:$C,0))),"",INDEX('Policy Characteristics'!I:I,MATCH($C720,'Policy Characteristics'!$C:$C,0)))</f>
        <v>% of fuel shifted</v>
      </c>
      <c r="P720" s="427" t="str">
        <f>IF(ISBLANK(INDEX('Policy Characteristics'!J:J,MATCH($C720,'Policy Characteristics'!$C:$C,0))),"",INDEX('Policy Characteristics'!J:J,MATCH($C720,'Policy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20" s="427" t="str">
        <f>IF(ISBLANK(INDEX('Policy Characteristics'!K:K,MATCH($C720,'Policy Characteristics'!$C:$C,0))),"",INDEX('Policy Characteristics'!K:K,MATCH($C720,'Policy Characteristics'!$C:$C,0)))</f>
        <v>industry-ag-main.html#fuel-switching</v>
      </c>
      <c r="R720" s="427" t="str">
        <f>IF(ISBLANK(INDEX('Policy Characteristics'!L:L,MATCH($C720,'Policy Characteristics'!$C:$C,0))),"",INDEX('Policy Characteristics'!L:L,MATCH($C720,'Policy Characteristics'!$C:$C,0)))</f>
        <v>industry-elec-and-hydrogen.html</v>
      </c>
    </row>
    <row r="721" spans="1:18" x14ac:dyDescent="0.35">
      <c r="A721" s="427" t="str">
        <f>IF(ISBLANK(INDEX('Policy Characteristics'!A:A,MATCH($C721,'Policy Characteristics'!$C:$C,0))),"",INDEX('Policy Characteristics'!A:A,MATCH($C721,'Policy Characteristics'!$C:$C,0)))</f>
        <v>Industry</v>
      </c>
      <c r="B721" s="427" t="str">
        <f>IF(ISBLANK(INDEX('Policy Characteristics'!B:B,MATCH($C721,'Policy Characteristics'!$C:$C,0))),"",INDEX('Policy Characteristics'!B:B,MATCH($C721,'Policy Characteristics'!$C:$C,0)))</f>
        <v>Electrification + Hydrogen</v>
      </c>
      <c r="C721" s="431" t="str">
        <f t="shared" si="38"/>
        <v>Fraction of Industrial Fuel Use Shifted to Other Fuels</v>
      </c>
      <c r="D721" s="9" t="s">
        <v>3252</v>
      </c>
      <c r="E721" s="53" t="s">
        <v>2837</v>
      </c>
      <c r="F721" s="211" t="s">
        <v>3222</v>
      </c>
      <c r="G721" s="53" t="s">
        <v>3279</v>
      </c>
      <c r="H721" s="54">
        <v>1274</v>
      </c>
      <c r="I721" s="53" t="s">
        <v>46</v>
      </c>
      <c r="J721" s="429" t="str">
        <f>IF(ISBLANK(INDEX('Policy Characteristics'!D:D,MATCH($C721,'Policy Characteristics'!$C:$C,0))),"",INDEX('Policy Characteristics'!D:D,MATCH($C721,'Policy Characteristics'!$C:$C,0)))</f>
        <v>Electrification + Hydrogen</v>
      </c>
      <c r="K721" s="427" t="str">
        <f>IF(ISBLANK(INDEX('Policy Characteristics'!E:E,MATCH($C721,'Policy Characteristics'!$C:$C,0))),"",INDEX('Policy Characteristics'!E:E,MATCH($C721,'Policy Characteristics'!$C:$C,0)))</f>
        <v>indst fuel type shifting</v>
      </c>
      <c r="L721" s="450">
        <f>IF(ISBLANK(INDEX('Policy Characteristics'!F:F,MATCH($C721,'Policy Characteristics'!$C:$C,0))),"",INDEX('Policy Characteristics'!F:F,MATCH($C721,'Policy Characteristics'!$C:$C,0)))</f>
        <v>0</v>
      </c>
      <c r="M721" s="450">
        <f>IF(ISBLANK(INDEX('Policy Characteristics'!G:G,MATCH($C721,'Policy Characteristics'!$C:$C,0))),"",INDEX('Policy Characteristics'!G:G,MATCH($C721,'Policy Characteristics'!$C:$C,0)))</f>
        <v>1</v>
      </c>
      <c r="N721" s="450">
        <f>IF(ISBLANK(INDEX('Policy Characteristics'!H:H,MATCH($C721,'Policy Characteristics'!$C:$C,0))),"",INDEX('Policy Characteristics'!H:H,MATCH($C721,'Policy Characteristics'!$C:$C,0)))</f>
        <v>0.01</v>
      </c>
      <c r="O721" s="427" t="str">
        <f>IF(ISBLANK(INDEX('Policy Characteristics'!I:I,MATCH($C721,'Policy Characteristics'!$C:$C,0))),"",INDEX('Policy Characteristics'!I:I,MATCH($C721,'Policy Characteristics'!$C:$C,0)))</f>
        <v>% of fuel shifted</v>
      </c>
      <c r="P721" s="427" t="str">
        <f>IF(ISBLANK(INDEX('Policy Characteristics'!J:J,MATCH($C721,'Policy Characteristics'!$C:$C,0))),"",INDEX('Policy Characteristics'!J:J,MATCH($C721,'Policy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21" s="427" t="str">
        <f>IF(ISBLANK(INDEX('Policy Characteristics'!K:K,MATCH($C721,'Policy Characteristics'!$C:$C,0))),"",INDEX('Policy Characteristics'!K:K,MATCH($C721,'Policy Characteristics'!$C:$C,0)))</f>
        <v>industry-ag-main.html#fuel-switching</v>
      </c>
      <c r="R721" s="427" t="str">
        <f>IF(ISBLANK(INDEX('Policy Characteristics'!L:L,MATCH($C721,'Policy Characteristics'!$C:$C,0))),"",INDEX('Policy Characteristics'!L:L,MATCH($C721,'Policy Characteristics'!$C:$C,0)))</f>
        <v>industry-elec-and-hydrogen.html</v>
      </c>
    </row>
    <row r="722" spans="1:18" x14ac:dyDescent="0.35">
      <c r="A722" s="427" t="str">
        <f>IF(ISBLANK(INDEX('Policy Characteristics'!A:A,MATCH($C722,'Policy Characteristics'!$C:$C,0))),"",INDEX('Policy Characteristics'!A:A,MATCH($C722,'Policy Characteristics'!$C:$C,0)))</f>
        <v>Industry</v>
      </c>
      <c r="B722" s="427" t="str">
        <f>IF(ISBLANK(INDEX('Policy Characteristics'!B:B,MATCH($C722,'Policy Characteristics'!$C:$C,0))),"",INDEX('Policy Characteristics'!B:B,MATCH($C722,'Policy Characteristics'!$C:$C,0)))</f>
        <v>Electrification + Hydrogen</v>
      </c>
      <c r="C722" s="431" t="str">
        <f t="shared" si="38"/>
        <v>Fraction of Industrial Fuel Use Shifted to Other Fuels</v>
      </c>
      <c r="D722" s="9" t="s">
        <v>3252</v>
      </c>
      <c r="E722" s="53" t="s">
        <v>2838</v>
      </c>
      <c r="F722" s="211" t="s">
        <v>3222</v>
      </c>
      <c r="G722" s="53" t="s">
        <v>3280</v>
      </c>
      <c r="H722" s="54">
        <v>1275</v>
      </c>
      <c r="I722" s="53" t="s">
        <v>46</v>
      </c>
      <c r="J722" s="429" t="str">
        <f>IF(ISBLANK(INDEX('Policy Characteristics'!D:D,MATCH($C722,'Policy Characteristics'!$C:$C,0))),"",INDEX('Policy Characteristics'!D:D,MATCH($C722,'Policy Characteristics'!$C:$C,0)))</f>
        <v>Electrification + Hydrogen</v>
      </c>
      <c r="K722" s="427" t="str">
        <f>IF(ISBLANK(INDEX('Policy Characteristics'!E:E,MATCH($C722,'Policy Characteristics'!$C:$C,0))),"",INDEX('Policy Characteristics'!E:E,MATCH($C722,'Policy Characteristics'!$C:$C,0)))</f>
        <v>indst fuel type shifting</v>
      </c>
      <c r="L722" s="450">
        <f>IF(ISBLANK(INDEX('Policy Characteristics'!F:F,MATCH($C722,'Policy Characteristics'!$C:$C,0))),"",INDEX('Policy Characteristics'!F:F,MATCH($C722,'Policy Characteristics'!$C:$C,0)))</f>
        <v>0</v>
      </c>
      <c r="M722" s="450">
        <f>IF(ISBLANK(INDEX('Policy Characteristics'!G:G,MATCH($C722,'Policy Characteristics'!$C:$C,0))),"",INDEX('Policy Characteristics'!G:G,MATCH($C722,'Policy Characteristics'!$C:$C,0)))</f>
        <v>1</v>
      </c>
      <c r="N722" s="450">
        <f>IF(ISBLANK(INDEX('Policy Characteristics'!H:H,MATCH($C722,'Policy Characteristics'!$C:$C,0))),"",INDEX('Policy Characteristics'!H:H,MATCH($C722,'Policy Characteristics'!$C:$C,0)))</f>
        <v>0.01</v>
      </c>
      <c r="O722" s="427" t="str">
        <f>IF(ISBLANK(INDEX('Policy Characteristics'!I:I,MATCH($C722,'Policy Characteristics'!$C:$C,0))),"",INDEX('Policy Characteristics'!I:I,MATCH($C722,'Policy Characteristics'!$C:$C,0)))</f>
        <v>% of fuel shifted</v>
      </c>
      <c r="P722" s="427" t="str">
        <f>IF(ISBLANK(INDEX('Policy Characteristics'!J:J,MATCH($C722,'Policy Characteristics'!$C:$C,0))),"",INDEX('Policy Characteristics'!J:J,MATCH($C722,'Policy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22" s="427" t="str">
        <f>IF(ISBLANK(INDEX('Policy Characteristics'!K:K,MATCH($C722,'Policy Characteristics'!$C:$C,0))),"",INDEX('Policy Characteristics'!K:K,MATCH($C722,'Policy Characteristics'!$C:$C,0)))</f>
        <v>industry-ag-main.html#fuel-switching</v>
      </c>
      <c r="R722" s="427" t="str">
        <f>IF(ISBLANK(INDEX('Policy Characteristics'!L:L,MATCH($C722,'Policy Characteristics'!$C:$C,0))),"",INDEX('Policy Characteristics'!L:L,MATCH($C722,'Policy Characteristics'!$C:$C,0)))</f>
        <v>industry-elec-and-hydrogen.html</v>
      </c>
    </row>
    <row r="723" spans="1:18" x14ac:dyDescent="0.35">
      <c r="A723" s="427" t="str">
        <f>IF(ISBLANK(INDEX('Policy Characteristics'!A:A,MATCH($C723,'Policy Characteristics'!$C:$C,0))),"",INDEX('Policy Characteristics'!A:A,MATCH($C723,'Policy Characteristics'!$C:$C,0)))</f>
        <v>Industry</v>
      </c>
      <c r="B723" s="427" t="str">
        <f>IF(ISBLANK(INDEX('Policy Characteristics'!B:B,MATCH($C723,'Policy Characteristics'!$C:$C,0))),"",INDEX('Policy Characteristics'!B:B,MATCH($C723,'Policy Characteristics'!$C:$C,0)))</f>
        <v>Electrification + Hydrogen</v>
      </c>
      <c r="C723" s="431" t="str">
        <f t="shared" si="38"/>
        <v>Fraction of Industrial Fuel Use Shifted to Other Fuels</v>
      </c>
      <c r="D723" s="9" t="s">
        <v>3252</v>
      </c>
      <c r="E723" s="53" t="s">
        <v>2839</v>
      </c>
      <c r="F723" s="211" t="s">
        <v>3222</v>
      </c>
      <c r="G723" s="53" t="s">
        <v>3281</v>
      </c>
      <c r="H723" s="54">
        <v>1276</v>
      </c>
      <c r="I723" s="53" t="s">
        <v>46</v>
      </c>
      <c r="J723" s="429" t="str">
        <f>IF(ISBLANK(INDEX('Policy Characteristics'!D:D,MATCH($C723,'Policy Characteristics'!$C:$C,0))),"",INDEX('Policy Characteristics'!D:D,MATCH($C723,'Policy Characteristics'!$C:$C,0)))</f>
        <v>Electrification + Hydrogen</v>
      </c>
      <c r="K723" s="427" t="str">
        <f>IF(ISBLANK(INDEX('Policy Characteristics'!E:E,MATCH($C723,'Policy Characteristics'!$C:$C,0))),"",INDEX('Policy Characteristics'!E:E,MATCH($C723,'Policy Characteristics'!$C:$C,0)))</f>
        <v>indst fuel type shifting</v>
      </c>
      <c r="L723" s="450">
        <f>IF(ISBLANK(INDEX('Policy Characteristics'!F:F,MATCH($C723,'Policy Characteristics'!$C:$C,0))),"",INDEX('Policy Characteristics'!F:F,MATCH($C723,'Policy Characteristics'!$C:$C,0)))</f>
        <v>0</v>
      </c>
      <c r="M723" s="450">
        <f>IF(ISBLANK(INDEX('Policy Characteristics'!G:G,MATCH($C723,'Policy Characteristics'!$C:$C,0))),"",INDEX('Policy Characteristics'!G:G,MATCH($C723,'Policy Characteristics'!$C:$C,0)))</f>
        <v>1</v>
      </c>
      <c r="N723" s="450">
        <f>IF(ISBLANK(INDEX('Policy Characteristics'!H:H,MATCH($C723,'Policy Characteristics'!$C:$C,0))),"",INDEX('Policy Characteristics'!H:H,MATCH($C723,'Policy Characteristics'!$C:$C,0)))</f>
        <v>0.01</v>
      </c>
      <c r="O723" s="427" t="str">
        <f>IF(ISBLANK(INDEX('Policy Characteristics'!I:I,MATCH($C723,'Policy Characteristics'!$C:$C,0))),"",INDEX('Policy Characteristics'!I:I,MATCH($C723,'Policy Characteristics'!$C:$C,0)))</f>
        <v>% of fuel shifted</v>
      </c>
      <c r="P723" s="427" t="str">
        <f>IF(ISBLANK(INDEX('Policy Characteristics'!J:J,MATCH($C723,'Policy Characteristics'!$C:$C,0))),"",INDEX('Policy Characteristics'!J:J,MATCH($C723,'Policy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23" s="427" t="str">
        <f>IF(ISBLANK(INDEX('Policy Characteristics'!K:K,MATCH($C723,'Policy Characteristics'!$C:$C,0))),"",INDEX('Policy Characteristics'!K:K,MATCH($C723,'Policy Characteristics'!$C:$C,0)))</f>
        <v>industry-ag-main.html#fuel-switching</v>
      </c>
      <c r="R723" s="427" t="str">
        <f>IF(ISBLANK(INDEX('Policy Characteristics'!L:L,MATCH($C723,'Policy Characteristics'!$C:$C,0))),"",INDEX('Policy Characteristics'!L:L,MATCH($C723,'Policy Characteristics'!$C:$C,0)))</f>
        <v>industry-elec-and-hydrogen.html</v>
      </c>
    </row>
    <row r="724" spans="1:18" x14ac:dyDescent="0.35">
      <c r="A724" s="427" t="str">
        <f>IF(ISBLANK(INDEX('Policy Characteristics'!A:A,MATCH($C724,'Policy Characteristics'!$C:$C,0))),"",INDEX('Policy Characteristics'!A:A,MATCH($C724,'Policy Characteristics'!$C:$C,0)))</f>
        <v>Industry</v>
      </c>
      <c r="B724" s="427" t="str">
        <f>IF(ISBLANK(INDEX('Policy Characteristics'!B:B,MATCH($C724,'Policy Characteristics'!$C:$C,0))),"",INDEX('Policy Characteristics'!B:B,MATCH($C724,'Policy Characteristics'!$C:$C,0)))</f>
        <v>Electrification + Hydrogen</v>
      </c>
      <c r="C724" s="431" t="str">
        <f t="shared" si="38"/>
        <v>Fraction of Industrial Fuel Use Shifted to Other Fuels</v>
      </c>
      <c r="D724" s="9" t="s">
        <v>3252</v>
      </c>
      <c r="E724" s="53" t="s">
        <v>2836</v>
      </c>
      <c r="F724" s="211" t="s">
        <v>3222</v>
      </c>
      <c r="G724" s="53" t="s">
        <v>3282</v>
      </c>
      <c r="H724" s="54">
        <v>1277</v>
      </c>
      <c r="I724" s="53" t="s">
        <v>45</v>
      </c>
      <c r="J724" s="429" t="str">
        <f>IF(ISBLANK(INDEX('Policy Characteristics'!D:D,MATCH($C724,'Policy Characteristics'!$C:$C,0))),"",INDEX('Policy Characteristics'!D:D,MATCH($C724,'Policy Characteristics'!$C:$C,0)))</f>
        <v>Electrification + Hydrogen</v>
      </c>
      <c r="K724" s="427" t="str">
        <f>IF(ISBLANK(INDEX('Policy Characteristics'!E:E,MATCH($C724,'Policy Characteristics'!$C:$C,0))),"",INDEX('Policy Characteristics'!E:E,MATCH($C724,'Policy Characteristics'!$C:$C,0)))</f>
        <v>indst fuel type shifting</v>
      </c>
      <c r="L724" s="450">
        <f>IF(ISBLANK(INDEX('Policy Characteristics'!F:F,MATCH($C724,'Policy Characteristics'!$C:$C,0))),"",INDEX('Policy Characteristics'!F:F,MATCH($C724,'Policy Characteristics'!$C:$C,0)))</f>
        <v>0</v>
      </c>
      <c r="M724" s="450">
        <f>IF(ISBLANK(INDEX('Policy Characteristics'!G:G,MATCH($C724,'Policy Characteristics'!$C:$C,0))),"",INDEX('Policy Characteristics'!G:G,MATCH($C724,'Policy Characteristics'!$C:$C,0)))</f>
        <v>1</v>
      </c>
      <c r="N724" s="450">
        <f>IF(ISBLANK(INDEX('Policy Characteristics'!H:H,MATCH($C724,'Policy Characteristics'!$C:$C,0))),"",INDEX('Policy Characteristics'!H:H,MATCH($C724,'Policy Characteristics'!$C:$C,0)))</f>
        <v>0.01</v>
      </c>
      <c r="O724" s="427" t="str">
        <f>IF(ISBLANK(INDEX('Policy Characteristics'!I:I,MATCH($C724,'Policy Characteristics'!$C:$C,0))),"",INDEX('Policy Characteristics'!I:I,MATCH($C724,'Policy Characteristics'!$C:$C,0)))</f>
        <v>% of fuel shifted</v>
      </c>
      <c r="P724" s="427" t="str">
        <f>IF(ISBLANK(INDEX('Policy Characteristics'!J:J,MATCH($C724,'Policy Characteristics'!$C:$C,0))),"",INDEX('Policy Characteristics'!J:J,MATCH($C724,'Policy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24" s="427" t="str">
        <f>IF(ISBLANK(INDEX('Policy Characteristics'!K:K,MATCH($C724,'Policy Characteristics'!$C:$C,0))),"",INDEX('Policy Characteristics'!K:K,MATCH($C724,'Policy Characteristics'!$C:$C,0)))</f>
        <v>industry-ag-main.html#fuel-switching</v>
      </c>
      <c r="R724" s="427" t="str">
        <f>IF(ISBLANK(INDEX('Policy Characteristics'!L:L,MATCH($C724,'Policy Characteristics'!$C:$C,0))),"",INDEX('Policy Characteristics'!L:L,MATCH($C724,'Policy Characteristics'!$C:$C,0)))</f>
        <v>industry-elec-and-hydrogen.html</v>
      </c>
    </row>
    <row r="725" spans="1:18" x14ac:dyDescent="0.35">
      <c r="A725" s="427" t="str">
        <f>IF(ISBLANK(INDEX('Policy Characteristics'!A:A,MATCH($C725,'Policy Characteristics'!$C:$C,0))),"",INDEX('Policy Characteristics'!A:A,MATCH($C725,'Policy Characteristics'!$C:$C,0)))</f>
        <v>Industry</v>
      </c>
      <c r="B725" s="427" t="str">
        <f>IF(ISBLANK(INDEX('Policy Characteristics'!B:B,MATCH($C725,'Policy Characteristics'!$C:$C,0))),"",INDEX('Policy Characteristics'!B:B,MATCH($C725,'Policy Characteristics'!$C:$C,0)))</f>
        <v>Electrification + Hydrogen</v>
      </c>
      <c r="C725" s="431" t="str">
        <f t="shared" si="38"/>
        <v>Fraction of Industrial Fuel Use Shifted to Other Fuels</v>
      </c>
      <c r="D725" s="9" t="s">
        <v>3253</v>
      </c>
      <c r="E725" s="53" t="s">
        <v>2480</v>
      </c>
      <c r="F725" s="211" t="s">
        <v>3223</v>
      </c>
      <c r="G725" s="53" t="s">
        <v>3273</v>
      </c>
      <c r="H725" s="54">
        <v>1278</v>
      </c>
      <c r="I725" s="53" t="s">
        <v>45</v>
      </c>
      <c r="J725" s="429" t="str">
        <f>IF(ISBLANK(INDEX('Policy Characteristics'!D:D,MATCH($C725,'Policy Characteristics'!$C:$C,0))),"",INDEX('Policy Characteristics'!D:D,MATCH($C725,'Policy Characteristics'!$C:$C,0)))</f>
        <v>Electrification + Hydrogen</v>
      </c>
      <c r="K725" s="427" t="str">
        <f>IF(ISBLANK(INDEX('Policy Characteristics'!E:E,MATCH($C725,'Policy Characteristics'!$C:$C,0))),"",INDEX('Policy Characteristics'!E:E,MATCH($C725,'Policy Characteristics'!$C:$C,0)))</f>
        <v>indst fuel type shifting</v>
      </c>
      <c r="L725" s="450">
        <f>IF(ISBLANK(INDEX('Policy Characteristics'!F:F,MATCH($C725,'Policy Characteristics'!$C:$C,0))),"",INDEX('Policy Characteristics'!F:F,MATCH($C725,'Policy Characteristics'!$C:$C,0)))</f>
        <v>0</v>
      </c>
      <c r="M725" s="450">
        <f>IF(ISBLANK(INDEX('Policy Characteristics'!G:G,MATCH($C725,'Policy Characteristics'!$C:$C,0))),"",INDEX('Policy Characteristics'!G:G,MATCH($C725,'Policy Characteristics'!$C:$C,0)))</f>
        <v>1</v>
      </c>
      <c r="N725" s="450">
        <f>IF(ISBLANK(INDEX('Policy Characteristics'!H:H,MATCH($C725,'Policy Characteristics'!$C:$C,0))),"",INDEX('Policy Characteristics'!H:H,MATCH($C725,'Policy Characteristics'!$C:$C,0)))</f>
        <v>0.01</v>
      </c>
      <c r="O725" s="427" t="str">
        <f>IF(ISBLANK(INDEX('Policy Characteristics'!I:I,MATCH($C725,'Policy Characteristics'!$C:$C,0))),"",INDEX('Policy Characteristics'!I:I,MATCH($C725,'Policy Characteristics'!$C:$C,0)))</f>
        <v>% of fuel shifted</v>
      </c>
      <c r="P725" s="427" t="str">
        <f>IF(ISBLANK(INDEX('Policy Characteristics'!J:J,MATCH($C725,'Policy Characteristics'!$C:$C,0))),"",INDEX('Policy Characteristics'!J:J,MATCH($C725,'Policy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25" s="427" t="str">
        <f>IF(ISBLANK(INDEX('Policy Characteristics'!K:K,MATCH($C725,'Policy Characteristics'!$C:$C,0))),"",INDEX('Policy Characteristics'!K:K,MATCH($C725,'Policy Characteristics'!$C:$C,0)))</f>
        <v>industry-ag-main.html#fuel-switching</v>
      </c>
      <c r="R725" s="427" t="str">
        <f>IF(ISBLANK(INDEX('Policy Characteristics'!L:L,MATCH($C725,'Policy Characteristics'!$C:$C,0))),"",INDEX('Policy Characteristics'!L:L,MATCH($C725,'Policy Characteristics'!$C:$C,0)))</f>
        <v>industry-elec-and-hydrogen.html</v>
      </c>
    </row>
    <row r="726" spans="1:18" x14ac:dyDescent="0.35">
      <c r="A726" s="427" t="str">
        <f>IF(ISBLANK(INDEX('Policy Characteristics'!A:A,MATCH($C726,'Policy Characteristics'!$C:$C,0))),"",INDEX('Policy Characteristics'!A:A,MATCH($C726,'Policy Characteristics'!$C:$C,0)))</f>
        <v>Industry</v>
      </c>
      <c r="B726" s="427" t="str">
        <f>IF(ISBLANK(INDEX('Policy Characteristics'!B:B,MATCH($C726,'Policy Characteristics'!$C:$C,0))),"",INDEX('Policy Characteristics'!B:B,MATCH($C726,'Policy Characteristics'!$C:$C,0)))</f>
        <v>Electrification + Hydrogen</v>
      </c>
      <c r="C726" s="431" t="str">
        <f t="shared" si="38"/>
        <v>Fraction of Industrial Fuel Use Shifted to Other Fuels</v>
      </c>
      <c r="D726" s="9" t="s">
        <v>3253</v>
      </c>
      <c r="E726" s="53" t="s">
        <v>2481</v>
      </c>
      <c r="F726" s="211" t="s">
        <v>3223</v>
      </c>
      <c r="G726" s="53" t="s">
        <v>3274</v>
      </c>
      <c r="H726" s="54">
        <v>1279</v>
      </c>
      <c r="I726" s="53" t="s">
        <v>46</v>
      </c>
      <c r="J726" s="429" t="str">
        <f>IF(ISBLANK(INDEX('Policy Characteristics'!D:D,MATCH($C726,'Policy Characteristics'!$C:$C,0))),"",INDEX('Policy Characteristics'!D:D,MATCH($C726,'Policy Characteristics'!$C:$C,0)))</f>
        <v>Electrification + Hydrogen</v>
      </c>
      <c r="K726" s="427" t="str">
        <f>IF(ISBLANK(INDEX('Policy Characteristics'!E:E,MATCH($C726,'Policy Characteristics'!$C:$C,0))),"",INDEX('Policy Characteristics'!E:E,MATCH($C726,'Policy Characteristics'!$C:$C,0)))</f>
        <v>indst fuel type shifting</v>
      </c>
      <c r="L726" s="450">
        <f>IF(ISBLANK(INDEX('Policy Characteristics'!F:F,MATCH($C726,'Policy Characteristics'!$C:$C,0))),"",INDEX('Policy Characteristics'!F:F,MATCH($C726,'Policy Characteristics'!$C:$C,0)))</f>
        <v>0</v>
      </c>
      <c r="M726" s="450">
        <f>IF(ISBLANK(INDEX('Policy Characteristics'!G:G,MATCH($C726,'Policy Characteristics'!$C:$C,0))),"",INDEX('Policy Characteristics'!G:G,MATCH($C726,'Policy Characteristics'!$C:$C,0)))</f>
        <v>1</v>
      </c>
      <c r="N726" s="450">
        <f>IF(ISBLANK(INDEX('Policy Characteristics'!H:H,MATCH($C726,'Policy Characteristics'!$C:$C,0))),"",INDEX('Policy Characteristics'!H:H,MATCH($C726,'Policy Characteristics'!$C:$C,0)))</f>
        <v>0.01</v>
      </c>
      <c r="O726" s="427" t="str">
        <f>IF(ISBLANK(INDEX('Policy Characteristics'!I:I,MATCH($C726,'Policy Characteristics'!$C:$C,0))),"",INDEX('Policy Characteristics'!I:I,MATCH($C726,'Policy Characteristics'!$C:$C,0)))</f>
        <v>% of fuel shifted</v>
      </c>
      <c r="P726" s="427" t="str">
        <f>IF(ISBLANK(INDEX('Policy Characteristics'!J:J,MATCH($C726,'Policy Characteristics'!$C:$C,0))),"",INDEX('Policy Characteristics'!J:J,MATCH($C726,'Policy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26" s="427" t="str">
        <f>IF(ISBLANK(INDEX('Policy Characteristics'!K:K,MATCH($C726,'Policy Characteristics'!$C:$C,0))),"",INDEX('Policy Characteristics'!K:K,MATCH($C726,'Policy Characteristics'!$C:$C,0)))</f>
        <v>industry-ag-main.html#fuel-switching</v>
      </c>
      <c r="R726" s="427" t="str">
        <f>IF(ISBLANK(INDEX('Policy Characteristics'!L:L,MATCH($C726,'Policy Characteristics'!$C:$C,0))),"",INDEX('Policy Characteristics'!L:L,MATCH($C726,'Policy Characteristics'!$C:$C,0)))</f>
        <v>industry-elec-and-hydrogen.html</v>
      </c>
    </row>
    <row r="727" spans="1:18" x14ac:dyDescent="0.35">
      <c r="A727" s="427" t="str">
        <f>IF(ISBLANK(INDEX('Policy Characteristics'!A:A,MATCH($C727,'Policy Characteristics'!$C:$C,0))),"",INDEX('Policy Characteristics'!A:A,MATCH($C727,'Policy Characteristics'!$C:$C,0)))</f>
        <v>Industry</v>
      </c>
      <c r="B727" s="427" t="str">
        <f>IF(ISBLANK(INDEX('Policy Characteristics'!B:B,MATCH($C727,'Policy Characteristics'!$C:$C,0))),"",INDEX('Policy Characteristics'!B:B,MATCH($C727,'Policy Characteristics'!$C:$C,0)))</f>
        <v>Electrification + Hydrogen</v>
      </c>
      <c r="C727" s="431" t="str">
        <f t="shared" si="38"/>
        <v>Fraction of Industrial Fuel Use Shifted to Other Fuels</v>
      </c>
      <c r="D727" s="9" t="s">
        <v>3253</v>
      </c>
      <c r="E727" s="53" t="s">
        <v>2482</v>
      </c>
      <c r="F727" s="211" t="s">
        <v>3223</v>
      </c>
      <c r="G727" s="53" t="s">
        <v>3275</v>
      </c>
      <c r="H727" s="54">
        <v>1280</v>
      </c>
      <c r="I727" s="53" t="s">
        <v>46</v>
      </c>
      <c r="J727" s="429" t="str">
        <f>IF(ISBLANK(INDEX('Policy Characteristics'!D:D,MATCH($C727,'Policy Characteristics'!$C:$C,0))),"",INDEX('Policy Characteristics'!D:D,MATCH($C727,'Policy Characteristics'!$C:$C,0)))</f>
        <v>Electrification + Hydrogen</v>
      </c>
      <c r="K727" s="427" t="str">
        <f>IF(ISBLANK(INDEX('Policy Characteristics'!E:E,MATCH($C727,'Policy Characteristics'!$C:$C,0))),"",INDEX('Policy Characteristics'!E:E,MATCH($C727,'Policy Characteristics'!$C:$C,0)))</f>
        <v>indst fuel type shifting</v>
      </c>
      <c r="L727" s="450">
        <f>IF(ISBLANK(INDEX('Policy Characteristics'!F:F,MATCH($C727,'Policy Characteristics'!$C:$C,0))),"",INDEX('Policy Characteristics'!F:F,MATCH($C727,'Policy Characteristics'!$C:$C,0)))</f>
        <v>0</v>
      </c>
      <c r="M727" s="450">
        <f>IF(ISBLANK(INDEX('Policy Characteristics'!G:G,MATCH($C727,'Policy Characteristics'!$C:$C,0))),"",INDEX('Policy Characteristics'!G:G,MATCH($C727,'Policy Characteristics'!$C:$C,0)))</f>
        <v>1</v>
      </c>
      <c r="N727" s="450">
        <f>IF(ISBLANK(INDEX('Policy Characteristics'!H:H,MATCH($C727,'Policy Characteristics'!$C:$C,0))),"",INDEX('Policy Characteristics'!H:H,MATCH($C727,'Policy Characteristics'!$C:$C,0)))</f>
        <v>0.01</v>
      </c>
      <c r="O727" s="427" t="str">
        <f>IF(ISBLANK(INDEX('Policy Characteristics'!I:I,MATCH($C727,'Policy Characteristics'!$C:$C,0))),"",INDEX('Policy Characteristics'!I:I,MATCH($C727,'Policy Characteristics'!$C:$C,0)))</f>
        <v>% of fuel shifted</v>
      </c>
      <c r="P727" s="427" t="str">
        <f>IF(ISBLANK(INDEX('Policy Characteristics'!J:J,MATCH($C727,'Policy Characteristics'!$C:$C,0))),"",INDEX('Policy Characteristics'!J:J,MATCH($C727,'Policy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27" s="427" t="str">
        <f>IF(ISBLANK(INDEX('Policy Characteristics'!K:K,MATCH($C727,'Policy Characteristics'!$C:$C,0))),"",INDEX('Policy Characteristics'!K:K,MATCH($C727,'Policy Characteristics'!$C:$C,0)))</f>
        <v>industry-ag-main.html#fuel-switching</v>
      </c>
      <c r="R727" s="427" t="str">
        <f>IF(ISBLANK(INDEX('Policy Characteristics'!L:L,MATCH($C727,'Policy Characteristics'!$C:$C,0))),"",INDEX('Policy Characteristics'!L:L,MATCH($C727,'Policy Characteristics'!$C:$C,0)))</f>
        <v>industry-elec-and-hydrogen.html</v>
      </c>
    </row>
    <row r="728" spans="1:18" x14ac:dyDescent="0.35">
      <c r="A728" s="427" t="str">
        <f>IF(ISBLANK(INDEX('Policy Characteristics'!A:A,MATCH($C728,'Policy Characteristics'!$C:$C,0))),"",INDEX('Policy Characteristics'!A:A,MATCH($C728,'Policy Characteristics'!$C:$C,0)))</f>
        <v>Industry</v>
      </c>
      <c r="B728" s="427" t="str">
        <f>IF(ISBLANK(INDEX('Policy Characteristics'!B:B,MATCH($C728,'Policy Characteristics'!$C:$C,0))),"",INDEX('Policy Characteristics'!B:B,MATCH($C728,'Policy Characteristics'!$C:$C,0)))</f>
        <v>Electrification + Hydrogen</v>
      </c>
      <c r="C728" s="431" t="str">
        <f t="shared" si="38"/>
        <v>Fraction of Industrial Fuel Use Shifted to Other Fuels</v>
      </c>
      <c r="D728" s="9" t="s">
        <v>3253</v>
      </c>
      <c r="E728" s="53" t="s">
        <v>2483</v>
      </c>
      <c r="F728" s="211" t="s">
        <v>3223</v>
      </c>
      <c r="G728" s="53" t="s">
        <v>3276</v>
      </c>
      <c r="H728" s="54">
        <v>1281</v>
      </c>
      <c r="I728" s="53" t="s">
        <v>46</v>
      </c>
      <c r="J728" s="429" t="str">
        <f>IF(ISBLANK(INDEX('Policy Characteristics'!D:D,MATCH($C728,'Policy Characteristics'!$C:$C,0))),"",INDEX('Policy Characteristics'!D:D,MATCH($C728,'Policy Characteristics'!$C:$C,0)))</f>
        <v>Electrification + Hydrogen</v>
      </c>
      <c r="K728" s="427" t="str">
        <f>IF(ISBLANK(INDEX('Policy Characteristics'!E:E,MATCH($C728,'Policy Characteristics'!$C:$C,0))),"",INDEX('Policy Characteristics'!E:E,MATCH($C728,'Policy Characteristics'!$C:$C,0)))</f>
        <v>indst fuel type shifting</v>
      </c>
      <c r="L728" s="450">
        <f>IF(ISBLANK(INDEX('Policy Characteristics'!F:F,MATCH($C728,'Policy Characteristics'!$C:$C,0))),"",INDEX('Policy Characteristics'!F:F,MATCH($C728,'Policy Characteristics'!$C:$C,0)))</f>
        <v>0</v>
      </c>
      <c r="M728" s="450">
        <f>IF(ISBLANK(INDEX('Policy Characteristics'!G:G,MATCH($C728,'Policy Characteristics'!$C:$C,0))),"",INDEX('Policy Characteristics'!G:G,MATCH($C728,'Policy Characteristics'!$C:$C,0)))</f>
        <v>1</v>
      </c>
      <c r="N728" s="450">
        <f>IF(ISBLANK(INDEX('Policy Characteristics'!H:H,MATCH($C728,'Policy Characteristics'!$C:$C,0))),"",INDEX('Policy Characteristics'!H:H,MATCH($C728,'Policy Characteristics'!$C:$C,0)))</f>
        <v>0.01</v>
      </c>
      <c r="O728" s="427" t="str">
        <f>IF(ISBLANK(INDEX('Policy Characteristics'!I:I,MATCH($C728,'Policy Characteristics'!$C:$C,0))),"",INDEX('Policy Characteristics'!I:I,MATCH($C728,'Policy Characteristics'!$C:$C,0)))</f>
        <v>% of fuel shifted</v>
      </c>
      <c r="P728" s="427" t="str">
        <f>IF(ISBLANK(INDEX('Policy Characteristics'!J:J,MATCH($C728,'Policy Characteristics'!$C:$C,0))),"",INDEX('Policy Characteristics'!J:J,MATCH($C728,'Policy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28" s="427" t="str">
        <f>IF(ISBLANK(INDEX('Policy Characteristics'!K:K,MATCH($C728,'Policy Characteristics'!$C:$C,0))),"",INDEX('Policy Characteristics'!K:K,MATCH($C728,'Policy Characteristics'!$C:$C,0)))</f>
        <v>industry-ag-main.html#fuel-switching</v>
      </c>
      <c r="R728" s="427" t="str">
        <f>IF(ISBLANK(INDEX('Policy Characteristics'!L:L,MATCH($C728,'Policy Characteristics'!$C:$C,0))),"",INDEX('Policy Characteristics'!L:L,MATCH($C728,'Policy Characteristics'!$C:$C,0)))</f>
        <v>industry-elec-and-hydrogen.html</v>
      </c>
    </row>
    <row r="729" spans="1:18" x14ac:dyDescent="0.35">
      <c r="A729" s="427" t="str">
        <f>IF(ISBLANK(INDEX('Policy Characteristics'!A:A,MATCH($C729,'Policy Characteristics'!$C:$C,0))),"",INDEX('Policy Characteristics'!A:A,MATCH($C729,'Policy Characteristics'!$C:$C,0)))</f>
        <v>Industry</v>
      </c>
      <c r="B729" s="427" t="str">
        <f>IF(ISBLANK(INDEX('Policy Characteristics'!B:B,MATCH($C729,'Policy Characteristics'!$C:$C,0))),"",INDEX('Policy Characteristics'!B:B,MATCH($C729,'Policy Characteristics'!$C:$C,0)))</f>
        <v>Electrification + Hydrogen</v>
      </c>
      <c r="C729" s="431" t="str">
        <f t="shared" si="38"/>
        <v>Fraction of Industrial Fuel Use Shifted to Other Fuels</v>
      </c>
      <c r="D729" s="9" t="s">
        <v>3253</v>
      </c>
      <c r="E729" s="53" t="s">
        <v>2484</v>
      </c>
      <c r="F729" s="211" t="s">
        <v>3223</v>
      </c>
      <c r="G729" s="53" t="s">
        <v>3277</v>
      </c>
      <c r="H729" s="54">
        <v>1282</v>
      </c>
      <c r="I729" s="53" t="s">
        <v>46</v>
      </c>
      <c r="J729" s="429" t="str">
        <f>IF(ISBLANK(INDEX('Policy Characteristics'!D:D,MATCH($C729,'Policy Characteristics'!$C:$C,0))),"",INDEX('Policy Characteristics'!D:D,MATCH($C729,'Policy Characteristics'!$C:$C,0)))</f>
        <v>Electrification + Hydrogen</v>
      </c>
      <c r="K729" s="427" t="str">
        <f>IF(ISBLANK(INDEX('Policy Characteristics'!E:E,MATCH($C729,'Policy Characteristics'!$C:$C,0))),"",INDEX('Policy Characteristics'!E:E,MATCH($C729,'Policy Characteristics'!$C:$C,0)))</f>
        <v>indst fuel type shifting</v>
      </c>
      <c r="L729" s="450">
        <f>IF(ISBLANK(INDEX('Policy Characteristics'!F:F,MATCH($C729,'Policy Characteristics'!$C:$C,0))),"",INDEX('Policy Characteristics'!F:F,MATCH($C729,'Policy Characteristics'!$C:$C,0)))</f>
        <v>0</v>
      </c>
      <c r="M729" s="450">
        <f>IF(ISBLANK(INDEX('Policy Characteristics'!G:G,MATCH($C729,'Policy Characteristics'!$C:$C,0))),"",INDEX('Policy Characteristics'!G:G,MATCH($C729,'Policy Characteristics'!$C:$C,0)))</f>
        <v>1</v>
      </c>
      <c r="N729" s="450">
        <f>IF(ISBLANK(INDEX('Policy Characteristics'!H:H,MATCH($C729,'Policy Characteristics'!$C:$C,0))),"",INDEX('Policy Characteristics'!H:H,MATCH($C729,'Policy Characteristics'!$C:$C,0)))</f>
        <v>0.01</v>
      </c>
      <c r="O729" s="427" t="str">
        <f>IF(ISBLANK(INDEX('Policy Characteristics'!I:I,MATCH($C729,'Policy Characteristics'!$C:$C,0))),"",INDEX('Policy Characteristics'!I:I,MATCH($C729,'Policy Characteristics'!$C:$C,0)))</f>
        <v>% of fuel shifted</v>
      </c>
      <c r="P729" s="427" t="str">
        <f>IF(ISBLANK(INDEX('Policy Characteristics'!J:J,MATCH($C729,'Policy Characteristics'!$C:$C,0))),"",INDEX('Policy Characteristics'!J:J,MATCH($C729,'Policy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29" s="427" t="str">
        <f>IF(ISBLANK(INDEX('Policy Characteristics'!K:K,MATCH($C729,'Policy Characteristics'!$C:$C,0))),"",INDEX('Policy Characteristics'!K:K,MATCH($C729,'Policy Characteristics'!$C:$C,0)))</f>
        <v>industry-ag-main.html#fuel-switching</v>
      </c>
      <c r="R729" s="427" t="str">
        <f>IF(ISBLANK(INDEX('Policy Characteristics'!L:L,MATCH($C729,'Policy Characteristics'!$C:$C,0))),"",INDEX('Policy Characteristics'!L:L,MATCH($C729,'Policy Characteristics'!$C:$C,0)))</f>
        <v>industry-elec-and-hydrogen.html</v>
      </c>
    </row>
    <row r="730" spans="1:18" x14ac:dyDescent="0.35">
      <c r="A730" s="427" t="str">
        <f>IF(ISBLANK(INDEX('Policy Characteristics'!A:A,MATCH($C730,'Policy Characteristics'!$C:$C,0))),"",INDEX('Policy Characteristics'!A:A,MATCH($C730,'Policy Characteristics'!$C:$C,0)))</f>
        <v>Industry</v>
      </c>
      <c r="B730" s="427" t="str">
        <f>IF(ISBLANK(INDEX('Policy Characteristics'!B:B,MATCH($C730,'Policy Characteristics'!$C:$C,0))),"",INDEX('Policy Characteristics'!B:B,MATCH($C730,'Policy Characteristics'!$C:$C,0)))</f>
        <v>Electrification + Hydrogen</v>
      </c>
      <c r="C730" s="431" t="str">
        <f t="shared" si="38"/>
        <v>Fraction of Industrial Fuel Use Shifted to Other Fuels</v>
      </c>
      <c r="D730" s="9" t="s">
        <v>3253</v>
      </c>
      <c r="E730" s="53" t="s">
        <v>2485</v>
      </c>
      <c r="F730" s="211" t="s">
        <v>3223</v>
      </c>
      <c r="G730" s="53" t="s">
        <v>3278</v>
      </c>
      <c r="H730" s="54">
        <v>1283</v>
      </c>
      <c r="I730" s="53" t="s">
        <v>46</v>
      </c>
      <c r="J730" s="429" t="str">
        <f>IF(ISBLANK(INDEX('Policy Characteristics'!D:D,MATCH($C730,'Policy Characteristics'!$C:$C,0))),"",INDEX('Policy Characteristics'!D:D,MATCH($C730,'Policy Characteristics'!$C:$C,0)))</f>
        <v>Electrification + Hydrogen</v>
      </c>
      <c r="K730" s="427" t="str">
        <f>IF(ISBLANK(INDEX('Policy Characteristics'!E:E,MATCH($C730,'Policy Characteristics'!$C:$C,0))),"",INDEX('Policy Characteristics'!E:E,MATCH($C730,'Policy Characteristics'!$C:$C,0)))</f>
        <v>indst fuel type shifting</v>
      </c>
      <c r="L730" s="450">
        <f>IF(ISBLANK(INDEX('Policy Characteristics'!F:F,MATCH($C730,'Policy Characteristics'!$C:$C,0))),"",INDEX('Policy Characteristics'!F:F,MATCH($C730,'Policy Characteristics'!$C:$C,0)))</f>
        <v>0</v>
      </c>
      <c r="M730" s="450">
        <f>IF(ISBLANK(INDEX('Policy Characteristics'!G:G,MATCH($C730,'Policy Characteristics'!$C:$C,0))),"",INDEX('Policy Characteristics'!G:G,MATCH($C730,'Policy Characteristics'!$C:$C,0)))</f>
        <v>1</v>
      </c>
      <c r="N730" s="450">
        <f>IF(ISBLANK(INDEX('Policy Characteristics'!H:H,MATCH($C730,'Policy Characteristics'!$C:$C,0))),"",INDEX('Policy Characteristics'!H:H,MATCH($C730,'Policy Characteristics'!$C:$C,0)))</f>
        <v>0.01</v>
      </c>
      <c r="O730" s="427" t="str">
        <f>IF(ISBLANK(INDEX('Policy Characteristics'!I:I,MATCH($C730,'Policy Characteristics'!$C:$C,0))),"",INDEX('Policy Characteristics'!I:I,MATCH($C730,'Policy Characteristics'!$C:$C,0)))</f>
        <v>% of fuel shifted</v>
      </c>
      <c r="P730" s="427" t="str">
        <f>IF(ISBLANK(INDEX('Policy Characteristics'!J:J,MATCH($C730,'Policy Characteristics'!$C:$C,0))),"",INDEX('Policy Characteristics'!J:J,MATCH($C730,'Policy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30" s="427" t="str">
        <f>IF(ISBLANK(INDEX('Policy Characteristics'!K:K,MATCH($C730,'Policy Characteristics'!$C:$C,0))),"",INDEX('Policy Characteristics'!K:K,MATCH($C730,'Policy Characteristics'!$C:$C,0)))</f>
        <v>industry-ag-main.html#fuel-switching</v>
      </c>
      <c r="R730" s="427" t="str">
        <f>IF(ISBLANK(INDEX('Policy Characteristics'!L:L,MATCH($C730,'Policy Characteristics'!$C:$C,0))),"",INDEX('Policy Characteristics'!L:L,MATCH($C730,'Policy Characteristics'!$C:$C,0)))</f>
        <v>industry-elec-and-hydrogen.html</v>
      </c>
    </row>
    <row r="731" spans="1:18" x14ac:dyDescent="0.35">
      <c r="A731" s="427" t="str">
        <f>IF(ISBLANK(INDEX('Policy Characteristics'!A:A,MATCH($C731,'Policy Characteristics'!$C:$C,0))),"",INDEX('Policy Characteristics'!A:A,MATCH($C731,'Policy Characteristics'!$C:$C,0)))</f>
        <v>Industry</v>
      </c>
      <c r="B731" s="427" t="str">
        <f>IF(ISBLANK(INDEX('Policy Characteristics'!B:B,MATCH($C731,'Policy Characteristics'!$C:$C,0))),"",INDEX('Policy Characteristics'!B:B,MATCH($C731,'Policy Characteristics'!$C:$C,0)))</f>
        <v>Electrification + Hydrogen</v>
      </c>
      <c r="C731" s="431" t="str">
        <f t="shared" si="38"/>
        <v>Fraction of Industrial Fuel Use Shifted to Other Fuels</v>
      </c>
      <c r="D731" s="9" t="s">
        <v>3253</v>
      </c>
      <c r="E731" s="53" t="s">
        <v>2837</v>
      </c>
      <c r="F731" s="211" t="s">
        <v>3223</v>
      </c>
      <c r="G731" s="53" t="s">
        <v>3279</v>
      </c>
      <c r="H731" s="54">
        <v>1284</v>
      </c>
      <c r="I731" s="53" t="s">
        <v>46</v>
      </c>
      <c r="J731" s="429" t="str">
        <f>IF(ISBLANK(INDEX('Policy Characteristics'!D:D,MATCH($C731,'Policy Characteristics'!$C:$C,0))),"",INDEX('Policy Characteristics'!D:D,MATCH($C731,'Policy Characteristics'!$C:$C,0)))</f>
        <v>Electrification + Hydrogen</v>
      </c>
      <c r="K731" s="427" t="str">
        <f>IF(ISBLANK(INDEX('Policy Characteristics'!E:E,MATCH($C731,'Policy Characteristics'!$C:$C,0))),"",INDEX('Policy Characteristics'!E:E,MATCH($C731,'Policy Characteristics'!$C:$C,0)))</f>
        <v>indst fuel type shifting</v>
      </c>
      <c r="L731" s="450">
        <f>IF(ISBLANK(INDEX('Policy Characteristics'!F:F,MATCH($C731,'Policy Characteristics'!$C:$C,0))),"",INDEX('Policy Characteristics'!F:F,MATCH($C731,'Policy Characteristics'!$C:$C,0)))</f>
        <v>0</v>
      </c>
      <c r="M731" s="450">
        <f>IF(ISBLANK(INDEX('Policy Characteristics'!G:G,MATCH($C731,'Policy Characteristics'!$C:$C,0))),"",INDEX('Policy Characteristics'!G:G,MATCH($C731,'Policy Characteristics'!$C:$C,0)))</f>
        <v>1</v>
      </c>
      <c r="N731" s="450">
        <f>IF(ISBLANK(INDEX('Policy Characteristics'!H:H,MATCH($C731,'Policy Characteristics'!$C:$C,0))),"",INDEX('Policy Characteristics'!H:H,MATCH($C731,'Policy Characteristics'!$C:$C,0)))</f>
        <v>0.01</v>
      </c>
      <c r="O731" s="427" t="str">
        <f>IF(ISBLANK(INDEX('Policy Characteristics'!I:I,MATCH($C731,'Policy Characteristics'!$C:$C,0))),"",INDEX('Policy Characteristics'!I:I,MATCH($C731,'Policy Characteristics'!$C:$C,0)))</f>
        <v>% of fuel shifted</v>
      </c>
      <c r="P731" s="427" t="str">
        <f>IF(ISBLANK(INDEX('Policy Characteristics'!J:J,MATCH($C731,'Policy Characteristics'!$C:$C,0))),"",INDEX('Policy Characteristics'!J:J,MATCH($C731,'Policy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31" s="427" t="str">
        <f>IF(ISBLANK(INDEX('Policy Characteristics'!K:K,MATCH($C731,'Policy Characteristics'!$C:$C,0))),"",INDEX('Policy Characteristics'!K:K,MATCH($C731,'Policy Characteristics'!$C:$C,0)))</f>
        <v>industry-ag-main.html#fuel-switching</v>
      </c>
      <c r="R731" s="427" t="str">
        <f>IF(ISBLANK(INDEX('Policy Characteristics'!L:L,MATCH($C731,'Policy Characteristics'!$C:$C,0))),"",INDEX('Policy Characteristics'!L:L,MATCH($C731,'Policy Characteristics'!$C:$C,0)))</f>
        <v>industry-elec-and-hydrogen.html</v>
      </c>
    </row>
    <row r="732" spans="1:18" x14ac:dyDescent="0.35">
      <c r="A732" s="427" t="str">
        <f>IF(ISBLANK(INDEX('Policy Characteristics'!A:A,MATCH($C732,'Policy Characteristics'!$C:$C,0))),"",INDEX('Policy Characteristics'!A:A,MATCH($C732,'Policy Characteristics'!$C:$C,0)))</f>
        <v>Industry</v>
      </c>
      <c r="B732" s="427" t="str">
        <f>IF(ISBLANK(INDEX('Policy Characteristics'!B:B,MATCH($C732,'Policy Characteristics'!$C:$C,0))),"",INDEX('Policy Characteristics'!B:B,MATCH($C732,'Policy Characteristics'!$C:$C,0)))</f>
        <v>Electrification + Hydrogen</v>
      </c>
      <c r="C732" s="431" t="str">
        <f t="shared" si="38"/>
        <v>Fraction of Industrial Fuel Use Shifted to Other Fuels</v>
      </c>
      <c r="D732" s="9" t="s">
        <v>3253</v>
      </c>
      <c r="E732" s="53" t="s">
        <v>2838</v>
      </c>
      <c r="F732" s="211" t="s">
        <v>3223</v>
      </c>
      <c r="G732" s="53" t="s">
        <v>3280</v>
      </c>
      <c r="H732" s="54">
        <v>1285</v>
      </c>
      <c r="I732" s="53" t="s">
        <v>46</v>
      </c>
      <c r="J732" s="429" t="str">
        <f>IF(ISBLANK(INDEX('Policy Characteristics'!D:D,MATCH($C732,'Policy Characteristics'!$C:$C,0))),"",INDEX('Policy Characteristics'!D:D,MATCH($C732,'Policy Characteristics'!$C:$C,0)))</f>
        <v>Electrification + Hydrogen</v>
      </c>
      <c r="K732" s="427" t="str">
        <f>IF(ISBLANK(INDEX('Policy Characteristics'!E:E,MATCH($C732,'Policy Characteristics'!$C:$C,0))),"",INDEX('Policy Characteristics'!E:E,MATCH($C732,'Policy Characteristics'!$C:$C,0)))</f>
        <v>indst fuel type shifting</v>
      </c>
      <c r="L732" s="450">
        <f>IF(ISBLANK(INDEX('Policy Characteristics'!F:F,MATCH($C732,'Policy Characteristics'!$C:$C,0))),"",INDEX('Policy Characteristics'!F:F,MATCH($C732,'Policy Characteristics'!$C:$C,0)))</f>
        <v>0</v>
      </c>
      <c r="M732" s="450">
        <f>IF(ISBLANK(INDEX('Policy Characteristics'!G:G,MATCH($C732,'Policy Characteristics'!$C:$C,0))),"",INDEX('Policy Characteristics'!G:G,MATCH($C732,'Policy Characteristics'!$C:$C,0)))</f>
        <v>1</v>
      </c>
      <c r="N732" s="450">
        <f>IF(ISBLANK(INDEX('Policy Characteristics'!H:H,MATCH($C732,'Policy Characteristics'!$C:$C,0))),"",INDEX('Policy Characteristics'!H:H,MATCH($C732,'Policy Characteristics'!$C:$C,0)))</f>
        <v>0.01</v>
      </c>
      <c r="O732" s="427" t="str">
        <f>IF(ISBLANK(INDEX('Policy Characteristics'!I:I,MATCH($C732,'Policy Characteristics'!$C:$C,0))),"",INDEX('Policy Characteristics'!I:I,MATCH($C732,'Policy Characteristics'!$C:$C,0)))</f>
        <v>% of fuel shifted</v>
      </c>
      <c r="P732" s="427" t="str">
        <f>IF(ISBLANK(INDEX('Policy Characteristics'!J:J,MATCH($C732,'Policy Characteristics'!$C:$C,0))),"",INDEX('Policy Characteristics'!J:J,MATCH($C732,'Policy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32" s="427" t="str">
        <f>IF(ISBLANK(INDEX('Policy Characteristics'!K:K,MATCH($C732,'Policy Characteristics'!$C:$C,0))),"",INDEX('Policy Characteristics'!K:K,MATCH($C732,'Policy Characteristics'!$C:$C,0)))</f>
        <v>industry-ag-main.html#fuel-switching</v>
      </c>
      <c r="R732" s="427" t="str">
        <f>IF(ISBLANK(INDEX('Policy Characteristics'!L:L,MATCH($C732,'Policy Characteristics'!$C:$C,0))),"",INDEX('Policy Characteristics'!L:L,MATCH($C732,'Policy Characteristics'!$C:$C,0)))</f>
        <v>industry-elec-and-hydrogen.html</v>
      </c>
    </row>
    <row r="733" spans="1:18" x14ac:dyDescent="0.35">
      <c r="A733" s="427" t="str">
        <f>IF(ISBLANK(INDEX('Policy Characteristics'!A:A,MATCH($C733,'Policy Characteristics'!$C:$C,0))),"",INDEX('Policy Characteristics'!A:A,MATCH($C733,'Policy Characteristics'!$C:$C,0)))</f>
        <v>Industry</v>
      </c>
      <c r="B733" s="427" t="str">
        <f>IF(ISBLANK(INDEX('Policy Characteristics'!B:B,MATCH($C733,'Policy Characteristics'!$C:$C,0))),"",INDEX('Policy Characteristics'!B:B,MATCH($C733,'Policy Characteristics'!$C:$C,0)))</f>
        <v>Electrification + Hydrogen</v>
      </c>
      <c r="C733" s="431" t="str">
        <f t="shared" si="38"/>
        <v>Fraction of Industrial Fuel Use Shifted to Other Fuels</v>
      </c>
      <c r="D733" s="9" t="s">
        <v>3253</v>
      </c>
      <c r="E733" s="53" t="s">
        <v>2839</v>
      </c>
      <c r="F733" s="211" t="s">
        <v>3223</v>
      </c>
      <c r="G733" s="53" t="s">
        <v>3281</v>
      </c>
      <c r="H733" s="54">
        <v>1286</v>
      </c>
      <c r="I733" s="53" t="s">
        <v>46</v>
      </c>
      <c r="J733" s="429" t="str">
        <f>IF(ISBLANK(INDEX('Policy Characteristics'!D:D,MATCH($C733,'Policy Characteristics'!$C:$C,0))),"",INDEX('Policy Characteristics'!D:D,MATCH($C733,'Policy Characteristics'!$C:$C,0)))</f>
        <v>Electrification + Hydrogen</v>
      </c>
      <c r="K733" s="427" t="str">
        <f>IF(ISBLANK(INDEX('Policy Characteristics'!E:E,MATCH($C733,'Policy Characteristics'!$C:$C,0))),"",INDEX('Policy Characteristics'!E:E,MATCH($C733,'Policy Characteristics'!$C:$C,0)))</f>
        <v>indst fuel type shifting</v>
      </c>
      <c r="L733" s="450">
        <f>IF(ISBLANK(INDEX('Policy Characteristics'!F:F,MATCH($C733,'Policy Characteristics'!$C:$C,0))),"",INDEX('Policy Characteristics'!F:F,MATCH($C733,'Policy Characteristics'!$C:$C,0)))</f>
        <v>0</v>
      </c>
      <c r="M733" s="450">
        <f>IF(ISBLANK(INDEX('Policy Characteristics'!G:G,MATCH($C733,'Policy Characteristics'!$C:$C,0))),"",INDEX('Policy Characteristics'!G:G,MATCH($C733,'Policy Characteristics'!$C:$C,0)))</f>
        <v>1</v>
      </c>
      <c r="N733" s="450">
        <f>IF(ISBLANK(INDEX('Policy Characteristics'!H:H,MATCH($C733,'Policy Characteristics'!$C:$C,0))),"",INDEX('Policy Characteristics'!H:H,MATCH($C733,'Policy Characteristics'!$C:$C,0)))</f>
        <v>0.01</v>
      </c>
      <c r="O733" s="427" t="str">
        <f>IF(ISBLANK(INDEX('Policy Characteristics'!I:I,MATCH($C733,'Policy Characteristics'!$C:$C,0))),"",INDEX('Policy Characteristics'!I:I,MATCH($C733,'Policy Characteristics'!$C:$C,0)))</f>
        <v>% of fuel shifted</v>
      </c>
      <c r="P733" s="427" t="str">
        <f>IF(ISBLANK(INDEX('Policy Characteristics'!J:J,MATCH($C733,'Policy Characteristics'!$C:$C,0))),"",INDEX('Policy Characteristics'!J:J,MATCH($C733,'Policy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33" s="427" t="str">
        <f>IF(ISBLANK(INDEX('Policy Characteristics'!K:K,MATCH($C733,'Policy Characteristics'!$C:$C,0))),"",INDEX('Policy Characteristics'!K:K,MATCH($C733,'Policy Characteristics'!$C:$C,0)))</f>
        <v>industry-ag-main.html#fuel-switching</v>
      </c>
      <c r="R733" s="427" t="str">
        <f>IF(ISBLANK(INDEX('Policy Characteristics'!L:L,MATCH($C733,'Policy Characteristics'!$C:$C,0))),"",INDEX('Policy Characteristics'!L:L,MATCH($C733,'Policy Characteristics'!$C:$C,0)))</f>
        <v>industry-elec-and-hydrogen.html</v>
      </c>
    </row>
    <row r="734" spans="1:18" x14ac:dyDescent="0.35">
      <c r="A734" s="427" t="str">
        <f>IF(ISBLANK(INDEX('Policy Characteristics'!A:A,MATCH($C734,'Policy Characteristics'!$C:$C,0))),"",INDEX('Policy Characteristics'!A:A,MATCH($C734,'Policy Characteristics'!$C:$C,0)))</f>
        <v>Industry</v>
      </c>
      <c r="B734" s="427" t="str">
        <f>IF(ISBLANK(INDEX('Policy Characteristics'!B:B,MATCH($C734,'Policy Characteristics'!$C:$C,0))),"",INDEX('Policy Characteristics'!B:B,MATCH($C734,'Policy Characteristics'!$C:$C,0)))</f>
        <v>Electrification + Hydrogen</v>
      </c>
      <c r="C734" s="431" t="str">
        <f t="shared" si="38"/>
        <v>Fraction of Industrial Fuel Use Shifted to Other Fuels</v>
      </c>
      <c r="D734" s="9" t="s">
        <v>3253</v>
      </c>
      <c r="E734" s="53" t="s">
        <v>2836</v>
      </c>
      <c r="F734" s="211" t="s">
        <v>3223</v>
      </c>
      <c r="G734" s="53" t="s">
        <v>3282</v>
      </c>
      <c r="H734" s="54">
        <v>1287</v>
      </c>
      <c r="I734" s="53" t="s">
        <v>45</v>
      </c>
      <c r="J734" s="429" t="str">
        <f>IF(ISBLANK(INDEX('Policy Characteristics'!D:D,MATCH($C734,'Policy Characteristics'!$C:$C,0))),"",INDEX('Policy Characteristics'!D:D,MATCH($C734,'Policy Characteristics'!$C:$C,0)))</f>
        <v>Electrification + Hydrogen</v>
      </c>
      <c r="K734" s="427" t="str">
        <f>IF(ISBLANK(INDEX('Policy Characteristics'!E:E,MATCH($C734,'Policy Characteristics'!$C:$C,0))),"",INDEX('Policy Characteristics'!E:E,MATCH($C734,'Policy Characteristics'!$C:$C,0)))</f>
        <v>indst fuel type shifting</v>
      </c>
      <c r="L734" s="450">
        <f>IF(ISBLANK(INDEX('Policy Characteristics'!F:F,MATCH($C734,'Policy Characteristics'!$C:$C,0))),"",INDEX('Policy Characteristics'!F:F,MATCH($C734,'Policy Characteristics'!$C:$C,0)))</f>
        <v>0</v>
      </c>
      <c r="M734" s="450">
        <f>IF(ISBLANK(INDEX('Policy Characteristics'!G:G,MATCH($C734,'Policy Characteristics'!$C:$C,0))),"",INDEX('Policy Characteristics'!G:G,MATCH($C734,'Policy Characteristics'!$C:$C,0)))</f>
        <v>1</v>
      </c>
      <c r="N734" s="450">
        <f>IF(ISBLANK(INDEX('Policy Characteristics'!H:H,MATCH($C734,'Policy Characteristics'!$C:$C,0))),"",INDEX('Policy Characteristics'!H:H,MATCH($C734,'Policy Characteristics'!$C:$C,0)))</f>
        <v>0.01</v>
      </c>
      <c r="O734" s="427" t="str">
        <f>IF(ISBLANK(INDEX('Policy Characteristics'!I:I,MATCH($C734,'Policy Characteristics'!$C:$C,0))),"",INDEX('Policy Characteristics'!I:I,MATCH($C734,'Policy Characteristics'!$C:$C,0)))</f>
        <v>% of fuel shifted</v>
      </c>
      <c r="P734" s="427" t="str">
        <f>IF(ISBLANK(INDEX('Policy Characteristics'!J:J,MATCH($C734,'Policy Characteristics'!$C:$C,0))),"",INDEX('Policy Characteristics'!J:J,MATCH($C734,'Policy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34" s="427" t="str">
        <f>IF(ISBLANK(INDEX('Policy Characteristics'!K:K,MATCH($C734,'Policy Characteristics'!$C:$C,0))),"",INDEX('Policy Characteristics'!K:K,MATCH($C734,'Policy Characteristics'!$C:$C,0)))</f>
        <v>industry-ag-main.html#fuel-switching</v>
      </c>
      <c r="R734" s="427" t="str">
        <f>IF(ISBLANK(INDEX('Policy Characteristics'!L:L,MATCH($C734,'Policy Characteristics'!$C:$C,0))),"",INDEX('Policy Characteristics'!L:L,MATCH($C734,'Policy Characteristics'!$C:$C,0)))</f>
        <v>industry-elec-and-hydrogen.html</v>
      </c>
    </row>
    <row r="735" spans="1:18" x14ac:dyDescent="0.35">
      <c r="A735" s="427" t="str">
        <f>IF(ISBLANK(INDEX('Policy Characteristics'!A:A,MATCH($C735,'Policy Characteristics'!$C:$C,0))),"",INDEX('Policy Characteristics'!A:A,MATCH($C735,'Policy Characteristics'!$C:$C,0)))</f>
        <v>Industry</v>
      </c>
      <c r="B735" s="427" t="str">
        <f>IF(ISBLANK(INDEX('Policy Characteristics'!B:B,MATCH($C735,'Policy Characteristics'!$C:$C,0))),"",INDEX('Policy Characteristics'!B:B,MATCH($C735,'Policy Characteristics'!$C:$C,0)))</f>
        <v>Electrification + Hydrogen</v>
      </c>
      <c r="C735" s="431" t="str">
        <f t="shared" si="38"/>
        <v>Fraction of Industrial Fuel Use Shifted to Other Fuels</v>
      </c>
      <c r="D735" s="9" t="s">
        <v>3254</v>
      </c>
      <c r="E735" s="53" t="s">
        <v>2480</v>
      </c>
      <c r="F735" s="211" t="s">
        <v>3224</v>
      </c>
      <c r="G735" s="53" t="s">
        <v>3273</v>
      </c>
      <c r="H735" s="54">
        <v>1288</v>
      </c>
      <c r="I735" s="53" t="s">
        <v>45</v>
      </c>
      <c r="J735" s="429" t="str">
        <f>IF(ISBLANK(INDEX('Policy Characteristics'!D:D,MATCH($C735,'Policy Characteristics'!$C:$C,0))),"",INDEX('Policy Characteristics'!D:D,MATCH($C735,'Policy Characteristics'!$C:$C,0)))</f>
        <v>Electrification + Hydrogen</v>
      </c>
      <c r="K735" s="427" t="str">
        <f>IF(ISBLANK(INDEX('Policy Characteristics'!E:E,MATCH($C735,'Policy Characteristics'!$C:$C,0))),"",INDEX('Policy Characteristics'!E:E,MATCH($C735,'Policy Characteristics'!$C:$C,0)))</f>
        <v>indst fuel type shifting</v>
      </c>
      <c r="L735" s="450">
        <f>IF(ISBLANK(INDEX('Policy Characteristics'!F:F,MATCH($C735,'Policy Characteristics'!$C:$C,0))),"",INDEX('Policy Characteristics'!F:F,MATCH($C735,'Policy Characteristics'!$C:$C,0)))</f>
        <v>0</v>
      </c>
      <c r="M735" s="450">
        <f>IF(ISBLANK(INDEX('Policy Characteristics'!G:G,MATCH($C735,'Policy Characteristics'!$C:$C,0))),"",INDEX('Policy Characteristics'!G:G,MATCH($C735,'Policy Characteristics'!$C:$C,0)))</f>
        <v>1</v>
      </c>
      <c r="N735" s="450">
        <f>IF(ISBLANK(INDEX('Policy Characteristics'!H:H,MATCH($C735,'Policy Characteristics'!$C:$C,0))),"",INDEX('Policy Characteristics'!H:H,MATCH($C735,'Policy Characteristics'!$C:$C,0)))</f>
        <v>0.01</v>
      </c>
      <c r="O735" s="427" t="str">
        <f>IF(ISBLANK(INDEX('Policy Characteristics'!I:I,MATCH($C735,'Policy Characteristics'!$C:$C,0))),"",INDEX('Policy Characteristics'!I:I,MATCH($C735,'Policy Characteristics'!$C:$C,0)))</f>
        <v>% of fuel shifted</v>
      </c>
      <c r="P735" s="427" t="str">
        <f>IF(ISBLANK(INDEX('Policy Characteristics'!J:J,MATCH($C735,'Policy Characteristics'!$C:$C,0))),"",INDEX('Policy Characteristics'!J:J,MATCH($C735,'Policy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35" s="427" t="str">
        <f>IF(ISBLANK(INDEX('Policy Characteristics'!K:K,MATCH($C735,'Policy Characteristics'!$C:$C,0))),"",INDEX('Policy Characteristics'!K:K,MATCH($C735,'Policy Characteristics'!$C:$C,0)))</f>
        <v>industry-ag-main.html#fuel-switching</v>
      </c>
      <c r="R735" s="427" t="str">
        <f>IF(ISBLANK(INDEX('Policy Characteristics'!L:L,MATCH($C735,'Policy Characteristics'!$C:$C,0))),"",INDEX('Policy Characteristics'!L:L,MATCH($C735,'Policy Characteristics'!$C:$C,0)))</f>
        <v>industry-elec-and-hydrogen.html</v>
      </c>
    </row>
    <row r="736" spans="1:18" x14ac:dyDescent="0.35">
      <c r="A736" s="427" t="str">
        <f>IF(ISBLANK(INDEX('Policy Characteristics'!A:A,MATCH($C736,'Policy Characteristics'!$C:$C,0))),"",INDEX('Policy Characteristics'!A:A,MATCH($C736,'Policy Characteristics'!$C:$C,0)))</f>
        <v>Industry</v>
      </c>
      <c r="B736" s="427" t="str">
        <f>IF(ISBLANK(INDEX('Policy Characteristics'!B:B,MATCH($C736,'Policy Characteristics'!$C:$C,0))),"",INDEX('Policy Characteristics'!B:B,MATCH($C736,'Policy Characteristics'!$C:$C,0)))</f>
        <v>Electrification + Hydrogen</v>
      </c>
      <c r="C736" s="431" t="str">
        <f t="shared" ref="C736:C799" si="39">C$655</f>
        <v>Fraction of Industrial Fuel Use Shifted to Other Fuels</v>
      </c>
      <c r="D736" s="9" t="s">
        <v>3254</v>
      </c>
      <c r="E736" s="53" t="s">
        <v>2481</v>
      </c>
      <c r="F736" s="211" t="s">
        <v>3224</v>
      </c>
      <c r="G736" s="53" t="s">
        <v>3274</v>
      </c>
      <c r="H736" s="54">
        <v>1289</v>
      </c>
      <c r="I736" s="53" t="s">
        <v>46</v>
      </c>
      <c r="J736" s="429" t="str">
        <f>IF(ISBLANK(INDEX('Policy Characteristics'!D:D,MATCH($C736,'Policy Characteristics'!$C:$C,0))),"",INDEX('Policy Characteristics'!D:D,MATCH($C736,'Policy Characteristics'!$C:$C,0)))</f>
        <v>Electrification + Hydrogen</v>
      </c>
      <c r="K736" s="427" t="str">
        <f>IF(ISBLANK(INDEX('Policy Characteristics'!E:E,MATCH($C736,'Policy Characteristics'!$C:$C,0))),"",INDEX('Policy Characteristics'!E:E,MATCH($C736,'Policy Characteristics'!$C:$C,0)))</f>
        <v>indst fuel type shifting</v>
      </c>
      <c r="L736" s="450">
        <f>IF(ISBLANK(INDEX('Policy Characteristics'!F:F,MATCH($C736,'Policy Characteristics'!$C:$C,0))),"",INDEX('Policy Characteristics'!F:F,MATCH($C736,'Policy Characteristics'!$C:$C,0)))</f>
        <v>0</v>
      </c>
      <c r="M736" s="450">
        <f>IF(ISBLANK(INDEX('Policy Characteristics'!G:G,MATCH($C736,'Policy Characteristics'!$C:$C,0))),"",INDEX('Policy Characteristics'!G:G,MATCH($C736,'Policy Characteristics'!$C:$C,0)))</f>
        <v>1</v>
      </c>
      <c r="N736" s="450">
        <f>IF(ISBLANK(INDEX('Policy Characteristics'!H:H,MATCH($C736,'Policy Characteristics'!$C:$C,0))),"",INDEX('Policy Characteristics'!H:H,MATCH($C736,'Policy Characteristics'!$C:$C,0)))</f>
        <v>0.01</v>
      </c>
      <c r="O736" s="427" t="str">
        <f>IF(ISBLANK(INDEX('Policy Characteristics'!I:I,MATCH($C736,'Policy Characteristics'!$C:$C,0))),"",INDEX('Policy Characteristics'!I:I,MATCH($C736,'Policy Characteristics'!$C:$C,0)))</f>
        <v>% of fuel shifted</v>
      </c>
      <c r="P736" s="427" t="str">
        <f>IF(ISBLANK(INDEX('Policy Characteristics'!J:J,MATCH($C736,'Policy Characteristics'!$C:$C,0))),"",INDEX('Policy Characteristics'!J:J,MATCH($C736,'Policy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36" s="427" t="str">
        <f>IF(ISBLANK(INDEX('Policy Characteristics'!K:K,MATCH($C736,'Policy Characteristics'!$C:$C,0))),"",INDEX('Policy Characteristics'!K:K,MATCH($C736,'Policy Characteristics'!$C:$C,0)))</f>
        <v>industry-ag-main.html#fuel-switching</v>
      </c>
      <c r="R736" s="427" t="str">
        <f>IF(ISBLANK(INDEX('Policy Characteristics'!L:L,MATCH($C736,'Policy Characteristics'!$C:$C,0))),"",INDEX('Policy Characteristics'!L:L,MATCH($C736,'Policy Characteristics'!$C:$C,0)))</f>
        <v>industry-elec-and-hydrogen.html</v>
      </c>
    </row>
    <row r="737" spans="1:18" x14ac:dyDescent="0.35">
      <c r="A737" s="427" t="str">
        <f>IF(ISBLANK(INDEX('Policy Characteristics'!A:A,MATCH($C737,'Policy Characteristics'!$C:$C,0))),"",INDEX('Policy Characteristics'!A:A,MATCH($C737,'Policy Characteristics'!$C:$C,0)))</f>
        <v>Industry</v>
      </c>
      <c r="B737" s="427" t="str">
        <f>IF(ISBLANK(INDEX('Policy Characteristics'!B:B,MATCH($C737,'Policy Characteristics'!$C:$C,0))),"",INDEX('Policy Characteristics'!B:B,MATCH($C737,'Policy Characteristics'!$C:$C,0)))</f>
        <v>Electrification + Hydrogen</v>
      </c>
      <c r="C737" s="431" t="str">
        <f t="shared" si="39"/>
        <v>Fraction of Industrial Fuel Use Shifted to Other Fuels</v>
      </c>
      <c r="D737" s="9" t="s">
        <v>3254</v>
      </c>
      <c r="E737" s="53" t="s">
        <v>2482</v>
      </c>
      <c r="F737" s="211" t="s">
        <v>3224</v>
      </c>
      <c r="G737" s="53" t="s">
        <v>3275</v>
      </c>
      <c r="H737" s="54">
        <v>1290</v>
      </c>
      <c r="I737" s="53" t="s">
        <v>46</v>
      </c>
      <c r="J737" s="429" t="str">
        <f>IF(ISBLANK(INDEX('Policy Characteristics'!D:D,MATCH($C737,'Policy Characteristics'!$C:$C,0))),"",INDEX('Policy Characteristics'!D:D,MATCH($C737,'Policy Characteristics'!$C:$C,0)))</f>
        <v>Electrification + Hydrogen</v>
      </c>
      <c r="K737" s="427" t="str">
        <f>IF(ISBLANK(INDEX('Policy Characteristics'!E:E,MATCH($C737,'Policy Characteristics'!$C:$C,0))),"",INDEX('Policy Characteristics'!E:E,MATCH($C737,'Policy Characteristics'!$C:$C,0)))</f>
        <v>indst fuel type shifting</v>
      </c>
      <c r="L737" s="450">
        <f>IF(ISBLANK(INDEX('Policy Characteristics'!F:F,MATCH($C737,'Policy Characteristics'!$C:$C,0))),"",INDEX('Policy Characteristics'!F:F,MATCH($C737,'Policy Characteristics'!$C:$C,0)))</f>
        <v>0</v>
      </c>
      <c r="M737" s="450">
        <f>IF(ISBLANK(INDEX('Policy Characteristics'!G:G,MATCH($C737,'Policy Characteristics'!$C:$C,0))),"",INDEX('Policy Characteristics'!G:G,MATCH($C737,'Policy Characteristics'!$C:$C,0)))</f>
        <v>1</v>
      </c>
      <c r="N737" s="450">
        <f>IF(ISBLANK(INDEX('Policy Characteristics'!H:H,MATCH($C737,'Policy Characteristics'!$C:$C,0))),"",INDEX('Policy Characteristics'!H:H,MATCH($C737,'Policy Characteristics'!$C:$C,0)))</f>
        <v>0.01</v>
      </c>
      <c r="O737" s="427" t="str">
        <f>IF(ISBLANK(INDEX('Policy Characteristics'!I:I,MATCH($C737,'Policy Characteristics'!$C:$C,0))),"",INDEX('Policy Characteristics'!I:I,MATCH($C737,'Policy Characteristics'!$C:$C,0)))</f>
        <v>% of fuel shifted</v>
      </c>
      <c r="P737" s="427" t="str">
        <f>IF(ISBLANK(INDEX('Policy Characteristics'!J:J,MATCH($C737,'Policy Characteristics'!$C:$C,0))),"",INDEX('Policy Characteristics'!J:J,MATCH($C737,'Policy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37" s="427" t="str">
        <f>IF(ISBLANK(INDEX('Policy Characteristics'!K:K,MATCH($C737,'Policy Characteristics'!$C:$C,0))),"",INDEX('Policy Characteristics'!K:K,MATCH($C737,'Policy Characteristics'!$C:$C,0)))</f>
        <v>industry-ag-main.html#fuel-switching</v>
      </c>
      <c r="R737" s="427" t="str">
        <f>IF(ISBLANK(INDEX('Policy Characteristics'!L:L,MATCH($C737,'Policy Characteristics'!$C:$C,0))),"",INDEX('Policy Characteristics'!L:L,MATCH($C737,'Policy Characteristics'!$C:$C,0)))</f>
        <v>industry-elec-and-hydrogen.html</v>
      </c>
    </row>
    <row r="738" spans="1:18" x14ac:dyDescent="0.35">
      <c r="A738" s="427" t="str">
        <f>IF(ISBLANK(INDEX('Policy Characteristics'!A:A,MATCH($C738,'Policy Characteristics'!$C:$C,0))),"",INDEX('Policy Characteristics'!A:A,MATCH($C738,'Policy Characteristics'!$C:$C,0)))</f>
        <v>Industry</v>
      </c>
      <c r="B738" s="427" t="str">
        <f>IF(ISBLANK(INDEX('Policy Characteristics'!B:B,MATCH($C738,'Policy Characteristics'!$C:$C,0))),"",INDEX('Policy Characteristics'!B:B,MATCH($C738,'Policy Characteristics'!$C:$C,0)))</f>
        <v>Electrification + Hydrogen</v>
      </c>
      <c r="C738" s="431" t="str">
        <f t="shared" si="39"/>
        <v>Fraction of Industrial Fuel Use Shifted to Other Fuels</v>
      </c>
      <c r="D738" s="9" t="s">
        <v>3254</v>
      </c>
      <c r="E738" s="53" t="s">
        <v>2483</v>
      </c>
      <c r="F738" s="211" t="s">
        <v>3224</v>
      </c>
      <c r="G738" s="53" t="s">
        <v>3276</v>
      </c>
      <c r="H738" s="54">
        <v>1291</v>
      </c>
      <c r="I738" s="53" t="s">
        <v>46</v>
      </c>
      <c r="J738" s="429" t="str">
        <f>IF(ISBLANK(INDEX('Policy Characteristics'!D:D,MATCH($C738,'Policy Characteristics'!$C:$C,0))),"",INDEX('Policy Characteristics'!D:D,MATCH($C738,'Policy Characteristics'!$C:$C,0)))</f>
        <v>Electrification + Hydrogen</v>
      </c>
      <c r="K738" s="427" t="str">
        <f>IF(ISBLANK(INDEX('Policy Characteristics'!E:E,MATCH($C738,'Policy Characteristics'!$C:$C,0))),"",INDEX('Policy Characteristics'!E:E,MATCH($C738,'Policy Characteristics'!$C:$C,0)))</f>
        <v>indst fuel type shifting</v>
      </c>
      <c r="L738" s="450">
        <f>IF(ISBLANK(INDEX('Policy Characteristics'!F:F,MATCH($C738,'Policy Characteristics'!$C:$C,0))),"",INDEX('Policy Characteristics'!F:F,MATCH($C738,'Policy Characteristics'!$C:$C,0)))</f>
        <v>0</v>
      </c>
      <c r="M738" s="450">
        <f>IF(ISBLANK(INDEX('Policy Characteristics'!G:G,MATCH($C738,'Policy Characteristics'!$C:$C,0))),"",INDEX('Policy Characteristics'!G:G,MATCH($C738,'Policy Characteristics'!$C:$C,0)))</f>
        <v>1</v>
      </c>
      <c r="N738" s="450">
        <f>IF(ISBLANK(INDEX('Policy Characteristics'!H:H,MATCH($C738,'Policy Characteristics'!$C:$C,0))),"",INDEX('Policy Characteristics'!H:H,MATCH($C738,'Policy Characteristics'!$C:$C,0)))</f>
        <v>0.01</v>
      </c>
      <c r="O738" s="427" t="str">
        <f>IF(ISBLANK(INDEX('Policy Characteristics'!I:I,MATCH($C738,'Policy Characteristics'!$C:$C,0))),"",INDEX('Policy Characteristics'!I:I,MATCH($C738,'Policy Characteristics'!$C:$C,0)))</f>
        <v>% of fuel shifted</v>
      </c>
      <c r="P738" s="427" t="str">
        <f>IF(ISBLANK(INDEX('Policy Characteristics'!J:J,MATCH($C738,'Policy Characteristics'!$C:$C,0))),"",INDEX('Policy Characteristics'!J:J,MATCH($C738,'Policy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38" s="427" t="str">
        <f>IF(ISBLANK(INDEX('Policy Characteristics'!K:K,MATCH($C738,'Policy Characteristics'!$C:$C,0))),"",INDEX('Policy Characteristics'!K:K,MATCH($C738,'Policy Characteristics'!$C:$C,0)))</f>
        <v>industry-ag-main.html#fuel-switching</v>
      </c>
      <c r="R738" s="427" t="str">
        <f>IF(ISBLANK(INDEX('Policy Characteristics'!L:L,MATCH($C738,'Policy Characteristics'!$C:$C,0))),"",INDEX('Policy Characteristics'!L:L,MATCH($C738,'Policy Characteristics'!$C:$C,0)))</f>
        <v>industry-elec-and-hydrogen.html</v>
      </c>
    </row>
    <row r="739" spans="1:18" x14ac:dyDescent="0.35">
      <c r="A739" s="427" t="str">
        <f>IF(ISBLANK(INDEX('Policy Characteristics'!A:A,MATCH($C739,'Policy Characteristics'!$C:$C,0))),"",INDEX('Policy Characteristics'!A:A,MATCH($C739,'Policy Characteristics'!$C:$C,0)))</f>
        <v>Industry</v>
      </c>
      <c r="B739" s="427" t="str">
        <f>IF(ISBLANK(INDEX('Policy Characteristics'!B:B,MATCH($C739,'Policy Characteristics'!$C:$C,0))),"",INDEX('Policy Characteristics'!B:B,MATCH($C739,'Policy Characteristics'!$C:$C,0)))</f>
        <v>Electrification + Hydrogen</v>
      </c>
      <c r="C739" s="431" t="str">
        <f t="shared" si="39"/>
        <v>Fraction of Industrial Fuel Use Shifted to Other Fuels</v>
      </c>
      <c r="D739" s="9" t="s">
        <v>3254</v>
      </c>
      <c r="E739" s="53" t="s">
        <v>2484</v>
      </c>
      <c r="F739" s="211" t="s">
        <v>3224</v>
      </c>
      <c r="G739" s="53" t="s">
        <v>3277</v>
      </c>
      <c r="H739" s="54">
        <v>1292</v>
      </c>
      <c r="I739" s="53" t="s">
        <v>46</v>
      </c>
      <c r="J739" s="429" t="str">
        <f>IF(ISBLANK(INDEX('Policy Characteristics'!D:D,MATCH($C739,'Policy Characteristics'!$C:$C,0))),"",INDEX('Policy Characteristics'!D:D,MATCH($C739,'Policy Characteristics'!$C:$C,0)))</f>
        <v>Electrification + Hydrogen</v>
      </c>
      <c r="K739" s="427" t="str">
        <f>IF(ISBLANK(INDEX('Policy Characteristics'!E:E,MATCH($C739,'Policy Characteristics'!$C:$C,0))),"",INDEX('Policy Characteristics'!E:E,MATCH($C739,'Policy Characteristics'!$C:$C,0)))</f>
        <v>indst fuel type shifting</v>
      </c>
      <c r="L739" s="450">
        <f>IF(ISBLANK(INDEX('Policy Characteristics'!F:F,MATCH($C739,'Policy Characteristics'!$C:$C,0))),"",INDEX('Policy Characteristics'!F:F,MATCH($C739,'Policy Characteristics'!$C:$C,0)))</f>
        <v>0</v>
      </c>
      <c r="M739" s="450">
        <f>IF(ISBLANK(INDEX('Policy Characteristics'!G:G,MATCH($C739,'Policy Characteristics'!$C:$C,0))),"",INDEX('Policy Characteristics'!G:G,MATCH($C739,'Policy Characteristics'!$C:$C,0)))</f>
        <v>1</v>
      </c>
      <c r="N739" s="450">
        <f>IF(ISBLANK(INDEX('Policy Characteristics'!H:H,MATCH($C739,'Policy Characteristics'!$C:$C,0))),"",INDEX('Policy Characteristics'!H:H,MATCH($C739,'Policy Characteristics'!$C:$C,0)))</f>
        <v>0.01</v>
      </c>
      <c r="O739" s="427" t="str">
        <f>IF(ISBLANK(INDEX('Policy Characteristics'!I:I,MATCH($C739,'Policy Characteristics'!$C:$C,0))),"",INDEX('Policy Characteristics'!I:I,MATCH($C739,'Policy Characteristics'!$C:$C,0)))</f>
        <v>% of fuel shifted</v>
      </c>
      <c r="P739" s="427" t="str">
        <f>IF(ISBLANK(INDEX('Policy Characteristics'!J:J,MATCH($C739,'Policy Characteristics'!$C:$C,0))),"",INDEX('Policy Characteristics'!J:J,MATCH($C739,'Policy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39" s="427" t="str">
        <f>IF(ISBLANK(INDEX('Policy Characteristics'!K:K,MATCH($C739,'Policy Characteristics'!$C:$C,0))),"",INDEX('Policy Characteristics'!K:K,MATCH($C739,'Policy Characteristics'!$C:$C,0)))</f>
        <v>industry-ag-main.html#fuel-switching</v>
      </c>
      <c r="R739" s="427" t="str">
        <f>IF(ISBLANK(INDEX('Policy Characteristics'!L:L,MATCH($C739,'Policy Characteristics'!$C:$C,0))),"",INDEX('Policy Characteristics'!L:L,MATCH($C739,'Policy Characteristics'!$C:$C,0)))</f>
        <v>industry-elec-and-hydrogen.html</v>
      </c>
    </row>
    <row r="740" spans="1:18" x14ac:dyDescent="0.35">
      <c r="A740" s="427" t="str">
        <f>IF(ISBLANK(INDEX('Policy Characteristics'!A:A,MATCH($C740,'Policy Characteristics'!$C:$C,0))),"",INDEX('Policy Characteristics'!A:A,MATCH($C740,'Policy Characteristics'!$C:$C,0)))</f>
        <v>Industry</v>
      </c>
      <c r="B740" s="427" t="str">
        <f>IF(ISBLANK(INDEX('Policy Characteristics'!B:B,MATCH($C740,'Policy Characteristics'!$C:$C,0))),"",INDEX('Policy Characteristics'!B:B,MATCH($C740,'Policy Characteristics'!$C:$C,0)))</f>
        <v>Electrification + Hydrogen</v>
      </c>
      <c r="C740" s="431" t="str">
        <f t="shared" si="39"/>
        <v>Fraction of Industrial Fuel Use Shifted to Other Fuels</v>
      </c>
      <c r="D740" s="9" t="s">
        <v>3254</v>
      </c>
      <c r="E740" s="53" t="s">
        <v>2485</v>
      </c>
      <c r="F740" s="211" t="s">
        <v>3224</v>
      </c>
      <c r="G740" s="53" t="s">
        <v>3278</v>
      </c>
      <c r="H740" s="54">
        <v>1293</v>
      </c>
      <c r="I740" s="53" t="s">
        <v>46</v>
      </c>
      <c r="J740" s="429" t="str">
        <f>IF(ISBLANK(INDEX('Policy Characteristics'!D:D,MATCH($C740,'Policy Characteristics'!$C:$C,0))),"",INDEX('Policy Characteristics'!D:D,MATCH($C740,'Policy Characteristics'!$C:$C,0)))</f>
        <v>Electrification + Hydrogen</v>
      </c>
      <c r="K740" s="427" t="str">
        <f>IF(ISBLANK(INDEX('Policy Characteristics'!E:E,MATCH($C740,'Policy Characteristics'!$C:$C,0))),"",INDEX('Policy Characteristics'!E:E,MATCH($C740,'Policy Characteristics'!$C:$C,0)))</f>
        <v>indst fuel type shifting</v>
      </c>
      <c r="L740" s="450">
        <f>IF(ISBLANK(INDEX('Policy Characteristics'!F:F,MATCH($C740,'Policy Characteristics'!$C:$C,0))),"",INDEX('Policy Characteristics'!F:F,MATCH($C740,'Policy Characteristics'!$C:$C,0)))</f>
        <v>0</v>
      </c>
      <c r="M740" s="450">
        <f>IF(ISBLANK(INDEX('Policy Characteristics'!G:G,MATCH($C740,'Policy Characteristics'!$C:$C,0))),"",INDEX('Policy Characteristics'!G:G,MATCH($C740,'Policy Characteristics'!$C:$C,0)))</f>
        <v>1</v>
      </c>
      <c r="N740" s="450">
        <f>IF(ISBLANK(INDEX('Policy Characteristics'!H:H,MATCH($C740,'Policy Characteristics'!$C:$C,0))),"",INDEX('Policy Characteristics'!H:H,MATCH($C740,'Policy Characteristics'!$C:$C,0)))</f>
        <v>0.01</v>
      </c>
      <c r="O740" s="427" t="str">
        <f>IF(ISBLANK(INDEX('Policy Characteristics'!I:I,MATCH($C740,'Policy Characteristics'!$C:$C,0))),"",INDEX('Policy Characteristics'!I:I,MATCH($C740,'Policy Characteristics'!$C:$C,0)))</f>
        <v>% of fuel shifted</v>
      </c>
      <c r="P740" s="427" t="str">
        <f>IF(ISBLANK(INDEX('Policy Characteristics'!J:J,MATCH($C740,'Policy Characteristics'!$C:$C,0))),"",INDEX('Policy Characteristics'!J:J,MATCH($C740,'Policy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40" s="427" t="str">
        <f>IF(ISBLANK(INDEX('Policy Characteristics'!K:K,MATCH($C740,'Policy Characteristics'!$C:$C,0))),"",INDEX('Policy Characteristics'!K:K,MATCH($C740,'Policy Characteristics'!$C:$C,0)))</f>
        <v>industry-ag-main.html#fuel-switching</v>
      </c>
      <c r="R740" s="427" t="str">
        <f>IF(ISBLANK(INDEX('Policy Characteristics'!L:L,MATCH($C740,'Policy Characteristics'!$C:$C,0))),"",INDEX('Policy Characteristics'!L:L,MATCH($C740,'Policy Characteristics'!$C:$C,0)))</f>
        <v>industry-elec-and-hydrogen.html</v>
      </c>
    </row>
    <row r="741" spans="1:18" x14ac:dyDescent="0.35">
      <c r="A741" s="427" t="str">
        <f>IF(ISBLANK(INDEX('Policy Characteristics'!A:A,MATCH($C741,'Policy Characteristics'!$C:$C,0))),"",INDEX('Policy Characteristics'!A:A,MATCH($C741,'Policy Characteristics'!$C:$C,0)))</f>
        <v>Industry</v>
      </c>
      <c r="B741" s="427" t="str">
        <f>IF(ISBLANK(INDEX('Policy Characteristics'!B:B,MATCH($C741,'Policy Characteristics'!$C:$C,0))),"",INDEX('Policy Characteristics'!B:B,MATCH($C741,'Policy Characteristics'!$C:$C,0)))</f>
        <v>Electrification + Hydrogen</v>
      </c>
      <c r="C741" s="431" t="str">
        <f t="shared" si="39"/>
        <v>Fraction of Industrial Fuel Use Shifted to Other Fuels</v>
      </c>
      <c r="D741" s="9" t="s">
        <v>3254</v>
      </c>
      <c r="E741" s="53" t="s">
        <v>2837</v>
      </c>
      <c r="F741" s="211" t="s">
        <v>3224</v>
      </c>
      <c r="G741" s="53" t="s">
        <v>3279</v>
      </c>
      <c r="H741" s="54">
        <v>1294</v>
      </c>
      <c r="I741" s="53" t="s">
        <v>46</v>
      </c>
      <c r="J741" s="429" t="str">
        <f>IF(ISBLANK(INDEX('Policy Characteristics'!D:D,MATCH($C741,'Policy Characteristics'!$C:$C,0))),"",INDEX('Policy Characteristics'!D:D,MATCH($C741,'Policy Characteristics'!$C:$C,0)))</f>
        <v>Electrification + Hydrogen</v>
      </c>
      <c r="K741" s="427" t="str">
        <f>IF(ISBLANK(INDEX('Policy Characteristics'!E:E,MATCH($C741,'Policy Characteristics'!$C:$C,0))),"",INDEX('Policy Characteristics'!E:E,MATCH($C741,'Policy Characteristics'!$C:$C,0)))</f>
        <v>indst fuel type shifting</v>
      </c>
      <c r="L741" s="450">
        <f>IF(ISBLANK(INDEX('Policy Characteristics'!F:F,MATCH($C741,'Policy Characteristics'!$C:$C,0))),"",INDEX('Policy Characteristics'!F:F,MATCH($C741,'Policy Characteristics'!$C:$C,0)))</f>
        <v>0</v>
      </c>
      <c r="M741" s="450">
        <f>IF(ISBLANK(INDEX('Policy Characteristics'!G:G,MATCH($C741,'Policy Characteristics'!$C:$C,0))),"",INDEX('Policy Characteristics'!G:G,MATCH($C741,'Policy Characteristics'!$C:$C,0)))</f>
        <v>1</v>
      </c>
      <c r="N741" s="450">
        <f>IF(ISBLANK(INDEX('Policy Characteristics'!H:H,MATCH($C741,'Policy Characteristics'!$C:$C,0))),"",INDEX('Policy Characteristics'!H:H,MATCH($C741,'Policy Characteristics'!$C:$C,0)))</f>
        <v>0.01</v>
      </c>
      <c r="O741" s="427" t="str">
        <f>IF(ISBLANK(INDEX('Policy Characteristics'!I:I,MATCH($C741,'Policy Characteristics'!$C:$C,0))),"",INDEX('Policy Characteristics'!I:I,MATCH($C741,'Policy Characteristics'!$C:$C,0)))</f>
        <v>% of fuel shifted</v>
      </c>
      <c r="P741" s="427" t="str">
        <f>IF(ISBLANK(INDEX('Policy Characteristics'!J:J,MATCH($C741,'Policy Characteristics'!$C:$C,0))),"",INDEX('Policy Characteristics'!J:J,MATCH($C741,'Policy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41" s="427" t="str">
        <f>IF(ISBLANK(INDEX('Policy Characteristics'!K:K,MATCH($C741,'Policy Characteristics'!$C:$C,0))),"",INDEX('Policy Characteristics'!K:K,MATCH($C741,'Policy Characteristics'!$C:$C,0)))</f>
        <v>industry-ag-main.html#fuel-switching</v>
      </c>
      <c r="R741" s="427" t="str">
        <f>IF(ISBLANK(INDEX('Policy Characteristics'!L:L,MATCH($C741,'Policy Characteristics'!$C:$C,0))),"",INDEX('Policy Characteristics'!L:L,MATCH($C741,'Policy Characteristics'!$C:$C,0)))</f>
        <v>industry-elec-and-hydrogen.html</v>
      </c>
    </row>
    <row r="742" spans="1:18" x14ac:dyDescent="0.35">
      <c r="A742" s="427" t="str">
        <f>IF(ISBLANK(INDEX('Policy Characteristics'!A:A,MATCH($C742,'Policy Characteristics'!$C:$C,0))),"",INDEX('Policy Characteristics'!A:A,MATCH($C742,'Policy Characteristics'!$C:$C,0)))</f>
        <v>Industry</v>
      </c>
      <c r="B742" s="427" t="str">
        <f>IF(ISBLANK(INDEX('Policy Characteristics'!B:B,MATCH($C742,'Policy Characteristics'!$C:$C,0))),"",INDEX('Policy Characteristics'!B:B,MATCH($C742,'Policy Characteristics'!$C:$C,0)))</f>
        <v>Electrification + Hydrogen</v>
      </c>
      <c r="C742" s="431" t="str">
        <f t="shared" si="39"/>
        <v>Fraction of Industrial Fuel Use Shifted to Other Fuels</v>
      </c>
      <c r="D742" s="9" t="s">
        <v>3254</v>
      </c>
      <c r="E742" s="53" t="s">
        <v>2838</v>
      </c>
      <c r="F742" s="211" t="s">
        <v>3224</v>
      </c>
      <c r="G742" s="53" t="s">
        <v>3280</v>
      </c>
      <c r="H742" s="54">
        <v>1295</v>
      </c>
      <c r="I742" s="53" t="s">
        <v>46</v>
      </c>
      <c r="J742" s="429" t="str">
        <f>IF(ISBLANK(INDEX('Policy Characteristics'!D:D,MATCH($C742,'Policy Characteristics'!$C:$C,0))),"",INDEX('Policy Characteristics'!D:D,MATCH($C742,'Policy Characteristics'!$C:$C,0)))</f>
        <v>Electrification + Hydrogen</v>
      </c>
      <c r="K742" s="427" t="str">
        <f>IF(ISBLANK(INDEX('Policy Characteristics'!E:E,MATCH($C742,'Policy Characteristics'!$C:$C,0))),"",INDEX('Policy Characteristics'!E:E,MATCH($C742,'Policy Characteristics'!$C:$C,0)))</f>
        <v>indst fuel type shifting</v>
      </c>
      <c r="L742" s="450">
        <f>IF(ISBLANK(INDEX('Policy Characteristics'!F:F,MATCH($C742,'Policy Characteristics'!$C:$C,0))),"",INDEX('Policy Characteristics'!F:F,MATCH($C742,'Policy Characteristics'!$C:$C,0)))</f>
        <v>0</v>
      </c>
      <c r="M742" s="450">
        <f>IF(ISBLANK(INDEX('Policy Characteristics'!G:G,MATCH($C742,'Policy Characteristics'!$C:$C,0))),"",INDEX('Policy Characteristics'!G:G,MATCH($C742,'Policy Characteristics'!$C:$C,0)))</f>
        <v>1</v>
      </c>
      <c r="N742" s="450">
        <f>IF(ISBLANK(INDEX('Policy Characteristics'!H:H,MATCH($C742,'Policy Characteristics'!$C:$C,0))),"",INDEX('Policy Characteristics'!H:H,MATCH($C742,'Policy Characteristics'!$C:$C,0)))</f>
        <v>0.01</v>
      </c>
      <c r="O742" s="427" t="str">
        <f>IF(ISBLANK(INDEX('Policy Characteristics'!I:I,MATCH($C742,'Policy Characteristics'!$C:$C,0))),"",INDEX('Policy Characteristics'!I:I,MATCH($C742,'Policy Characteristics'!$C:$C,0)))</f>
        <v>% of fuel shifted</v>
      </c>
      <c r="P742" s="427" t="str">
        <f>IF(ISBLANK(INDEX('Policy Characteristics'!J:J,MATCH($C742,'Policy Characteristics'!$C:$C,0))),"",INDEX('Policy Characteristics'!J:J,MATCH($C742,'Policy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42" s="427" t="str">
        <f>IF(ISBLANK(INDEX('Policy Characteristics'!K:K,MATCH($C742,'Policy Characteristics'!$C:$C,0))),"",INDEX('Policy Characteristics'!K:K,MATCH($C742,'Policy Characteristics'!$C:$C,0)))</f>
        <v>industry-ag-main.html#fuel-switching</v>
      </c>
      <c r="R742" s="427" t="str">
        <f>IF(ISBLANK(INDEX('Policy Characteristics'!L:L,MATCH($C742,'Policy Characteristics'!$C:$C,0))),"",INDEX('Policy Characteristics'!L:L,MATCH($C742,'Policy Characteristics'!$C:$C,0)))</f>
        <v>industry-elec-and-hydrogen.html</v>
      </c>
    </row>
    <row r="743" spans="1:18" x14ac:dyDescent="0.35">
      <c r="A743" s="427" t="str">
        <f>IF(ISBLANK(INDEX('Policy Characteristics'!A:A,MATCH($C743,'Policy Characteristics'!$C:$C,0))),"",INDEX('Policy Characteristics'!A:A,MATCH($C743,'Policy Characteristics'!$C:$C,0)))</f>
        <v>Industry</v>
      </c>
      <c r="B743" s="427" t="str">
        <f>IF(ISBLANK(INDEX('Policy Characteristics'!B:B,MATCH($C743,'Policy Characteristics'!$C:$C,0))),"",INDEX('Policy Characteristics'!B:B,MATCH($C743,'Policy Characteristics'!$C:$C,0)))</f>
        <v>Electrification + Hydrogen</v>
      </c>
      <c r="C743" s="431" t="str">
        <f t="shared" si="39"/>
        <v>Fraction of Industrial Fuel Use Shifted to Other Fuels</v>
      </c>
      <c r="D743" s="9" t="s">
        <v>3254</v>
      </c>
      <c r="E743" s="53" t="s">
        <v>2839</v>
      </c>
      <c r="F743" s="211" t="s">
        <v>3224</v>
      </c>
      <c r="G743" s="53" t="s">
        <v>3281</v>
      </c>
      <c r="H743" s="54">
        <v>1296</v>
      </c>
      <c r="I743" s="53" t="s">
        <v>46</v>
      </c>
      <c r="J743" s="429" t="str">
        <f>IF(ISBLANK(INDEX('Policy Characteristics'!D:D,MATCH($C743,'Policy Characteristics'!$C:$C,0))),"",INDEX('Policy Characteristics'!D:D,MATCH($C743,'Policy Characteristics'!$C:$C,0)))</f>
        <v>Electrification + Hydrogen</v>
      </c>
      <c r="K743" s="427" t="str">
        <f>IF(ISBLANK(INDEX('Policy Characteristics'!E:E,MATCH($C743,'Policy Characteristics'!$C:$C,0))),"",INDEX('Policy Characteristics'!E:E,MATCH($C743,'Policy Characteristics'!$C:$C,0)))</f>
        <v>indst fuel type shifting</v>
      </c>
      <c r="L743" s="450">
        <f>IF(ISBLANK(INDEX('Policy Characteristics'!F:F,MATCH($C743,'Policy Characteristics'!$C:$C,0))),"",INDEX('Policy Characteristics'!F:F,MATCH($C743,'Policy Characteristics'!$C:$C,0)))</f>
        <v>0</v>
      </c>
      <c r="M743" s="450">
        <f>IF(ISBLANK(INDEX('Policy Characteristics'!G:G,MATCH($C743,'Policy Characteristics'!$C:$C,0))),"",INDEX('Policy Characteristics'!G:G,MATCH($C743,'Policy Characteristics'!$C:$C,0)))</f>
        <v>1</v>
      </c>
      <c r="N743" s="450">
        <f>IF(ISBLANK(INDEX('Policy Characteristics'!H:H,MATCH($C743,'Policy Characteristics'!$C:$C,0))),"",INDEX('Policy Characteristics'!H:H,MATCH($C743,'Policy Characteristics'!$C:$C,0)))</f>
        <v>0.01</v>
      </c>
      <c r="O743" s="427" t="str">
        <f>IF(ISBLANK(INDEX('Policy Characteristics'!I:I,MATCH($C743,'Policy Characteristics'!$C:$C,0))),"",INDEX('Policy Characteristics'!I:I,MATCH($C743,'Policy Characteristics'!$C:$C,0)))</f>
        <v>% of fuel shifted</v>
      </c>
      <c r="P743" s="427" t="str">
        <f>IF(ISBLANK(INDEX('Policy Characteristics'!J:J,MATCH($C743,'Policy Characteristics'!$C:$C,0))),"",INDEX('Policy Characteristics'!J:J,MATCH($C743,'Policy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43" s="427" t="str">
        <f>IF(ISBLANK(INDEX('Policy Characteristics'!K:K,MATCH($C743,'Policy Characteristics'!$C:$C,0))),"",INDEX('Policy Characteristics'!K:K,MATCH($C743,'Policy Characteristics'!$C:$C,0)))</f>
        <v>industry-ag-main.html#fuel-switching</v>
      </c>
      <c r="R743" s="427" t="str">
        <f>IF(ISBLANK(INDEX('Policy Characteristics'!L:L,MATCH($C743,'Policy Characteristics'!$C:$C,0))),"",INDEX('Policy Characteristics'!L:L,MATCH($C743,'Policy Characteristics'!$C:$C,0)))</f>
        <v>industry-elec-and-hydrogen.html</v>
      </c>
    </row>
    <row r="744" spans="1:18" x14ac:dyDescent="0.35">
      <c r="A744" s="427" t="str">
        <f>IF(ISBLANK(INDEX('Policy Characteristics'!A:A,MATCH($C744,'Policy Characteristics'!$C:$C,0))),"",INDEX('Policy Characteristics'!A:A,MATCH($C744,'Policy Characteristics'!$C:$C,0)))</f>
        <v>Industry</v>
      </c>
      <c r="B744" s="427" t="str">
        <f>IF(ISBLANK(INDEX('Policy Characteristics'!B:B,MATCH($C744,'Policy Characteristics'!$C:$C,0))),"",INDEX('Policy Characteristics'!B:B,MATCH($C744,'Policy Characteristics'!$C:$C,0)))</f>
        <v>Electrification + Hydrogen</v>
      </c>
      <c r="C744" s="431" t="str">
        <f t="shared" si="39"/>
        <v>Fraction of Industrial Fuel Use Shifted to Other Fuels</v>
      </c>
      <c r="D744" s="9" t="s">
        <v>3254</v>
      </c>
      <c r="E744" s="53" t="s">
        <v>2836</v>
      </c>
      <c r="F744" s="211" t="s">
        <v>3224</v>
      </c>
      <c r="G744" s="53" t="s">
        <v>3282</v>
      </c>
      <c r="H744" s="54">
        <v>1297</v>
      </c>
      <c r="I744" s="53" t="s">
        <v>45</v>
      </c>
      <c r="J744" s="429" t="str">
        <f>IF(ISBLANK(INDEX('Policy Characteristics'!D:D,MATCH($C744,'Policy Characteristics'!$C:$C,0))),"",INDEX('Policy Characteristics'!D:D,MATCH($C744,'Policy Characteristics'!$C:$C,0)))</f>
        <v>Electrification + Hydrogen</v>
      </c>
      <c r="K744" s="427" t="str">
        <f>IF(ISBLANK(INDEX('Policy Characteristics'!E:E,MATCH($C744,'Policy Characteristics'!$C:$C,0))),"",INDEX('Policy Characteristics'!E:E,MATCH($C744,'Policy Characteristics'!$C:$C,0)))</f>
        <v>indst fuel type shifting</v>
      </c>
      <c r="L744" s="450">
        <f>IF(ISBLANK(INDEX('Policy Characteristics'!F:F,MATCH($C744,'Policy Characteristics'!$C:$C,0))),"",INDEX('Policy Characteristics'!F:F,MATCH($C744,'Policy Characteristics'!$C:$C,0)))</f>
        <v>0</v>
      </c>
      <c r="M744" s="450">
        <f>IF(ISBLANK(INDEX('Policy Characteristics'!G:G,MATCH($C744,'Policy Characteristics'!$C:$C,0))),"",INDEX('Policy Characteristics'!G:G,MATCH($C744,'Policy Characteristics'!$C:$C,0)))</f>
        <v>1</v>
      </c>
      <c r="N744" s="450">
        <f>IF(ISBLANK(INDEX('Policy Characteristics'!H:H,MATCH($C744,'Policy Characteristics'!$C:$C,0))),"",INDEX('Policy Characteristics'!H:H,MATCH($C744,'Policy Characteristics'!$C:$C,0)))</f>
        <v>0.01</v>
      </c>
      <c r="O744" s="427" t="str">
        <f>IF(ISBLANK(INDEX('Policy Characteristics'!I:I,MATCH($C744,'Policy Characteristics'!$C:$C,0))),"",INDEX('Policy Characteristics'!I:I,MATCH($C744,'Policy Characteristics'!$C:$C,0)))</f>
        <v>% of fuel shifted</v>
      </c>
      <c r="P744" s="427" t="str">
        <f>IF(ISBLANK(INDEX('Policy Characteristics'!J:J,MATCH($C744,'Policy Characteristics'!$C:$C,0))),"",INDEX('Policy Characteristics'!J:J,MATCH($C744,'Policy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44" s="427" t="str">
        <f>IF(ISBLANK(INDEX('Policy Characteristics'!K:K,MATCH($C744,'Policy Characteristics'!$C:$C,0))),"",INDEX('Policy Characteristics'!K:K,MATCH($C744,'Policy Characteristics'!$C:$C,0)))</f>
        <v>industry-ag-main.html#fuel-switching</v>
      </c>
      <c r="R744" s="427" t="str">
        <f>IF(ISBLANK(INDEX('Policy Characteristics'!L:L,MATCH($C744,'Policy Characteristics'!$C:$C,0))),"",INDEX('Policy Characteristics'!L:L,MATCH($C744,'Policy Characteristics'!$C:$C,0)))</f>
        <v>industry-elec-and-hydrogen.html</v>
      </c>
    </row>
    <row r="745" spans="1:18" x14ac:dyDescent="0.35">
      <c r="A745" s="427" t="str">
        <f>IF(ISBLANK(INDEX('Policy Characteristics'!A:A,MATCH($C745,'Policy Characteristics'!$C:$C,0))),"",INDEX('Policy Characteristics'!A:A,MATCH($C745,'Policy Characteristics'!$C:$C,0)))</f>
        <v>Industry</v>
      </c>
      <c r="B745" s="427" t="str">
        <f>IF(ISBLANK(INDEX('Policy Characteristics'!B:B,MATCH($C745,'Policy Characteristics'!$C:$C,0))),"",INDEX('Policy Characteristics'!B:B,MATCH($C745,'Policy Characteristics'!$C:$C,0)))</f>
        <v>Electrification + Hydrogen</v>
      </c>
      <c r="C745" s="431" t="str">
        <f t="shared" si="39"/>
        <v>Fraction of Industrial Fuel Use Shifted to Other Fuels</v>
      </c>
      <c r="D745" s="9" t="s">
        <v>3255</v>
      </c>
      <c r="E745" s="53" t="s">
        <v>2480</v>
      </c>
      <c r="F745" s="211" t="s">
        <v>2694</v>
      </c>
      <c r="G745" s="53" t="s">
        <v>3273</v>
      </c>
      <c r="H745" s="54">
        <v>1298</v>
      </c>
      <c r="I745" s="53" t="s">
        <v>45</v>
      </c>
      <c r="J745" s="429" t="str">
        <f>IF(ISBLANK(INDEX('Policy Characteristics'!D:D,MATCH($C745,'Policy Characteristics'!$C:$C,0))),"",INDEX('Policy Characteristics'!D:D,MATCH($C745,'Policy Characteristics'!$C:$C,0)))</f>
        <v>Electrification + Hydrogen</v>
      </c>
      <c r="K745" s="427" t="str">
        <f>IF(ISBLANK(INDEX('Policy Characteristics'!E:E,MATCH($C745,'Policy Characteristics'!$C:$C,0))),"",INDEX('Policy Characteristics'!E:E,MATCH($C745,'Policy Characteristics'!$C:$C,0)))</f>
        <v>indst fuel type shifting</v>
      </c>
      <c r="L745" s="450">
        <f>IF(ISBLANK(INDEX('Policy Characteristics'!F:F,MATCH($C745,'Policy Characteristics'!$C:$C,0))),"",INDEX('Policy Characteristics'!F:F,MATCH($C745,'Policy Characteristics'!$C:$C,0)))</f>
        <v>0</v>
      </c>
      <c r="M745" s="450">
        <f>IF(ISBLANK(INDEX('Policy Characteristics'!G:G,MATCH($C745,'Policy Characteristics'!$C:$C,0))),"",INDEX('Policy Characteristics'!G:G,MATCH($C745,'Policy Characteristics'!$C:$C,0)))</f>
        <v>1</v>
      </c>
      <c r="N745" s="450">
        <f>IF(ISBLANK(INDEX('Policy Characteristics'!H:H,MATCH($C745,'Policy Characteristics'!$C:$C,0))),"",INDEX('Policy Characteristics'!H:H,MATCH($C745,'Policy Characteristics'!$C:$C,0)))</f>
        <v>0.01</v>
      </c>
      <c r="O745" s="427" t="str">
        <f>IF(ISBLANK(INDEX('Policy Characteristics'!I:I,MATCH($C745,'Policy Characteristics'!$C:$C,0))),"",INDEX('Policy Characteristics'!I:I,MATCH($C745,'Policy Characteristics'!$C:$C,0)))</f>
        <v>% of fuel shifted</v>
      </c>
      <c r="P745" s="427" t="str">
        <f>IF(ISBLANK(INDEX('Policy Characteristics'!J:J,MATCH($C745,'Policy Characteristics'!$C:$C,0))),"",INDEX('Policy Characteristics'!J:J,MATCH($C745,'Policy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45" s="427" t="str">
        <f>IF(ISBLANK(INDEX('Policy Characteristics'!K:K,MATCH($C745,'Policy Characteristics'!$C:$C,0))),"",INDEX('Policy Characteristics'!K:K,MATCH($C745,'Policy Characteristics'!$C:$C,0)))</f>
        <v>industry-ag-main.html#fuel-switching</v>
      </c>
      <c r="R745" s="427" t="str">
        <f>IF(ISBLANK(INDEX('Policy Characteristics'!L:L,MATCH($C745,'Policy Characteristics'!$C:$C,0))),"",INDEX('Policy Characteristics'!L:L,MATCH($C745,'Policy Characteristics'!$C:$C,0)))</f>
        <v>industry-elec-and-hydrogen.html</v>
      </c>
    </row>
    <row r="746" spans="1:18" x14ac:dyDescent="0.35">
      <c r="A746" s="427" t="str">
        <f>IF(ISBLANK(INDEX('Policy Characteristics'!A:A,MATCH($C746,'Policy Characteristics'!$C:$C,0))),"",INDEX('Policy Characteristics'!A:A,MATCH($C746,'Policy Characteristics'!$C:$C,0)))</f>
        <v>Industry</v>
      </c>
      <c r="B746" s="427" t="str">
        <f>IF(ISBLANK(INDEX('Policy Characteristics'!B:B,MATCH($C746,'Policy Characteristics'!$C:$C,0))),"",INDEX('Policy Characteristics'!B:B,MATCH($C746,'Policy Characteristics'!$C:$C,0)))</f>
        <v>Electrification + Hydrogen</v>
      </c>
      <c r="C746" s="431" t="str">
        <f t="shared" si="39"/>
        <v>Fraction of Industrial Fuel Use Shifted to Other Fuels</v>
      </c>
      <c r="D746" s="9" t="s">
        <v>3255</v>
      </c>
      <c r="E746" s="53" t="s">
        <v>2481</v>
      </c>
      <c r="F746" s="211" t="s">
        <v>2694</v>
      </c>
      <c r="G746" s="53" t="s">
        <v>3274</v>
      </c>
      <c r="H746" s="54">
        <v>1299</v>
      </c>
      <c r="I746" s="53" t="s">
        <v>46</v>
      </c>
      <c r="J746" s="429" t="str">
        <f>IF(ISBLANK(INDEX('Policy Characteristics'!D:D,MATCH($C746,'Policy Characteristics'!$C:$C,0))),"",INDEX('Policy Characteristics'!D:D,MATCH($C746,'Policy Characteristics'!$C:$C,0)))</f>
        <v>Electrification + Hydrogen</v>
      </c>
      <c r="K746" s="427" t="str">
        <f>IF(ISBLANK(INDEX('Policy Characteristics'!E:E,MATCH($C746,'Policy Characteristics'!$C:$C,0))),"",INDEX('Policy Characteristics'!E:E,MATCH($C746,'Policy Characteristics'!$C:$C,0)))</f>
        <v>indst fuel type shifting</v>
      </c>
      <c r="L746" s="450">
        <f>IF(ISBLANK(INDEX('Policy Characteristics'!F:F,MATCH($C746,'Policy Characteristics'!$C:$C,0))),"",INDEX('Policy Characteristics'!F:F,MATCH($C746,'Policy Characteristics'!$C:$C,0)))</f>
        <v>0</v>
      </c>
      <c r="M746" s="450">
        <f>IF(ISBLANK(INDEX('Policy Characteristics'!G:G,MATCH($C746,'Policy Characteristics'!$C:$C,0))),"",INDEX('Policy Characteristics'!G:G,MATCH($C746,'Policy Characteristics'!$C:$C,0)))</f>
        <v>1</v>
      </c>
      <c r="N746" s="450">
        <f>IF(ISBLANK(INDEX('Policy Characteristics'!H:H,MATCH($C746,'Policy Characteristics'!$C:$C,0))),"",INDEX('Policy Characteristics'!H:H,MATCH($C746,'Policy Characteristics'!$C:$C,0)))</f>
        <v>0.01</v>
      </c>
      <c r="O746" s="427" t="str">
        <f>IF(ISBLANK(INDEX('Policy Characteristics'!I:I,MATCH($C746,'Policy Characteristics'!$C:$C,0))),"",INDEX('Policy Characteristics'!I:I,MATCH($C746,'Policy Characteristics'!$C:$C,0)))</f>
        <v>% of fuel shifted</v>
      </c>
      <c r="P746" s="427" t="str">
        <f>IF(ISBLANK(INDEX('Policy Characteristics'!J:J,MATCH($C746,'Policy Characteristics'!$C:$C,0))),"",INDEX('Policy Characteristics'!J:J,MATCH($C746,'Policy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46" s="427" t="str">
        <f>IF(ISBLANK(INDEX('Policy Characteristics'!K:K,MATCH($C746,'Policy Characteristics'!$C:$C,0))),"",INDEX('Policy Characteristics'!K:K,MATCH($C746,'Policy Characteristics'!$C:$C,0)))</f>
        <v>industry-ag-main.html#fuel-switching</v>
      </c>
      <c r="R746" s="427" t="str">
        <f>IF(ISBLANK(INDEX('Policy Characteristics'!L:L,MATCH($C746,'Policy Characteristics'!$C:$C,0))),"",INDEX('Policy Characteristics'!L:L,MATCH($C746,'Policy Characteristics'!$C:$C,0)))</f>
        <v>industry-elec-and-hydrogen.html</v>
      </c>
    </row>
    <row r="747" spans="1:18" x14ac:dyDescent="0.35">
      <c r="A747" s="427" t="str">
        <f>IF(ISBLANK(INDEX('Policy Characteristics'!A:A,MATCH($C747,'Policy Characteristics'!$C:$C,0))),"",INDEX('Policy Characteristics'!A:A,MATCH($C747,'Policy Characteristics'!$C:$C,0)))</f>
        <v>Industry</v>
      </c>
      <c r="B747" s="427" t="str">
        <f>IF(ISBLANK(INDEX('Policy Characteristics'!B:B,MATCH($C747,'Policy Characteristics'!$C:$C,0))),"",INDEX('Policy Characteristics'!B:B,MATCH($C747,'Policy Characteristics'!$C:$C,0)))</f>
        <v>Electrification + Hydrogen</v>
      </c>
      <c r="C747" s="431" t="str">
        <f t="shared" si="39"/>
        <v>Fraction of Industrial Fuel Use Shifted to Other Fuels</v>
      </c>
      <c r="D747" s="9" t="s">
        <v>3255</v>
      </c>
      <c r="E747" s="53" t="s">
        <v>2482</v>
      </c>
      <c r="F747" s="211" t="s">
        <v>2694</v>
      </c>
      <c r="G747" s="53" t="s">
        <v>3275</v>
      </c>
      <c r="H747" s="54">
        <v>1300</v>
      </c>
      <c r="I747" s="53" t="s">
        <v>46</v>
      </c>
      <c r="J747" s="429" t="str">
        <f>IF(ISBLANK(INDEX('Policy Characteristics'!D:D,MATCH($C747,'Policy Characteristics'!$C:$C,0))),"",INDEX('Policy Characteristics'!D:D,MATCH($C747,'Policy Characteristics'!$C:$C,0)))</f>
        <v>Electrification + Hydrogen</v>
      </c>
      <c r="K747" s="427" t="str">
        <f>IF(ISBLANK(INDEX('Policy Characteristics'!E:E,MATCH($C747,'Policy Characteristics'!$C:$C,0))),"",INDEX('Policy Characteristics'!E:E,MATCH($C747,'Policy Characteristics'!$C:$C,0)))</f>
        <v>indst fuel type shifting</v>
      </c>
      <c r="L747" s="450">
        <f>IF(ISBLANK(INDEX('Policy Characteristics'!F:F,MATCH($C747,'Policy Characteristics'!$C:$C,0))),"",INDEX('Policy Characteristics'!F:F,MATCH($C747,'Policy Characteristics'!$C:$C,0)))</f>
        <v>0</v>
      </c>
      <c r="M747" s="450">
        <f>IF(ISBLANK(INDEX('Policy Characteristics'!G:G,MATCH($C747,'Policy Characteristics'!$C:$C,0))),"",INDEX('Policy Characteristics'!G:G,MATCH($C747,'Policy Characteristics'!$C:$C,0)))</f>
        <v>1</v>
      </c>
      <c r="N747" s="450">
        <f>IF(ISBLANK(INDEX('Policy Characteristics'!H:H,MATCH($C747,'Policy Characteristics'!$C:$C,0))),"",INDEX('Policy Characteristics'!H:H,MATCH($C747,'Policy Characteristics'!$C:$C,0)))</f>
        <v>0.01</v>
      </c>
      <c r="O747" s="427" t="str">
        <f>IF(ISBLANK(INDEX('Policy Characteristics'!I:I,MATCH($C747,'Policy Characteristics'!$C:$C,0))),"",INDEX('Policy Characteristics'!I:I,MATCH($C747,'Policy Characteristics'!$C:$C,0)))</f>
        <v>% of fuel shifted</v>
      </c>
      <c r="P747" s="427" t="str">
        <f>IF(ISBLANK(INDEX('Policy Characteristics'!J:J,MATCH($C747,'Policy Characteristics'!$C:$C,0))),"",INDEX('Policy Characteristics'!J:J,MATCH($C747,'Policy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47" s="427" t="str">
        <f>IF(ISBLANK(INDEX('Policy Characteristics'!K:K,MATCH($C747,'Policy Characteristics'!$C:$C,0))),"",INDEX('Policy Characteristics'!K:K,MATCH($C747,'Policy Characteristics'!$C:$C,0)))</f>
        <v>industry-ag-main.html#fuel-switching</v>
      </c>
      <c r="R747" s="427" t="str">
        <f>IF(ISBLANK(INDEX('Policy Characteristics'!L:L,MATCH($C747,'Policy Characteristics'!$C:$C,0))),"",INDEX('Policy Characteristics'!L:L,MATCH($C747,'Policy Characteristics'!$C:$C,0)))</f>
        <v>industry-elec-and-hydrogen.html</v>
      </c>
    </row>
    <row r="748" spans="1:18" x14ac:dyDescent="0.35">
      <c r="A748" s="427" t="str">
        <f>IF(ISBLANK(INDEX('Policy Characteristics'!A:A,MATCH($C748,'Policy Characteristics'!$C:$C,0))),"",INDEX('Policy Characteristics'!A:A,MATCH($C748,'Policy Characteristics'!$C:$C,0)))</f>
        <v>Industry</v>
      </c>
      <c r="B748" s="427" t="str">
        <f>IF(ISBLANK(INDEX('Policy Characteristics'!B:B,MATCH($C748,'Policy Characteristics'!$C:$C,0))),"",INDEX('Policy Characteristics'!B:B,MATCH($C748,'Policy Characteristics'!$C:$C,0)))</f>
        <v>Electrification + Hydrogen</v>
      </c>
      <c r="C748" s="431" t="str">
        <f t="shared" si="39"/>
        <v>Fraction of Industrial Fuel Use Shifted to Other Fuels</v>
      </c>
      <c r="D748" s="9" t="s">
        <v>3255</v>
      </c>
      <c r="E748" s="53" t="s">
        <v>2483</v>
      </c>
      <c r="F748" s="211" t="s">
        <v>2694</v>
      </c>
      <c r="G748" s="53" t="s">
        <v>3276</v>
      </c>
      <c r="H748" s="54">
        <v>1301</v>
      </c>
      <c r="I748" s="53" t="s">
        <v>46</v>
      </c>
      <c r="J748" s="429" t="str">
        <f>IF(ISBLANK(INDEX('Policy Characteristics'!D:D,MATCH($C748,'Policy Characteristics'!$C:$C,0))),"",INDEX('Policy Characteristics'!D:D,MATCH($C748,'Policy Characteristics'!$C:$C,0)))</f>
        <v>Electrification + Hydrogen</v>
      </c>
      <c r="K748" s="427" t="str">
        <f>IF(ISBLANK(INDEX('Policy Characteristics'!E:E,MATCH($C748,'Policy Characteristics'!$C:$C,0))),"",INDEX('Policy Characteristics'!E:E,MATCH($C748,'Policy Characteristics'!$C:$C,0)))</f>
        <v>indst fuel type shifting</v>
      </c>
      <c r="L748" s="450">
        <f>IF(ISBLANK(INDEX('Policy Characteristics'!F:F,MATCH($C748,'Policy Characteristics'!$C:$C,0))),"",INDEX('Policy Characteristics'!F:F,MATCH($C748,'Policy Characteristics'!$C:$C,0)))</f>
        <v>0</v>
      </c>
      <c r="M748" s="450">
        <f>IF(ISBLANK(INDEX('Policy Characteristics'!G:G,MATCH($C748,'Policy Characteristics'!$C:$C,0))),"",INDEX('Policy Characteristics'!G:G,MATCH($C748,'Policy Characteristics'!$C:$C,0)))</f>
        <v>1</v>
      </c>
      <c r="N748" s="450">
        <f>IF(ISBLANK(INDEX('Policy Characteristics'!H:H,MATCH($C748,'Policy Characteristics'!$C:$C,0))),"",INDEX('Policy Characteristics'!H:H,MATCH($C748,'Policy Characteristics'!$C:$C,0)))</f>
        <v>0.01</v>
      </c>
      <c r="O748" s="427" t="str">
        <f>IF(ISBLANK(INDEX('Policy Characteristics'!I:I,MATCH($C748,'Policy Characteristics'!$C:$C,0))),"",INDEX('Policy Characteristics'!I:I,MATCH($C748,'Policy Characteristics'!$C:$C,0)))</f>
        <v>% of fuel shifted</v>
      </c>
      <c r="P748" s="427" t="str">
        <f>IF(ISBLANK(INDEX('Policy Characteristics'!J:J,MATCH($C748,'Policy Characteristics'!$C:$C,0))),"",INDEX('Policy Characteristics'!J:J,MATCH($C748,'Policy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48" s="427" t="str">
        <f>IF(ISBLANK(INDEX('Policy Characteristics'!K:K,MATCH($C748,'Policy Characteristics'!$C:$C,0))),"",INDEX('Policy Characteristics'!K:K,MATCH($C748,'Policy Characteristics'!$C:$C,0)))</f>
        <v>industry-ag-main.html#fuel-switching</v>
      </c>
      <c r="R748" s="427" t="str">
        <f>IF(ISBLANK(INDEX('Policy Characteristics'!L:L,MATCH($C748,'Policy Characteristics'!$C:$C,0))),"",INDEX('Policy Characteristics'!L:L,MATCH($C748,'Policy Characteristics'!$C:$C,0)))</f>
        <v>industry-elec-and-hydrogen.html</v>
      </c>
    </row>
    <row r="749" spans="1:18" x14ac:dyDescent="0.35">
      <c r="A749" s="427" t="str">
        <f>IF(ISBLANK(INDEX('Policy Characteristics'!A:A,MATCH($C749,'Policy Characteristics'!$C:$C,0))),"",INDEX('Policy Characteristics'!A:A,MATCH($C749,'Policy Characteristics'!$C:$C,0)))</f>
        <v>Industry</v>
      </c>
      <c r="B749" s="427" t="str">
        <f>IF(ISBLANK(INDEX('Policy Characteristics'!B:B,MATCH($C749,'Policy Characteristics'!$C:$C,0))),"",INDEX('Policy Characteristics'!B:B,MATCH($C749,'Policy Characteristics'!$C:$C,0)))</f>
        <v>Electrification + Hydrogen</v>
      </c>
      <c r="C749" s="431" t="str">
        <f t="shared" si="39"/>
        <v>Fraction of Industrial Fuel Use Shifted to Other Fuels</v>
      </c>
      <c r="D749" s="9" t="s">
        <v>3255</v>
      </c>
      <c r="E749" s="53" t="s">
        <v>2484</v>
      </c>
      <c r="F749" s="211" t="s">
        <v>2694</v>
      </c>
      <c r="G749" s="53" t="s">
        <v>3277</v>
      </c>
      <c r="H749" s="54">
        <v>1302</v>
      </c>
      <c r="I749" s="53" t="s">
        <v>46</v>
      </c>
      <c r="J749" s="429" t="str">
        <f>IF(ISBLANK(INDEX('Policy Characteristics'!D:D,MATCH($C749,'Policy Characteristics'!$C:$C,0))),"",INDEX('Policy Characteristics'!D:D,MATCH($C749,'Policy Characteristics'!$C:$C,0)))</f>
        <v>Electrification + Hydrogen</v>
      </c>
      <c r="K749" s="427" t="str">
        <f>IF(ISBLANK(INDEX('Policy Characteristics'!E:E,MATCH($C749,'Policy Characteristics'!$C:$C,0))),"",INDEX('Policy Characteristics'!E:E,MATCH($C749,'Policy Characteristics'!$C:$C,0)))</f>
        <v>indst fuel type shifting</v>
      </c>
      <c r="L749" s="450">
        <f>IF(ISBLANK(INDEX('Policy Characteristics'!F:F,MATCH($C749,'Policy Characteristics'!$C:$C,0))),"",INDEX('Policy Characteristics'!F:F,MATCH($C749,'Policy Characteristics'!$C:$C,0)))</f>
        <v>0</v>
      </c>
      <c r="M749" s="450">
        <f>IF(ISBLANK(INDEX('Policy Characteristics'!G:G,MATCH($C749,'Policy Characteristics'!$C:$C,0))),"",INDEX('Policy Characteristics'!G:G,MATCH($C749,'Policy Characteristics'!$C:$C,0)))</f>
        <v>1</v>
      </c>
      <c r="N749" s="450">
        <f>IF(ISBLANK(INDEX('Policy Characteristics'!H:H,MATCH($C749,'Policy Characteristics'!$C:$C,0))),"",INDEX('Policy Characteristics'!H:H,MATCH($C749,'Policy Characteristics'!$C:$C,0)))</f>
        <v>0.01</v>
      </c>
      <c r="O749" s="427" t="str">
        <f>IF(ISBLANK(INDEX('Policy Characteristics'!I:I,MATCH($C749,'Policy Characteristics'!$C:$C,0))),"",INDEX('Policy Characteristics'!I:I,MATCH($C749,'Policy Characteristics'!$C:$C,0)))</f>
        <v>% of fuel shifted</v>
      </c>
      <c r="P749" s="427" t="str">
        <f>IF(ISBLANK(INDEX('Policy Characteristics'!J:J,MATCH($C749,'Policy Characteristics'!$C:$C,0))),"",INDEX('Policy Characteristics'!J:J,MATCH($C749,'Policy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49" s="427" t="str">
        <f>IF(ISBLANK(INDEX('Policy Characteristics'!K:K,MATCH($C749,'Policy Characteristics'!$C:$C,0))),"",INDEX('Policy Characteristics'!K:K,MATCH($C749,'Policy Characteristics'!$C:$C,0)))</f>
        <v>industry-ag-main.html#fuel-switching</v>
      </c>
      <c r="R749" s="427" t="str">
        <f>IF(ISBLANK(INDEX('Policy Characteristics'!L:L,MATCH($C749,'Policy Characteristics'!$C:$C,0))),"",INDEX('Policy Characteristics'!L:L,MATCH($C749,'Policy Characteristics'!$C:$C,0)))</f>
        <v>industry-elec-and-hydrogen.html</v>
      </c>
    </row>
    <row r="750" spans="1:18" x14ac:dyDescent="0.35">
      <c r="A750" s="427" t="str">
        <f>IF(ISBLANK(INDEX('Policy Characteristics'!A:A,MATCH($C750,'Policy Characteristics'!$C:$C,0))),"",INDEX('Policy Characteristics'!A:A,MATCH($C750,'Policy Characteristics'!$C:$C,0)))</f>
        <v>Industry</v>
      </c>
      <c r="B750" s="427" t="str">
        <f>IF(ISBLANK(INDEX('Policy Characteristics'!B:B,MATCH($C750,'Policy Characteristics'!$C:$C,0))),"",INDEX('Policy Characteristics'!B:B,MATCH($C750,'Policy Characteristics'!$C:$C,0)))</f>
        <v>Electrification + Hydrogen</v>
      </c>
      <c r="C750" s="431" t="str">
        <f t="shared" si="39"/>
        <v>Fraction of Industrial Fuel Use Shifted to Other Fuels</v>
      </c>
      <c r="D750" s="9" t="s">
        <v>3255</v>
      </c>
      <c r="E750" s="53" t="s">
        <v>2485</v>
      </c>
      <c r="F750" s="211" t="s">
        <v>2694</v>
      </c>
      <c r="G750" s="53" t="s">
        <v>3278</v>
      </c>
      <c r="H750" s="54">
        <v>1303</v>
      </c>
      <c r="I750" s="53" t="s">
        <v>46</v>
      </c>
      <c r="J750" s="429" t="str">
        <f>IF(ISBLANK(INDEX('Policy Characteristics'!D:D,MATCH($C750,'Policy Characteristics'!$C:$C,0))),"",INDEX('Policy Characteristics'!D:D,MATCH($C750,'Policy Characteristics'!$C:$C,0)))</f>
        <v>Electrification + Hydrogen</v>
      </c>
      <c r="K750" s="427" t="str">
        <f>IF(ISBLANK(INDEX('Policy Characteristics'!E:E,MATCH($C750,'Policy Characteristics'!$C:$C,0))),"",INDEX('Policy Characteristics'!E:E,MATCH($C750,'Policy Characteristics'!$C:$C,0)))</f>
        <v>indst fuel type shifting</v>
      </c>
      <c r="L750" s="450">
        <f>IF(ISBLANK(INDEX('Policy Characteristics'!F:F,MATCH($C750,'Policy Characteristics'!$C:$C,0))),"",INDEX('Policy Characteristics'!F:F,MATCH($C750,'Policy Characteristics'!$C:$C,0)))</f>
        <v>0</v>
      </c>
      <c r="M750" s="450">
        <f>IF(ISBLANK(INDEX('Policy Characteristics'!G:G,MATCH($C750,'Policy Characteristics'!$C:$C,0))),"",INDEX('Policy Characteristics'!G:G,MATCH($C750,'Policy Characteristics'!$C:$C,0)))</f>
        <v>1</v>
      </c>
      <c r="N750" s="450">
        <f>IF(ISBLANK(INDEX('Policy Characteristics'!H:H,MATCH($C750,'Policy Characteristics'!$C:$C,0))),"",INDEX('Policy Characteristics'!H:H,MATCH($C750,'Policy Characteristics'!$C:$C,0)))</f>
        <v>0.01</v>
      </c>
      <c r="O750" s="427" t="str">
        <f>IF(ISBLANK(INDEX('Policy Characteristics'!I:I,MATCH($C750,'Policy Characteristics'!$C:$C,0))),"",INDEX('Policy Characteristics'!I:I,MATCH($C750,'Policy Characteristics'!$C:$C,0)))</f>
        <v>% of fuel shifted</v>
      </c>
      <c r="P750" s="427" t="str">
        <f>IF(ISBLANK(INDEX('Policy Characteristics'!J:J,MATCH($C750,'Policy Characteristics'!$C:$C,0))),"",INDEX('Policy Characteristics'!J:J,MATCH($C750,'Policy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50" s="427" t="str">
        <f>IF(ISBLANK(INDEX('Policy Characteristics'!K:K,MATCH($C750,'Policy Characteristics'!$C:$C,0))),"",INDEX('Policy Characteristics'!K:K,MATCH($C750,'Policy Characteristics'!$C:$C,0)))</f>
        <v>industry-ag-main.html#fuel-switching</v>
      </c>
      <c r="R750" s="427" t="str">
        <f>IF(ISBLANK(INDEX('Policy Characteristics'!L:L,MATCH($C750,'Policy Characteristics'!$C:$C,0))),"",INDEX('Policy Characteristics'!L:L,MATCH($C750,'Policy Characteristics'!$C:$C,0)))</f>
        <v>industry-elec-and-hydrogen.html</v>
      </c>
    </row>
    <row r="751" spans="1:18" x14ac:dyDescent="0.35">
      <c r="A751" s="427" t="str">
        <f>IF(ISBLANK(INDEX('Policy Characteristics'!A:A,MATCH($C751,'Policy Characteristics'!$C:$C,0))),"",INDEX('Policy Characteristics'!A:A,MATCH($C751,'Policy Characteristics'!$C:$C,0)))</f>
        <v>Industry</v>
      </c>
      <c r="B751" s="427" t="str">
        <f>IF(ISBLANK(INDEX('Policy Characteristics'!B:B,MATCH($C751,'Policy Characteristics'!$C:$C,0))),"",INDEX('Policy Characteristics'!B:B,MATCH($C751,'Policy Characteristics'!$C:$C,0)))</f>
        <v>Electrification + Hydrogen</v>
      </c>
      <c r="C751" s="431" t="str">
        <f t="shared" si="39"/>
        <v>Fraction of Industrial Fuel Use Shifted to Other Fuels</v>
      </c>
      <c r="D751" s="9" t="s">
        <v>3255</v>
      </c>
      <c r="E751" s="53" t="s">
        <v>2837</v>
      </c>
      <c r="F751" s="211" t="s">
        <v>2694</v>
      </c>
      <c r="G751" s="53" t="s">
        <v>3279</v>
      </c>
      <c r="H751" s="54">
        <v>1304</v>
      </c>
      <c r="I751" s="53" t="s">
        <v>46</v>
      </c>
      <c r="J751" s="429" t="str">
        <f>IF(ISBLANK(INDEX('Policy Characteristics'!D:D,MATCH($C751,'Policy Characteristics'!$C:$C,0))),"",INDEX('Policy Characteristics'!D:D,MATCH($C751,'Policy Characteristics'!$C:$C,0)))</f>
        <v>Electrification + Hydrogen</v>
      </c>
      <c r="K751" s="427" t="str">
        <f>IF(ISBLANK(INDEX('Policy Characteristics'!E:E,MATCH($C751,'Policy Characteristics'!$C:$C,0))),"",INDEX('Policy Characteristics'!E:E,MATCH($C751,'Policy Characteristics'!$C:$C,0)))</f>
        <v>indst fuel type shifting</v>
      </c>
      <c r="L751" s="450">
        <f>IF(ISBLANK(INDEX('Policy Characteristics'!F:F,MATCH($C751,'Policy Characteristics'!$C:$C,0))),"",INDEX('Policy Characteristics'!F:F,MATCH($C751,'Policy Characteristics'!$C:$C,0)))</f>
        <v>0</v>
      </c>
      <c r="M751" s="450">
        <f>IF(ISBLANK(INDEX('Policy Characteristics'!G:G,MATCH($C751,'Policy Characteristics'!$C:$C,0))),"",INDEX('Policy Characteristics'!G:G,MATCH($C751,'Policy Characteristics'!$C:$C,0)))</f>
        <v>1</v>
      </c>
      <c r="N751" s="450">
        <f>IF(ISBLANK(INDEX('Policy Characteristics'!H:H,MATCH($C751,'Policy Characteristics'!$C:$C,0))),"",INDEX('Policy Characteristics'!H:H,MATCH($C751,'Policy Characteristics'!$C:$C,0)))</f>
        <v>0.01</v>
      </c>
      <c r="O751" s="427" t="str">
        <f>IF(ISBLANK(INDEX('Policy Characteristics'!I:I,MATCH($C751,'Policy Characteristics'!$C:$C,0))),"",INDEX('Policy Characteristics'!I:I,MATCH($C751,'Policy Characteristics'!$C:$C,0)))</f>
        <v>% of fuel shifted</v>
      </c>
      <c r="P751" s="427" t="str">
        <f>IF(ISBLANK(INDEX('Policy Characteristics'!J:J,MATCH($C751,'Policy Characteristics'!$C:$C,0))),"",INDEX('Policy Characteristics'!J:J,MATCH($C751,'Policy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51" s="427" t="str">
        <f>IF(ISBLANK(INDEX('Policy Characteristics'!K:K,MATCH($C751,'Policy Characteristics'!$C:$C,0))),"",INDEX('Policy Characteristics'!K:K,MATCH($C751,'Policy Characteristics'!$C:$C,0)))</f>
        <v>industry-ag-main.html#fuel-switching</v>
      </c>
      <c r="R751" s="427" t="str">
        <f>IF(ISBLANK(INDEX('Policy Characteristics'!L:L,MATCH($C751,'Policy Characteristics'!$C:$C,0))),"",INDEX('Policy Characteristics'!L:L,MATCH($C751,'Policy Characteristics'!$C:$C,0)))</f>
        <v>industry-elec-and-hydrogen.html</v>
      </c>
    </row>
    <row r="752" spans="1:18" x14ac:dyDescent="0.35">
      <c r="A752" s="427" t="str">
        <f>IF(ISBLANK(INDEX('Policy Characteristics'!A:A,MATCH($C752,'Policy Characteristics'!$C:$C,0))),"",INDEX('Policy Characteristics'!A:A,MATCH($C752,'Policy Characteristics'!$C:$C,0)))</f>
        <v>Industry</v>
      </c>
      <c r="B752" s="427" t="str">
        <f>IF(ISBLANK(INDEX('Policy Characteristics'!B:B,MATCH($C752,'Policy Characteristics'!$C:$C,0))),"",INDEX('Policy Characteristics'!B:B,MATCH($C752,'Policy Characteristics'!$C:$C,0)))</f>
        <v>Electrification + Hydrogen</v>
      </c>
      <c r="C752" s="431" t="str">
        <f t="shared" si="39"/>
        <v>Fraction of Industrial Fuel Use Shifted to Other Fuels</v>
      </c>
      <c r="D752" s="9" t="s">
        <v>3255</v>
      </c>
      <c r="E752" s="53" t="s">
        <v>2838</v>
      </c>
      <c r="F752" s="211" t="s">
        <v>2694</v>
      </c>
      <c r="G752" s="53" t="s">
        <v>3280</v>
      </c>
      <c r="H752" s="54">
        <v>1305</v>
      </c>
      <c r="I752" s="53" t="s">
        <v>46</v>
      </c>
      <c r="J752" s="429" t="str">
        <f>IF(ISBLANK(INDEX('Policy Characteristics'!D:D,MATCH($C752,'Policy Characteristics'!$C:$C,0))),"",INDEX('Policy Characteristics'!D:D,MATCH($C752,'Policy Characteristics'!$C:$C,0)))</f>
        <v>Electrification + Hydrogen</v>
      </c>
      <c r="K752" s="427" t="str">
        <f>IF(ISBLANK(INDEX('Policy Characteristics'!E:E,MATCH($C752,'Policy Characteristics'!$C:$C,0))),"",INDEX('Policy Characteristics'!E:E,MATCH($C752,'Policy Characteristics'!$C:$C,0)))</f>
        <v>indst fuel type shifting</v>
      </c>
      <c r="L752" s="450">
        <f>IF(ISBLANK(INDEX('Policy Characteristics'!F:F,MATCH($C752,'Policy Characteristics'!$C:$C,0))),"",INDEX('Policy Characteristics'!F:F,MATCH($C752,'Policy Characteristics'!$C:$C,0)))</f>
        <v>0</v>
      </c>
      <c r="M752" s="450">
        <f>IF(ISBLANK(INDEX('Policy Characteristics'!G:G,MATCH($C752,'Policy Characteristics'!$C:$C,0))),"",INDEX('Policy Characteristics'!G:G,MATCH($C752,'Policy Characteristics'!$C:$C,0)))</f>
        <v>1</v>
      </c>
      <c r="N752" s="450">
        <f>IF(ISBLANK(INDEX('Policy Characteristics'!H:H,MATCH($C752,'Policy Characteristics'!$C:$C,0))),"",INDEX('Policy Characteristics'!H:H,MATCH($C752,'Policy Characteristics'!$C:$C,0)))</f>
        <v>0.01</v>
      </c>
      <c r="O752" s="427" t="str">
        <f>IF(ISBLANK(INDEX('Policy Characteristics'!I:I,MATCH($C752,'Policy Characteristics'!$C:$C,0))),"",INDEX('Policy Characteristics'!I:I,MATCH($C752,'Policy Characteristics'!$C:$C,0)))</f>
        <v>% of fuel shifted</v>
      </c>
      <c r="P752" s="427" t="str">
        <f>IF(ISBLANK(INDEX('Policy Characteristics'!J:J,MATCH($C752,'Policy Characteristics'!$C:$C,0))),"",INDEX('Policy Characteristics'!J:J,MATCH($C752,'Policy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52" s="427" t="str">
        <f>IF(ISBLANK(INDEX('Policy Characteristics'!K:K,MATCH($C752,'Policy Characteristics'!$C:$C,0))),"",INDEX('Policy Characteristics'!K:K,MATCH($C752,'Policy Characteristics'!$C:$C,0)))</f>
        <v>industry-ag-main.html#fuel-switching</v>
      </c>
      <c r="R752" s="427" t="str">
        <f>IF(ISBLANK(INDEX('Policy Characteristics'!L:L,MATCH($C752,'Policy Characteristics'!$C:$C,0))),"",INDEX('Policy Characteristics'!L:L,MATCH($C752,'Policy Characteristics'!$C:$C,0)))</f>
        <v>industry-elec-and-hydrogen.html</v>
      </c>
    </row>
    <row r="753" spans="1:18" x14ac:dyDescent="0.35">
      <c r="A753" s="427" t="str">
        <f>IF(ISBLANK(INDEX('Policy Characteristics'!A:A,MATCH($C753,'Policy Characteristics'!$C:$C,0))),"",INDEX('Policy Characteristics'!A:A,MATCH($C753,'Policy Characteristics'!$C:$C,0)))</f>
        <v>Industry</v>
      </c>
      <c r="B753" s="427" t="str">
        <f>IF(ISBLANK(INDEX('Policy Characteristics'!B:B,MATCH($C753,'Policy Characteristics'!$C:$C,0))),"",INDEX('Policy Characteristics'!B:B,MATCH($C753,'Policy Characteristics'!$C:$C,0)))</f>
        <v>Electrification + Hydrogen</v>
      </c>
      <c r="C753" s="431" t="str">
        <f t="shared" si="39"/>
        <v>Fraction of Industrial Fuel Use Shifted to Other Fuels</v>
      </c>
      <c r="D753" s="9" t="s">
        <v>3255</v>
      </c>
      <c r="E753" s="53" t="s">
        <v>2839</v>
      </c>
      <c r="F753" s="211" t="s">
        <v>2694</v>
      </c>
      <c r="G753" s="53" t="s">
        <v>3281</v>
      </c>
      <c r="H753" s="54">
        <v>1306</v>
      </c>
      <c r="I753" s="53" t="s">
        <v>46</v>
      </c>
      <c r="J753" s="429" t="str">
        <f>IF(ISBLANK(INDEX('Policy Characteristics'!D:D,MATCH($C753,'Policy Characteristics'!$C:$C,0))),"",INDEX('Policy Characteristics'!D:D,MATCH($C753,'Policy Characteristics'!$C:$C,0)))</f>
        <v>Electrification + Hydrogen</v>
      </c>
      <c r="K753" s="427" t="str">
        <f>IF(ISBLANK(INDEX('Policy Characteristics'!E:E,MATCH($C753,'Policy Characteristics'!$C:$C,0))),"",INDEX('Policy Characteristics'!E:E,MATCH($C753,'Policy Characteristics'!$C:$C,0)))</f>
        <v>indst fuel type shifting</v>
      </c>
      <c r="L753" s="450">
        <f>IF(ISBLANK(INDEX('Policy Characteristics'!F:F,MATCH($C753,'Policy Characteristics'!$C:$C,0))),"",INDEX('Policy Characteristics'!F:F,MATCH($C753,'Policy Characteristics'!$C:$C,0)))</f>
        <v>0</v>
      </c>
      <c r="M753" s="450">
        <f>IF(ISBLANK(INDEX('Policy Characteristics'!G:G,MATCH($C753,'Policy Characteristics'!$C:$C,0))),"",INDEX('Policy Characteristics'!G:G,MATCH($C753,'Policy Characteristics'!$C:$C,0)))</f>
        <v>1</v>
      </c>
      <c r="N753" s="450">
        <f>IF(ISBLANK(INDEX('Policy Characteristics'!H:H,MATCH($C753,'Policy Characteristics'!$C:$C,0))),"",INDEX('Policy Characteristics'!H:H,MATCH($C753,'Policy Characteristics'!$C:$C,0)))</f>
        <v>0.01</v>
      </c>
      <c r="O753" s="427" t="str">
        <f>IF(ISBLANK(INDEX('Policy Characteristics'!I:I,MATCH($C753,'Policy Characteristics'!$C:$C,0))),"",INDEX('Policy Characteristics'!I:I,MATCH($C753,'Policy Characteristics'!$C:$C,0)))</f>
        <v>% of fuel shifted</v>
      </c>
      <c r="P753" s="427" t="str">
        <f>IF(ISBLANK(INDEX('Policy Characteristics'!J:J,MATCH($C753,'Policy Characteristics'!$C:$C,0))),"",INDEX('Policy Characteristics'!J:J,MATCH($C753,'Policy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53" s="427" t="str">
        <f>IF(ISBLANK(INDEX('Policy Characteristics'!K:K,MATCH($C753,'Policy Characteristics'!$C:$C,0))),"",INDEX('Policy Characteristics'!K:K,MATCH($C753,'Policy Characteristics'!$C:$C,0)))</f>
        <v>industry-ag-main.html#fuel-switching</v>
      </c>
      <c r="R753" s="427" t="str">
        <f>IF(ISBLANK(INDEX('Policy Characteristics'!L:L,MATCH($C753,'Policy Characteristics'!$C:$C,0))),"",INDEX('Policy Characteristics'!L:L,MATCH($C753,'Policy Characteristics'!$C:$C,0)))</f>
        <v>industry-elec-and-hydrogen.html</v>
      </c>
    </row>
    <row r="754" spans="1:18" x14ac:dyDescent="0.35">
      <c r="A754" s="427" t="str">
        <f>IF(ISBLANK(INDEX('Policy Characteristics'!A:A,MATCH($C754,'Policy Characteristics'!$C:$C,0))),"",INDEX('Policy Characteristics'!A:A,MATCH($C754,'Policy Characteristics'!$C:$C,0)))</f>
        <v>Industry</v>
      </c>
      <c r="B754" s="427" t="str">
        <f>IF(ISBLANK(INDEX('Policy Characteristics'!B:B,MATCH($C754,'Policy Characteristics'!$C:$C,0))),"",INDEX('Policy Characteristics'!B:B,MATCH($C754,'Policy Characteristics'!$C:$C,0)))</f>
        <v>Electrification + Hydrogen</v>
      </c>
      <c r="C754" s="431" t="str">
        <f t="shared" si="39"/>
        <v>Fraction of Industrial Fuel Use Shifted to Other Fuels</v>
      </c>
      <c r="D754" s="9" t="s">
        <v>3255</v>
      </c>
      <c r="E754" s="53" t="s">
        <v>2836</v>
      </c>
      <c r="F754" s="211" t="s">
        <v>2694</v>
      </c>
      <c r="G754" s="53" t="s">
        <v>3282</v>
      </c>
      <c r="H754" s="54">
        <v>1307</v>
      </c>
      <c r="I754" s="53" t="s">
        <v>45</v>
      </c>
      <c r="J754" s="429" t="str">
        <f>IF(ISBLANK(INDEX('Policy Characteristics'!D:D,MATCH($C754,'Policy Characteristics'!$C:$C,0))),"",INDEX('Policy Characteristics'!D:D,MATCH($C754,'Policy Characteristics'!$C:$C,0)))</f>
        <v>Electrification + Hydrogen</v>
      </c>
      <c r="K754" s="427" t="str">
        <f>IF(ISBLANK(INDEX('Policy Characteristics'!E:E,MATCH($C754,'Policy Characteristics'!$C:$C,0))),"",INDEX('Policy Characteristics'!E:E,MATCH($C754,'Policy Characteristics'!$C:$C,0)))</f>
        <v>indst fuel type shifting</v>
      </c>
      <c r="L754" s="450">
        <f>IF(ISBLANK(INDEX('Policy Characteristics'!F:F,MATCH($C754,'Policy Characteristics'!$C:$C,0))),"",INDEX('Policy Characteristics'!F:F,MATCH($C754,'Policy Characteristics'!$C:$C,0)))</f>
        <v>0</v>
      </c>
      <c r="M754" s="450">
        <f>IF(ISBLANK(INDEX('Policy Characteristics'!G:G,MATCH($C754,'Policy Characteristics'!$C:$C,0))),"",INDEX('Policy Characteristics'!G:G,MATCH($C754,'Policy Characteristics'!$C:$C,0)))</f>
        <v>1</v>
      </c>
      <c r="N754" s="450">
        <f>IF(ISBLANK(INDEX('Policy Characteristics'!H:H,MATCH($C754,'Policy Characteristics'!$C:$C,0))),"",INDEX('Policy Characteristics'!H:H,MATCH($C754,'Policy Characteristics'!$C:$C,0)))</f>
        <v>0.01</v>
      </c>
      <c r="O754" s="427" t="str">
        <f>IF(ISBLANK(INDEX('Policy Characteristics'!I:I,MATCH($C754,'Policy Characteristics'!$C:$C,0))),"",INDEX('Policy Characteristics'!I:I,MATCH($C754,'Policy Characteristics'!$C:$C,0)))</f>
        <v>% of fuel shifted</v>
      </c>
      <c r="P754" s="427" t="str">
        <f>IF(ISBLANK(INDEX('Policy Characteristics'!J:J,MATCH($C754,'Policy Characteristics'!$C:$C,0))),"",INDEX('Policy Characteristics'!J:J,MATCH($C754,'Policy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54" s="427" t="str">
        <f>IF(ISBLANK(INDEX('Policy Characteristics'!K:K,MATCH($C754,'Policy Characteristics'!$C:$C,0))),"",INDEX('Policy Characteristics'!K:K,MATCH($C754,'Policy Characteristics'!$C:$C,0)))</f>
        <v>industry-ag-main.html#fuel-switching</v>
      </c>
      <c r="R754" s="427" t="str">
        <f>IF(ISBLANK(INDEX('Policy Characteristics'!L:L,MATCH($C754,'Policy Characteristics'!$C:$C,0))),"",INDEX('Policy Characteristics'!L:L,MATCH($C754,'Policy Characteristics'!$C:$C,0)))</f>
        <v>industry-elec-and-hydrogen.html</v>
      </c>
    </row>
    <row r="755" spans="1:18" x14ac:dyDescent="0.35">
      <c r="A755" s="427" t="str">
        <f>IF(ISBLANK(INDEX('Policy Characteristics'!A:A,MATCH($C755,'Policy Characteristics'!$C:$C,0))),"",INDEX('Policy Characteristics'!A:A,MATCH($C755,'Policy Characteristics'!$C:$C,0)))</f>
        <v>Industry</v>
      </c>
      <c r="B755" s="427" t="str">
        <f>IF(ISBLANK(INDEX('Policy Characteristics'!B:B,MATCH($C755,'Policy Characteristics'!$C:$C,0))),"",INDEX('Policy Characteristics'!B:B,MATCH($C755,'Policy Characteristics'!$C:$C,0)))</f>
        <v>Electrification + Hydrogen</v>
      </c>
      <c r="C755" s="431" t="str">
        <f t="shared" si="39"/>
        <v>Fraction of Industrial Fuel Use Shifted to Other Fuels</v>
      </c>
      <c r="D755" s="9" t="s">
        <v>3256</v>
      </c>
      <c r="E755" s="53" t="s">
        <v>2480</v>
      </c>
      <c r="F755" s="211" t="s">
        <v>3225</v>
      </c>
      <c r="G755" s="53" t="s">
        <v>3273</v>
      </c>
      <c r="H755" s="54">
        <v>1308</v>
      </c>
      <c r="I755" s="53" t="s">
        <v>45</v>
      </c>
      <c r="J755" s="429" t="str">
        <f>IF(ISBLANK(INDEX('Policy Characteristics'!D:D,MATCH($C755,'Policy Characteristics'!$C:$C,0))),"",INDEX('Policy Characteristics'!D:D,MATCH($C755,'Policy Characteristics'!$C:$C,0)))</f>
        <v>Electrification + Hydrogen</v>
      </c>
      <c r="K755" s="427" t="str">
        <f>IF(ISBLANK(INDEX('Policy Characteristics'!E:E,MATCH($C755,'Policy Characteristics'!$C:$C,0))),"",INDEX('Policy Characteristics'!E:E,MATCH($C755,'Policy Characteristics'!$C:$C,0)))</f>
        <v>indst fuel type shifting</v>
      </c>
      <c r="L755" s="450">
        <f>IF(ISBLANK(INDEX('Policy Characteristics'!F:F,MATCH($C755,'Policy Characteristics'!$C:$C,0))),"",INDEX('Policy Characteristics'!F:F,MATCH($C755,'Policy Characteristics'!$C:$C,0)))</f>
        <v>0</v>
      </c>
      <c r="M755" s="450">
        <f>IF(ISBLANK(INDEX('Policy Characteristics'!G:G,MATCH($C755,'Policy Characteristics'!$C:$C,0))),"",INDEX('Policy Characteristics'!G:G,MATCH($C755,'Policy Characteristics'!$C:$C,0)))</f>
        <v>1</v>
      </c>
      <c r="N755" s="450">
        <f>IF(ISBLANK(INDEX('Policy Characteristics'!H:H,MATCH($C755,'Policy Characteristics'!$C:$C,0))),"",INDEX('Policy Characteristics'!H:H,MATCH($C755,'Policy Characteristics'!$C:$C,0)))</f>
        <v>0.01</v>
      </c>
      <c r="O755" s="427" t="str">
        <f>IF(ISBLANK(INDEX('Policy Characteristics'!I:I,MATCH($C755,'Policy Characteristics'!$C:$C,0))),"",INDEX('Policy Characteristics'!I:I,MATCH($C755,'Policy Characteristics'!$C:$C,0)))</f>
        <v>% of fuel shifted</v>
      </c>
      <c r="P755" s="427" t="str">
        <f>IF(ISBLANK(INDEX('Policy Characteristics'!J:J,MATCH($C755,'Policy Characteristics'!$C:$C,0))),"",INDEX('Policy Characteristics'!J:J,MATCH($C755,'Policy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55" s="427" t="str">
        <f>IF(ISBLANK(INDEX('Policy Characteristics'!K:K,MATCH($C755,'Policy Characteristics'!$C:$C,0))),"",INDEX('Policy Characteristics'!K:K,MATCH($C755,'Policy Characteristics'!$C:$C,0)))</f>
        <v>industry-ag-main.html#fuel-switching</v>
      </c>
      <c r="R755" s="427" t="str">
        <f>IF(ISBLANK(INDEX('Policy Characteristics'!L:L,MATCH($C755,'Policy Characteristics'!$C:$C,0))),"",INDEX('Policy Characteristics'!L:L,MATCH($C755,'Policy Characteristics'!$C:$C,0)))</f>
        <v>industry-elec-and-hydrogen.html</v>
      </c>
    </row>
    <row r="756" spans="1:18" x14ac:dyDescent="0.35">
      <c r="A756" s="427" t="str">
        <f>IF(ISBLANK(INDEX('Policy Characteristics'!A:A,MATCH($C756,'Policy Characteristics'!$C:$C,0))),"",INDEX('Policy Characteristics'!A:A,MATCH($C756,'Policy Characteristics'!$C:$C,0)))</f>
        <v>Industry</v>
      </c>
      <c r="B756" s="427" t="str">
        <f>IF(ISBLANK(INDEX('Policy Characteristics'!B:B,MATCH($C756,'Policy Characteristics'!$C:$C,0))),"",INDEX('Policy Characteristics'!B:B,MATCH($C756,'Policy Characteristics'!$C:$C,0)))</f>
        <v>Electrification + Hydrogen</v>
      </c>
      <c r="C756" s="431" t="str">
        <f t="shared" si="39"/>
        <v>Fraction of Industrial Fuel Use Shifted to Other Fuels</v>
      </c>
      <c r="D756" s="9" t="s">
        <v>3256</v>
      </c>
      <c r="E756" s="53" t="s">
        <v>2481</v>
      </c>
      <c r="F756" s="211" t="s">
        <v>3225</v>
      </c>
      <c r="G756" s="53" t="s">
        <v>3274</v>
      </c>
      <c r="H756" s="54">
        <v>1309</v>
      </c>
      <c r="I756" s="53" t="s">
        <v>46</v>
      </c>
      <c r="J756" s="429" t="str">
        <f>IF(ISBLANK(INDEX('Policy Characteristics'!D:D,MATCH($C756,'Policy Characteristics'!$C:$C,0))),"",INDEX('Policy Characteristics'!D:D,MATCH($C756,'Policy Characteristics'!$C:$C,0)))</f>
        <v>Electrification + Hydrogen</v>
      </c>
      <c r="K756" s="427" t="str">
        <f>IF(ISBLANK(INDEX('Policy Characteristics'!E:E,MATCH($C756,'Policy Characteristics'!$C:$C,0))),"",INDEX('Policy Characteristics'!E:E,MATCH($C756,'Policy Characteristics'!$C:$C,0)))</f>
        <v>indst fuel type shifting</v>
      </c>
      <c r="L756" s="450">
        <f>IF(ISBLANK(INDEX('Policy Characteristics'!F:F,MATCH($C756,'Policy Characteristics'!$C:$C,0))),"",INDEX('Policy Characteristics'!F:F,MATCH($C756,'Policy Characteristics'!$C:$C,0)))</f>
        <v>0</v>
      </c>
      <c r="M756" s="450">
        <f>IF(ISBLANK(INDEX('Policy Characteristics'!G:G,MATCH($C756,'Policy Characteristics'!$C:$C,0))),"",INDEX('Policy Characteristics'!G:G,MATCH($C756,'Policy Characteristics'!$C:$C,0)))</f>
        <v>1</v>
      </c>
      <c r="N756" s="450">
        <f>IF(ISBLANK(INDEX('Policy Characteristics'!H:H,MATCH($C756,'Policy Characteristics'!$C:$C,0))),"",INDEX('Policy Characteristics'!H:H,MATCH($C756,'Policy Characteristics'!$C:$C,0)))</f>
        <v>0.01</v>
      </c>
      <c r="O756" s="427" t="str">
        <f>IF(ISBLANK(INDEX('Policy Characteristics'!I:I,MATCH($C756,'Policy Characteristics'!$C:$C,0))),"",INDEX('Policy Characteristics'!I:I,MATCH($C756,'Policy Characteristics'!$C:$C,0)))</f>
        <v>% of fuel shifted</v>
      </c>
      <c r="P756" s="427" t="str">
        <f>IF(ISBLANK(INDEX('Policy Characteristics'!J:J,MATCH($C756,'Policy Characteristics'!$C:$C,0))),"",INDEX('Policy Characteristics'!J:J,MATCH($C756,'Policy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56" s="427" t="str">
        <f>IF(ISBLANK(INDEX('Policy Characteristics'!K:K,MATCH($C756,'Policy Characteristics'!$C:$C,0))),"",INDEX('Policy Characteristics'!K:K,MATCH($C756,'Policy Characteristics'!$C:$C,0)))</f>
        <v>industry-ag-main.html#fuel-switching</v>
      </c>
      <c r="R756" s="427" t="str">
        <f>IF(ISBLANK(INDEX('Policy Characteristics'!L:L,MATCH($C756,'Policy Characteristics'!$C:$C,0))),"",INDEX('Policy Characteristics'!L:L,MATCH($C756,'Policy Characteristics'!$C:$C,0)))</f>
        <v>industry-elec-and-hydrogen.html</v>
      </c>
    </row>
    <row r="757" spans="1:18" x14ac:dyDescent="0.35">
      <c r="A757" s="427" t="str">
        <f>IF(ISBLANK(INDEX('Policy Characteristics'!A:A,MATCH($C757,'Policy Characteristics'!$C:$C,0))),"",INDEX('Policy Characteristics'!A:A,MATCH($C757,'Policy Characteristics'!$C:$C,0)))</f>
        <v>Industry</v>
      </c>
      <c r="B757" s="427" t="str">
        <f>IF(ISBLANK(INDEX('Policy Characteristics'!B:B,MATCH($C757,'Policy Characteristics'!$C:$C,0))),"",INDEX('Policy Characteristics'!B:B,MATCH($C757,'Policy Characteristics'!$C:$C,0)))</f>
        <v>Electrification + Hydrogen</v>
      </c>
      <c r="C757" s="431" t="str">
        <f t="shared" si="39"/>
        <v>Fraction of Industrial Fuel Use Shifted to Other Fuels</v>
      </c>
      <c r="D757" s="9" t="s">
        <v>3256</v>
      </c>
      <c r="E757" s="53" t="s">
        <v>2482</v>
      </c>
      <c r="F757" s="211" t="s">
        <v>3225</v>
      </c>
      <c r="G757" s="53" t="s">
        <v>3275</v>
      </c>
      <c r="H757" s="54">
        <v>1310</v>
      </c>
      <c r="I757" s="53" t="s">
        <v>46</v>
      </c>
      <c r="J757" s="429" t="str">
        <f>IF(ISBLANK(INDEX('Policy Characteristics'!D:D,MATCH($C757,'Policy Characteristics'!$C:$C,0))),"",INDEX('Policy Characteristics'!D:D,MATCH($C757,'Policy Characteristics'!$C:$C,0)))</f>
        <v>Electrification + Hydrogen</v>
      </c>
      <c r="K757" s="427" t="str">
        <f>IF(ISBLANK(INDEX('Policy Characteristics'!E:E,MATCH($C757,'Policy Characteristics'!$C:$C,0))),"",INDEX('Policy Characteristics'!E:E,MATCH($C757,'Policy Characteristics'!$C:$C,0)))</f>
        <v>indst fuel type shifting</v>
      </c>
      <c r="L757" s="450">
        <f>IF(ISBLANK(INDEX('Policy Characteristics'!F:F,MATCH($C757,'Policy Characteristics'!$C:$C,0))),"",INDEX('Policy Characteristics'!F:F,MATCH($C757,'Policy Characteristics'!$C:$C,0)))</f>
        <v>0</v>
      </c>
      <c r="M757" s="450">
        <f>IF(ISBLANK(INDEX('Policy Characteristics'!G:G,MATCH($C757,'Policy Characteristics'!$C:$C,0))),"",INDEX('Policy Characteristics'!G:G,MATCH($C757,'Policy Characteristics'!$C:$C,0)))</f>
        <v>1</v>
      </c>
      <c r="N757" s="450">
        <f>IF(ISBLANK(INDEX('Policy Characteristics'!H:H,MATCH($C757,'Policy Characteristics'!$C:$C,0))),"",INDEX('Policy Characteristics'!H:H,MATCH($C757,'Policy Characteristics'!$C:$C,0)))</f>
        <v>0.01</v>
      </c>
      <c r="O757" s="427" t="str">
        <f>IF(ISBLANK(INDEX('Policy Characteristics'!I:I,MATCH($C757,'Policy Characteristics'!$C:$C,0))),"",INDEX('Policy Characteristics'!I:I,MATCH($C757,'Policy Characteristics'!$C:$C,0)))</f>
        <v>% of fuel shifted</v>
      </c>
      <c r="P757" s="427" t="str">
        <f>IF(ISBLANK(INDEX('Policy Characteristics'!J:J,MATCH($C757,'Policy Characteristics'!$C:$C,0))),"",INDEX('Policy Characteristics'!J:J,MATCH($C757,'Policy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57" s="427" t="str">
        <f>IF(ISBLANK(INDEX('Policy Characteristics'!K:K,MATCH($C757,'Policy Characteristics'!$C:$C,0))),"",INDEX('Policy Characteristics'!K:K,MATCH($C757,'Policy Characteristics'!$C:$C,0)))</f>
        <v>industry-ag-main.html#fuel-switching</v>
      </c>
      <c r="R757" s="427" t="str">
        <f>IF(ISBLANK(INDEX('Policy Characteristics'!L:L,MATCH($C757,'Policy Characteristics'!$C:$C,0))),"",INDEX('Policy Characteristics'!L:L,MATCH($C757,'Policy Characteristics'!$C:$C,0)))</f>
        <v>industry-elec-and-hydrogen.html</v>
      </c>
    </row>
    <row r="758" spans="1:18" x14ac:dyDescent="0.35">
      <c r="A758" s="427" t="str">
        <f>IF(ISBLANK(INDEX('Policy Characteristics'!A:A,MATCH($C758,'Policy Characteristics'!$C:$C,0))),"",INDEX('Policy Characteristics'!A:A,MATCH($C758,'Policy Characteristics'!$C:$C,0)))</f>
        <v>Industry</v>
      </c>
      <c r="B758" s="427" t="str">
        <f>IF(ISBLANK(INDEX('Policy Characteristics'!B:B,MATCH($C758,'Policy Characteristics'!$C:$C,0))),"",INDEX('Policy Characteristics'!B:B,MATCH($C758,'Policy Characteristics'!$C:$C,0)))</f>
        <v>Electrification + Hydrogen</v>
      </c>
      <c r="C758" s="431" t="str">
        <f t="shared" si="39"/>
        <v>Fraction of Industrial Fuel Use Shifted to Other Fuels</v>
      </c>
      <c r="D758" s="9" t="s">
        <v>3256</v>
      </c>
      <c r="E758" s="53" t="s">
        <v>2483</v>
      </c>
      <c r="F758" s="211" t="s">
        <v>3225</v>
      </c>
      <c r="G758" s="53" t="s">
        <v>3276</v>
      </c>
      <c r="H758" s="54">
        <v>1311</v>
      </c>
      <c r="I758" s="53" t="s">
        <v>46</v>
      </c>
      <c r="J758" s="429" t="str">
        <f>IF(ISBLANK(INDEX('Policy Characteristics'!D:D,MATCH($C758,'Policy Characteristics'!$C:$C,0))),"",INDEX('Policy Characteristics'!D:D,MATCH($C758,'Policy Characteristics'!$C:$C,0)))</f>
        <v>Electrification + Hydrogen</v>
      </c>
      <c r="K758" s="427" t="str">
        <f>IF(ISBLANK(INDEX('Policy Characteristics'!E:E,MATCH($C758,'Policy Characteristics'!$C:$C,0))),"",INDEX('Policy Characteristics'!E:E,MATCH($C758,'Policy Characteristics'!$C:$C,0)))</f>
        <v>indst fuel type shifting</v>
      </c>
      <c r="L758" s="450">
        <f>IF(ISBLANK(INDEX('Policy Characteristics'!F:F,MATCH($C758,'Policy Characteristics'!$C:$C,0))),"",INDEX('Policy Characteristics'!F:F,MATCH($C758,'Policy Characteristics'!$C:$C,0)))</f>
        <v>0</v>
      </c>
      <c r="M758" s="450">
        <f>IF(ISBLANK(INDEX('Policy Characteristics'!G:G,MATCH($C758,'Policy Characteristics'!$C:$C,0))),"",INDEX('Policy Characteristics'!G:G,MATCH($C758,'Policy Characteristics'!$C:$C,0)))</f>
        <v>1</v>
      </c>
      <c r="N758" s="450">
        <f>IF(ISBLANK(INDEX('Policy Characteristics'!H:H,MATCH($C758,'Policy Characteristics'!$C:$C,0))),"",INDEX('Policy Characteristics'!H:H,MATCH($C758,'Policy Characteristics'!$C:$C,0)))</f>
        <v>0.01</v>
      </c>
      <c r="O758" s="427" t="str">
        <f>IF(ISBLANK(INDEX('Policy Characteristics'!I:I,MATCH($C758,'Policy Characteristics'!$C:$C,0))),"",INDEX('Policy Characteristics'!I:I,MATCH($C758,'Policy Characteristics'!$C:$C,0)))</f>
        <v>% of fuel shifted</v>
      </c>
      <c r="P758" s="427" t="str">
        <f>IF(ISBLANK(INDEX('Policy Characteristics'!J:J,MATCH($C758,'Policy Characteristics'!$C:$C,0))),"",INDEX('Policy Characteristics'!J:J,MATCH($C758,'Policy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58" s="427" t="str">
        <f>IF(ISBLANK(INDEX('Policy Characteristics'!K:K,MATCH($C758,'Policy Characteristics'!$C:$C,0))),"",INDEX('Policy Characteristics'!K:K,MATCH($C758,'Policy Characteristics'!$C:$C,0)))</f>
        <v>industry-ag-main.html#fuel-switching</v>
      </c>
      <c r="R758" s="427" t="str">
        <f>IF(ISBLANK(INDEX('Policy Characteristics'!L:L,MATCH($C758,'Policy Characteristics'!$C:$C,0))),"",INDEX('Policy Characteristics'!L:L,MATCH($C758,'Policy Characteristics'!$C:$C,0)))</f>
        <v>industry-elec-and-hydrogen.html</v>
      </c>
    </row>
    <row r="759" spans="1:18" x14ac:dyDescent="0.35">
      <c r="A759" s="427" t="str">
        <f>IF(ISBLANK(INDEX('Policy Characteristics'!A:A,MATCH($C759,'Policy Characteristics'!$C:$C,0))),"",INDEX('Policy Characteristics'!A:A,MATCH($C759,'Policy Characteristics'!$C:$C,0)))</f>
        <v>Industry</v>
      </c>
      <c r="B759" s="427" t="str">
        <f>IF(ISBLANK(INDEX('Policy Characteristics'!B:B,MATCH($C759,'Policy Characteristics'!$C:$C,0))),"",INDEX('Policy Characteristics'!B:B,MATCH($C759,'Policy Characteristics'!$C:$C,0)))</f>
        <v>Electrification + Hydrogen</v>
      </c>
      <c r="C759" s="431" t="str">
        <f t="shared" si="39"/>
        <v>Fraction of Industrial Fuel Use Shifted to Other Fuels</v>
      </c>
      <c r="D759" s="9" t="s">
        <v>3256</v>
      </c>
      <c r="E759" s="53" t="s">
        <v>2484</v>
      </c>
      <c r="F759" s="211" t="s">
        <v>3225</v>
      </c>
      <c r="G759" s="53" t="s">
        <v>3277</v>
      </c>
      <c r="H759" s="54">
        <v>1312</v>
      </c>
      <c r="I759" s="53" t="s">
        <v>46</v>
      </c>
      <c r="J759" s="429" t="str">
        <f>IF(ISBLANK(INDEX('Policy Characteristics'!D:D,MATCH($C759,'Policy Characteristics'!$C:$C,0))),"",INDEX('Policy Characteristics'!D:D,MATCH($C759,'Policy Characteristics'!$C:$C,0)))</f>
        <v>Electrification + Hydrogen</v>
      </c>
      <c r="K759" s="427" t="str">
        <f>IF(ISBLANK(INDEX('Policy Characteristics'!E:E,MATCH($C759,'Policy Characteristics'!$C:$C,0))),"",INDEX('Policy Characteristics'!E:E,MATCH($C759,'Policy Characteristics'!$C:$C,0)))</f>
        <v>indst fuel type shifting</v>
      </c>
      <c r="L759" s="450">
        <f>IF(ISBLANK(INDEX('Policy Characteristics'!F:F,MATCH($C759,'Policy Characteristics'!$C:$C,0))),"",INDEX('Policy Characteristics'!F:F,MATCH($C759,'Policy Characteristics'!$C:$C,0)))</f>
        <v>0</v>
      </c>
      <c r="M759" s="450">
        <f>IF(ISBLANK(INDEX('Policy Characteristics'!G:G,MATCH($C759,'Policy Characteristics'!$C:$C,0))),"",INDEX('Policy Characteristics'!G:G,MATCH($C759,'Policy Characteristics'!$C:$C,0)))</f>
        <v>1</v>
      </c>
      <c r="N759" s="450">
        <f>IF(ISBLANK(INDEX('Policy Characteristics'!H:H,MATCH($C759,'Policy Characteristics'!$C:$C,0))),"",INDEX('Policy Characteristics'!H:H,MATCH($C759,'Policy Characteristics'!$C:$C,0)))</f>
        <v>0.01</v>
      </c>
      <c r="O759" s="427" t="str">
        <f>IF(ISBLANK(INDEX('Policy Characteristics'!I:I,MATCH($C759,'Policy Characteristics'!$C:$C,0))),"",INDEX('Policy Characteristics'!I:I,MATCH($C759,'Policy Characteristics'!$C:$C,0)))</f>
        <v>% of fuel shifted</v>
      </c>
      <c r="P759" s="427" t="str">
        <f>IF(ISBLANK(INDEX('Policy Characteristics'!J:J,MATCH($C759,'Policy Characteristics'!$C:$C,0))),"",INDEX('Policy Characteristics'!J:J,MATCH($C759,'Policy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59" s="427" t="str">
        <f>IF(ISBLANK(INDEX('Policy Characteristics'!K:K,MATCH($C759,'Policy Characteristics'!$C:$C,0))),"",INDEX('Policy Characteristics'!K:K,MATCH($C759,'Policy Characteristics'!$C:$C,0)))</f>
        <v>industry-ag-main.html#fuel-switching</v>
      </c>
      <c r="R759" s="427" t="str">
        <f>IF(ISBLANK(INDEX('Policy Characteristics'!L:L,MATCH($C759,'Policy Characteristics'!$C:$C,0))),"",INDEX('Policy Characteristics'!L:L,MATCH($C759,'Policy Characteristics'!$C:$C,0)))</f>
        <v>industry-elec-and-hydrogen.html</v>
      </c>
    </row>
    <row r="760" spans="1:18" x14ac:dyDescent="0.35">
      <c r="A760" s="427" t="str">
        <f>IF(ISBLANK(INDEX('Policy Characteristics'!A:A,MATCH($C760,'Policy Characteristics'!$C:$C,0))),"",INDEX('Policy Characteristics'!A:A,MATCH($C760,'Policy Characteristics'!$C:$C,0)))</f>
        <v>Industry</v>
      </c>
      <c r="B760" s="427" t="str">
        <f>IF(ISBLANK(INDEX('Policy Characteristics'!B:B,MATCH($C760,'Policy Characteristics'!$C:$C,0))),"",INDEX('Policy Characteristics'!B:B,MATCH($C760,'Policy Characteristics'!$C:$C,0)))</f>
        <v>Electrification + Hydrogen</v>
      </c>
      <c r="C760" s="431" t="str">
        <f t="shared" si="39"/>
        <v>Fraction of Industrial Fuel Use Shifted to Other Fuels</v>
      </c>
      <c r="D760" s="9" t="s">
        <v>3256</v>
      </c>
      <c r="E760" s="53" t="s">
        <v>2485</v>
      </c>
      <c r="F760" s="211" t="s">
        <v>3225</v>
      </c>
      <c r="G760" s="53" t="s">
        <v>3278</v>
      </c>
      <c r="H760" s="54">
        <v>1313</v>
      </c>
      <c r="I760" s="53" t="s">
        <v>46</v>
      </c>
      <c r="J760" s="429" t="str">
        <f>IF(ISBLANK(INDEX('Policy Characteristics'!D:D,MATCH($C760,'Policy Characteristics'!$C:$C,0))),"",INDEX('Policy Characteristics'!D:D,MATCH($C760,'Policy Characteristics'!$C:$C,0)))</f>
        <v>Electrification + Hydrogen</v>
      </c>
      <c r="K760" s="427" t="str">
        <f>IF(ISBLANK(INDEX('Policy Characteristics'!E:E,MATCH($C760,'Policy Characteristics'!$C:$C,0))),"",INDEX('Policy Characteristics'!E:E,MATCH($C760,'Policy Characteristics'!$C:$C,0)))</f>
        <v>indst fuel type shifting</v>
      </c>
      <c r="L760" s="450">
        <f>IF(ISBLANK(INDEX('Policy Characteristics'!F:F,MATCH($C760,'Policy Characteristics'!$C:$C,0))),"",INDEX('Policy Characteristics'!F:F,MATCH($C760,'Policy Characteristics'!$C:$C,0)))</f>
        <v>0</v>
      </c>
      <c r="M760" s="450">
        <f>IF(ISBLANK(INDEX('Policy Characteristics'!G:G,MATCH($C760,'Policy Characteristics'!$C:$C,0))),"",INDEX('Policy Characteristics'!G:G,MATCH($C760,'Policy Characteristics'!$C:$C,0)))</f>
        <v>1</v>
      </c>
      <c r="N760" s="450">
        <f>IF(ISBLANK(INDEX('Policy Characteristics'!H:H,MATCH($C760,'Policy Characteristics'!$C:$C,0))),"",INDEX('Policy Characteristics'!H:H,MATCH($C760,'Policy Characteristics'!$C:$C,0)))</f>
        <v>0.01</v>
      </c>
      <c r="O760" s="427" t="str">
        <f>IF(ISBLANK(INDEX('Policy Characteristics'!I:I,MATCH($C760,'Policy Characteristics'!$C:$C,0))),"",INDEX('Policy Characteristics'!I:I,MATCH($C760,'Policy Characteristics'!$C:$C,0)))</f>
        <v>% of fuel shifted</v>
      </c>
      <c r="P760" s="427" t="str">
        <f>IF(ISBLANK(INDEX('Policy Characteristics'!J:J,MATCH($C760,'Policy Characteristics'!$C:$C,0))),"",INDEX('Policy Characteristics'!J:J,MATCH($C760,'Policy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60" s="427" t="str">
        <f>IF(ISBLANK(INDEX('Policy Characteristics'!K:K,MATCH($C760,'Policy Characteristics'!$C:$C,0))),"",INDEX('Policy Characteristics'!K:K,MATCH($C760,'Policy Characteristics'!$C:$C,0)))</f>
        <v>industry-ag-main.html#fuel-switching</v>
      </c>
      <c r="R760" s="427" t="str">
        <f>IF(ISBLANK(INDEX('Policy Characteristics'!L:L,MATCH($C760,'Policy Characteristics'!$C:$C,0))),"",INDEX('Policy Characteristics'!L:L,MATCH($C760,'Policy Characteristics'!$C:$C,0)))</f>
        <v>industry-elec-and-hydrogen.html</v>
      </c>
    </row>
    <row r="761" spans="1:18" x14ac:dyDescent="0.35">
      <c r="A761" s="427" t="str">
        <f>IF(ISBLANK(INDEX('Policy Characteristics'!A:A,MATCH($C761,'Policy Characteristics'!$C:$C,0))),"",INDEX('Policy Characteristics'!A:A,MATCH($C761,'Policy Characteristics'!$C:$C,0)))</f>
        <v>Industry</v>
      </c>
      <c r="B761" s="427" t="str">
        <f>IF(ISBLANK(INDEX('Policy Characteristics'!B:B,MATCH($C761,'Policy Characteristics'!$C:$C,0))),"",INDEX('Policy Characteristics'!B:B,MATCH($C761,'Policy Characteristics'!$C:$C,0)))</f>
        <v>Electrification + Hydrogen</v>
      </c>
      <c r="C761" s="431" t="str">
        <f t="shared" si="39"/>
        <v>Fraction of Industrial Fuel Use Shifted to Other Fuels</v>
      </c>
      <c r="D761" s="9" t="s">
        <v>3256</v>
      </c>
      <c r="E761" s="53" t="s">
        <v>2837</v>
      </c>
      <c r="F761" s="211" t="s">
        <v>3225</v>
      </c>
      <c r="G761" s="53" t="s">
        <v>3279</v>
      </c>
      <c r="H761" s="54">
        <v>1314</v>
      </c>
      <c r="I761" s="53" t="s">
        <v>46</v>
      </c>
      <c r="J761" s="429" t="str">
        <f>IF(ISBLANK(INDEX('Policy Characteristics'!D:D,MATCH($C761,'Policy Characteristics'!$C:$C,0))),"",INDEX('Policy Characteristics'!D:D,MATCH($C761,'Policy Characteristics'!$C:$C,0)))</f>
        <v>Electrification + Hydrogen</v>
      </c>
      <c r="K761" s="427" t="str">
        <f>IF(ISBLANK(INDEX('Policy Characteristics'!E:E,MATCH($C761,'Policy Characteristics'!$C:$C,0))),"",INDEX('Policy Characteristics'!E:E,MATCH($C761,'Policy Characteristics'!$C:$C,0)))</f>
        <v>indst fuel type shifting</v>
      </c>
      <c r="L761" s="450">
        <f>IF(ISBLANK(INDEX('Policy Characteristics'!F:F,MATCH($C761,'Policy Characteristics'!$C:$C,0))),"",INDEX('Policy Characteristics'!F:F,MATCH($C761,'Policy Characteristics'!$C:$C,0)))</f>
        <v>0</v>
      </c>
      <c r="M761" s="450">
        <f>IF(ISBLANK(INDEX('Policy Characteristics'!G:G,MATCH($C761,'Policy Characteristics'!$C:$C,0))),"",INDEX('Policy Characteristics'!G:G,MATCH($C761,'Policy Characteristics'!$C:$C,0)))</f>
        <v>1</v>
      </c>
      <c r="N761" s="450">
        <f>IF(ISBLANK(INDEX('Policy Characteristics'!H:H,MATCH($C761,'Policy Characteristics'!$C:$C,0))),"",INDEX('Policy Characteristics'!H:H,MATCH($C761,'Policy Characteristics'!$C:$C,0)))</f>
        <v>0.01</v>
      </c>
      <c r="O761" s="427" t="str">
        <f>IF(ISBLANK(INDEX('Policy Characteristics'!I:I,MATCH($C761,'Policy Characteristics'!$C:$C,0))),"",INDEX('Policy Characteristics'!I:I,MATCH($C761,'Policy Characteristics'!$C:$C,0)))</f>
        <v>% of fuel shifted</v>
      </c>
      <c r="P761" s="427" t="str">
        <f>IF(ISBLANK(INDEX('Policy Characteristics'!J:J,MATCH($C761,'Policy Characteristics'!$C:$C,0))),"",INDEX('Policy Characteristics'!J:J,MATCH($C761,'Policy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61" s="427" t="str">
        <f>IF(ISBLANK(INDEX('Policy Characteristics'!K:K,MATCH($C761,'Policy Characteristics'!$C:$C,0))),"",INDEX('Policy Characteristics'!K:K,MATCH($C761,'Policy Characteristics'!$C:$C,0)))</f>
        <v>industry-ag-main.html#fuel-switching</v>
      </c>
      <c r="R761" s="427" t="str">
        <f>IF(ISBLANK(INDEX('Policy Characteristics'!L:L,MATCH($C761,'Policy Characteristics'!$C:$C,0))),"",INDEX('Policy Characteristics'!L:L,MATCH($C761,'Policy Characteristics'!$C:$C,0)))</f>
        <v>industry-elec-and-hydrogen.html</v>
      </c>
    </row>
    <row r="762" spans="1:18" x14ac:dyDescent="0.35">
      <c r="A762" s="427" t="str">
        <f>IF(ISBLANK(INDEX('Policy Characteristics'!A:A,MATCH($C762,'Policy Characteristics'!$C:$C,0))),"",INDEX('Policy Characteristics'!A:A,MATCH($C762,'Policy Characteristics'!$C:$C,0)))</f>
        <v>Industry</v>
      </c>
      <c r="B762" s="427" t="str">
        <f>IF(ISBLANK(INDEX('Policy Characteristics'!B:B,MATCH($C762,'Policy Characteristics'!$C:$C,0))),"",INDEX('Policy Characteristics'!B:B,MATCH($C762,'Policy Characteristics'!$C:$C,0)))</f>
        <v>Electrification + Hydrogen</v>
      </c>
      <c r="C762" s="431" t="str">
        <f t="shared" si="39"/>
        <v>Fraction of Industrial Fuel Use Shifted to Other Fuels</v>
      </c>
      <c r="D762" s="9" t="s">
        <v>3256</v>
      </c>
      <c r="E762" s="53" t="s">
        <v>2838</v>
      </c>
      <c r="F762" s="211" t="s">
        <v>3225</v>
      </c>
      <c r="G762" s="53" t="s">
        <v>3280</v>
      </c>
      <c r="H762" s="54">
        <v>1315</v>
      </c>
      <c r="I762" s="53" t="s">
        <v>46</v>
      </c>
      <c r="J762" s="429" t="str">
        <f>IF(ISBLANK(INDEX('Policy Characteristics'!D:D,MATCH($C762,'Policy Characteristics'!$C:$C,0))),"",INDEX('Policy Characteristics'!D:D,MATCH($C762,'Policy Characteristics'!$C:$C,0)))</f>
        <v>Electrification + Hydrogen</v>
      </c>
      <c r="K762" s="427" t="str">
        <f>IF(ISBLANK(INDEX('Policy Characteristics'!E:E,MATCH($C762,'Policy Characteristics'!$C:$C,0))),"",INDEX('Policy Characteristics'!E:E,MATCH($C762,'Policy Characteristics'!$C:$C,0)))</f>
        <v>indst fuel type shifting</v>
      </c>
      <c r="L762" s="450">
        <f>IF(ISBLANK(INDEX('Policy Characteristics'!F:F,MATCH($C762,'Policy Characteristics'!$C:$C,0))),"",INDEX('Policy Characteristics'!F:F,MATCH($C762,'Policy Characteristics'!$C:$C,0)))</f>
        <v>0</v>
      </c>
      <c r="M762" s="450">
        <f>IF(ISBLANK(INDEX('Policy Characteristics'!G:G,MATCH($C762,'Policy Characteristics'!$C:$C,0))),"",INDEX('Policy Characteristics'!G:G,MATCH($C762,'Policy Characteristics'!$C:$C,0)))</f>
        <v>1</v>
      </c>
      <c r="N762" s="450">
        <f>IF(ISBLANK(INDEX('Policy Characteristics'!H:H,MATCH($C762,'Policy Characteristics'!$C:$C,0))),"",INDEX('Policy Characteristics'!H:H,MATCH($C762,'Policy Characteristics'!$C:$C,0)))</f>
        <v>0.01</v>
      </c>
      <c r="O762" s="427" t="str">
        <f>IF(ISBLANK(INDEX('Policy Characteristics'!I:I,MATCH($C762,'Policy Characteristics'!$C:$C,0))),"",INDEX('Policy Characteristics'!I:I,MATCH($C762,'Policy Characteristics'!$C:$C,0)))</f>
        <v>% of fuel shifted</v>
      </c>
      <c r="P762" s="427" t="str">
        <f>IF(ISBLANK(INDEX('Policy Characteristics'!J:J,MATCH($C762,'Policy Characteristics'!$C:$C,0))),"",INDEX('Policy Characteristics'!J:J,MATCH($C762,'Policy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62" s="427" t="str">
        <f>IF(ISBLANK(INDEX('Policy Characteristics'!K:K,MATCH($C762,'Policy Characteristics'!$C:$C,0))),"",INDEX('Policy Characteristics'!K:K,MATCH($C762,'Policy Characteristics'!$C:$C,0)))</f>
        <v>industry-ag-main.html#fuel-switching</v>
      </c>
      <c r="R762" s="427" t="str">
        <f>IF(ISBLANK(INDEX('Policy Characteristics'!L:L,MATCH($C762,'Policy Characteristics'!$C:$C,0))),"",INDEX('Policy Characteristics'!L:L,MATCH($C762,'Policy Characteristics'!$C:$C,0)))</f>
        <v>industry-elec-and-hydrogen.html</v>
      </c>
    </row>
    <row r="763" spans="1:18" x14ac:dyDescent="0.35">
      <c r="A763" s="427" t="str">
        <f>IF(ISBLANK(INDEX('Policy Characteristics'!A:A,MATCH($C763,'Policy Characteristics'!$C:$C,0))),"",INDEX('Policy Characteristics'!A:A,MATCH($C763,'Policy Characteristics'!$C:$C,0)))</f>
        <v>Industry</v>
      </c>
      <c r="B763" s="427" t="str">
        <f>IF(ISBLANK(INDEX('Policy Characteristics'!B:B,MATCH($C763,'Policy Characteristics'!$C:$C,0))),"",INDEX('Policy Characteristics'!B:B,MATCH($C763,'Policy Characteristics'!$C:$C,0)))</f>
        <v>Electrification + Hydrogen</v>
      </c>
      <c r="C763" s="431" t="str">
        <f t="shared" si="39"/>
        <v>Fraction of Industrial Fuel Use Shifted to Other Fuels</v>
      </c>
      <c r="D763" s="9" t="s">
        <v>3256</v>
      </c>
      <c r="E763" s="53" t="s">
        <v>2839</v>
      </c>
      <c r="F763" s="211" t="s">
        <v>3225</v>
      </c>
      <c r="G763" s="53" t="s">
        <v>3281</v>
      </c>
      <c r="H763" s="54">
        <v>1316</v>
      </c>
      <c r="I763" s="53" t="s">
        <v>46</v>
      </c>
      <c r="J763" s="429" t="str">
        <f>IF(ISBLANK(INDEX('Policy Characteristics'!D:D,MATCH($C763,'Policy Characteristics'!$C:$C,0))),"",INDEX('Policy Characteristics'!D:D,MATCH($C763,'Policy Characteristics'!$C:$C,0)))</f>
        <v>Electrification + Hydrogen</v>
      </c>
      <c r="K763" s="427" t="str">
        <f>IF(ISBLANK(INDEX('Policy Characteristics'!E:E,MATCH($C763,'Policy Characteristics'!$C:$C,0))),"",INDEX('Policy Characteristics'!E:E,MATCH($C763,'Policy Characteristics'!$C:$C,0)))</f>
        <v>indst fuel type shifting</v>
      </c>
      <c r="L763" s="450">
        <f>IF(ISBLANK(INDEX('Policy Characteristics'!F:F,MATCH($C763,'Policy Characteristics'!$C:$C,0))),"",INDEX('Policy Characteristics'!F:F,MATCH($C763,'Policy Characteristics'!$C:$C,0)))</f>
        <v>0</v>
      </c>
      <c r="M763" s="450">
        <f>IF(ISBLANK(INDEX('Policy Characteristics'!G:G,MATCH($C763,'Policy Characteristics'!$C:$C,0))),"",INDEX('Policy Characteristics'!G:G,MATCH($C763,'Policy Characteristics'!$C:$C,0)))</f>
        <v>1</v>
      </c>
      <c r="N763" s="450">
        <f>IF(ISBLANK(INDEX('Policy Characteristics'!H:H,MATCH($C763,'Policy Characteristics'!$C:$C,0))),"",INDEX('Policy Characteristics'!H:H,MATCH($C763,'Policy Characteristics'!$C:$C,0)))</f>
        <v>0.01</v>
      </c>
      <c r="O763" s="427" t="str">
        <f>IF(ISBLANK(INDEX('Policy Characteristics'!I:I,MATCH($C763,'Policy Characteristics'!$C:$C,0))),"",INDEX('Policy Characteristics'!I:I,MATCH($C763,'Policy Characteristics'!$C:$C,0)))</f>
        <v>% of fuel shifted</v>
      </c>
      <c r="P763" s="427" t="str">
        <f>IF(ISBLANK(INDEX('Policy Characteristics'!J:J,MATCH($C763,'Policy Characteristics'!$C:$C,0))),"",INDEX('Policy Characteristics'!J:J,MATCH($C763,'Policy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63" s="427" t="str">
        <f>IF(ISBLANK(INDEX('Policy Characteristics'!K:K,MATCH($C763,'Policy Characteristics'!$C:$C,0))),"",INDEX('Policy Characteristics'!K:K,MATCH($C763,'Policy Characteristics'!$C:$C,0)))</f>
        <v>industry-ag-main.html#fuel-switching</v>
      </c>
      <c r="R763" s="427" t="str">
        <f>IF(ISBLANK(INDEX('Policy Characteristics'!L:L,MATCH($C763,'Policy Characteristics'!$C:$C,0))),"",INDEX('Policy Characteristics'!L:L,MATCH($C763,'Policy Characteristics'!$C:$C,0)))</f>
        <v>industry-elec-and-hydrogen.html</v>
      </c>
    </row>
    <row r="764" spans="1:18" x14ac:dyDescent="0.35">
      <c r="A764" s="427" t="str">
        <f>IF(ISBLANK(INDEX('Policy Characteristics'!A:A,MATCH($C764,'Policy Characteristics'!$C:$C,0))),"",INDEX('Policy Characteristics'!A:A,MATCH($C764,'Policy Characteristics'!$C:$C,0)))</f>
        <v>Industry</v>
      </c>
      <c r="B764" s="427" t="str">
        <f>IF(ISBLANK(INDEX('Policy Characteristics'!B:B,MATCH($C764,'Policy Characteristics'!$C:$C,0))),"",INDEX('Policy Characteristics'!B:B,MATCH($C764,'Policy Characteristics'!$C:$C,0)))</f>
        <v>Electrification + Hydrogen</v>
      </c>
      <c r="C764" s="431" t="str">
        <f t="shared" si="39"/>
        <v>Fraction of Industrial Fuel Use Shifted to Other Fuels</v>
      </c>
      <c r="D764" s="9" t="s">
        <v>3256</v>
      </c>
      <c r="E764" s="53" t="s">
        <v>2836</v>
      </c>
      <c r="F764" s="211" t="s">
        <v>3225</v>
      </c>
      <c r="G764" s="53" t="s">
        <v>3282</v>
      </c>
      <c r="H764" s="54">
        <v>1317</v>
      </c>
      <c r="I764" s="53" t="s">
        <v>45</v>
      </c>
      <c r="J764" s="429" t="str">
        <f>IF(ISBLANK(INDEX('Policy Characteristics'!D:D,MATCH($C764,'Policy Characteristics'!$C:$C,0))),"",INDEX('Policy Characteristics'!D:D,MATCH($C764,'Policy Characteristics'!$C:$C,0)))</f>
        <v>Electrification + Hydrogen</v>
      </c>
      <c r="K764" s="427" t="str">
        <f>IF(ISBLANK(INDEX('Policy Characteristics'!E:E,MATCH($C764,'Policy Characteristics'!$C:$C,0))),"",INDEX('Policy Characteristics'!E:E,MATCH($C764,'Policy Characteristics'!$C:$C,0)))</f>
        <v>indst fuel type shifting</v>
      </c>
      <c r="L764" s="450">
        <f>IF(ISBLANK(INDEX('Policy Characteristics'!F:F,MATCH($C764,'Policy Characteristics'!$C:$C,0))),"",INDEX('Policy Characteristics'!F:F,MATCH($C764,'Policy Characteristics'!$C:$C,0)))</f>
        <v>0</v>
      </c>
      <c r="M764" s="450">
        <f>IF(ISBLANK(INDEX('Policy Characteristics'!G:G,MATCH($C764,'Policy Characteristics'!$C:$C,0))),"",INDEX('Policy Characteristics'!G:G,MATCH($C764,'Policy Characteristics'!$C:$C,0)))</f>
        <v>1</v>
      </c>
      <c r="N764" s="450">
        <f>IF(ISBLANK(INDEX('Policy Characteristics'!H:H,MATCH($C764,'Policy Characteristics'!$C:$C,0))),"",INDEX('Policy Characteristics'!H:H,MATCH($C764,'Policy Characteristics'!$C:$C,0)))</f>
        <v>0.01</v>
      </c>
      <c r="O764" s="427" t="str">
        <f>IF(ISBLANK(INDEX('Policy Characteristics'!I:I,MATCH($C764,'Policy Characteristics'!$C:$C,0))),"",INDEX('Policy Characteristics'!I:I,MATCH($C764,'Policy Characteristics'!$C:$C,0)))</f>
        <v>% of fuel shifted</v>
      </c>
      <c r="P764" s="427" t="str">
        <f>IF(ISBLANK(INDEX('Policy Characteristics'!J:J,MATCH($C764,'Policy Characteristics'!$C:$C,0))),"",INDEX('Policy Characteristics'!J:J,MATCH($C764,'Policy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64" s="427" t="str">
        <f>IF(ISBLANK(INDEX('Policy Characteristics'!K:K,MATCH($C764,'Policy Characteristics'!$C:$C,0))),"",INDEX('Policy Characteristics'!K:K,MATCH($C764,'Policy Characteristics'!$C:$C,0)))</f>
        <v>industry-ag-main.html#fuel-switching</v>
      </c>
      <c r="R764" s="427" t="str">
        <f>IF(ISBLANK(INDEX('Policy Characteristics'!L:L,MATCH($C764,'Policy Characteristics'!$C:$C,0))),"",INDEX('Policy Characteristics'!L:L,MATCH($C764,'Policy Characteristics'!$C:$C,0)))</f>
        <v>industry-elec-and-hydrogen.html</v>
      </c>
    </row>
    <row r="765" spans="1:18" x14ac:dyDescent="0.35">
      <c r="A765" s="427" t="str">
        <f>IF(ISBLANK(INDEX('Policy Characteristics'!A:A,MATCH($C765,'Policy Characteristics'!$C:$C,0))),"",INDEX('Policy Characteristics'!A:A,MATCH($C765,'Policy Characteristics'!$C:$C,0)))</f>
        <v>Industry</v>
      </c>
      <c r="B765" s="427" t="str">
        <f>IF(ISBLANK(INDEX('Policy Characteristics'!B:B,MATCH($C765,'Policy Characteristics'!$C:$C,0))),"",INDEX('Policy Characteristics'!B:B,MATCH($C765,'Policy Characteristics'!$C:$C,0)))</f>
        <v>Electrification + Hydrogen</v>
      </c>
      <c r="C765" s="431" t="str">
        <f t="shared" si="39"/>
        <v>Fraction of Industrial Fuel Use Shifted to Other Fuels</v>
      </c>
      <c r="D765" s="9" t="s">
        <v>3257</v>
      </c>
      <c r="E765" s="53" t="s">
        <v>2480</v>
      </c>
      <c r="F765" s="211" t="s">
        <v>3226</v>
      </c>
      <c r="G765" s="53" t="s">
        <v>3273</v>
      </c>
      <c r="H765" s="54">
        <v>1318</v>
      </c>
      <c r="I765" s="53" t="s">
        <v>45</v>
      </c>
      <c r="J765" s="429" t="str">
        <f>IF(ISBLANK(INDEX('Policy Characteristics'!D:D,MATCH($C765,'Policy Characteristics'!$C:$C,0))),"",INDEX('Policy Characteristics'!D:D,MATCH($C765,'Policy Characteristics'!$C:$C,0)))</f>
        <v>Electrification + Hydrogen</v>
      </c>
      <c r="K765" s="427" t="str">
        <f>IF(ISBLANK(INDEX('Policy Characteristics'!E:E,MATCH($C765,'Policy Characteristics'!$C:$C,0))),"",INDEX('Policy Characteristics'!E:E,MATCH($C765,'Policy Characteristics'!$C:$C,0)))</f>
        <v>indst fuel type shifting</v>
      </c>
      <c r="L765" s="450">
        <f>IF(ISBLANK(INDEX('Policy Characteristics'!F:F,MATCH($C765,'Policy Characteristics'!$C:$C,0))),"",INDEX('Policy Characteristics'!F:F,MATCH($C765,'Policy Characteristics'!$C:$C,0)))</f>
        <v>0</v>
      </c>
      <c r="M765" s="450">
        <f>IF(ISBLANK(INDEX('Policy Characteristics'!G:G,MATCH($C765,'Policy Characteristics'!$C:$C,0))),"",INDEX('Policy Characteristics'!G:G,MATCH($C765,'Policy Characteristics'!$C:$C,0)))</f>
        <v>1</v>
      </c>
      <c r="N765" s="450">
        <f>IF(ISBLANK(INDEX('Policy Characteristics'!H:H,MATCH($C765,'Policy Characteristics'!$C:$C,0))),"",INDEX('Policy Characteristics'!H:H,MATCH($C765,'Policy Characteristics'!$C:$C,0)))</f>
        <v>0.01</v>
      </c>
      <c r="O765" s="427" t="str">
        <f>IF(ISBLANK(INDEX('Policy Characteristics'!I:I,MATCH($C765,'Policy Characteristics'!$C:$C,0))),"",INDEX('Policy Characteristics'!I:I,MATCH($C765,'Policy Characteristics'!$C:$C,0)))</f>
        <v>% of fuel shifted</v>
      </c>
      <c r="P765" s="427" t="str">
        <f>IF(ISBLANK(INDEX('Policy Characteristics'!J:J,MATCH($C765,'Policy Characteristics'!$C:$C,0))),"",INDEX('Policy Characteristics'!J:J,MATCH($C765,'Policy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65" s="427" t="str">
        <f>IF(ISBLANK(INDEX('Policy Characteristics'!K:K,MATCH($C765,'Policy Characteristics'!$C:$C,0))),"",INDEX('Policy Characteristics'!K:K,MATCH($C765,'Policy Characteristics'!$C:$C,0)))</f>
        <v>industry-ag-main.html#fuel-switching</v>
      </c>
      <c r="R765" s="427" t="str">
        <f>IF(ISBLANK(INDEX('Policy Characteristics'!L:L,MATCH($C765,'Policy Characteristics'!$C:$C,0))),"",INDEX('Policy Characteristics'!L:L,MATCH($C765,'Policy Characteristics'!$C:$C,0)))</f>
        <v>industry-elec-and-hydrogen.html</v>
      </c>
    </row>
    <row r="766" spans="1:18" x14ac:dyDescent="0.35">
      <c r="A766" s="427" t="str">
        <f>IF(ISBLANK(INDEX('Policy Characteristics'!A:A,MATCH($C766,'Policy Characteristics'!$C:$C,0))),"",INDEX('Policy Characteristics'!A:A,MATCH($C766,'Policy Characteristics'!$C:$C,0)))</f>
        <v>Industry</v>
      </c>
      <c r="B766" s="427" t="str">
        <f>IF(ISBLANK(INDEX('Policy Characteristics'!B:B,MATCH($C766,'Policy Characteristics'!$C:$C,0))),"",INDEX('Policy Characteristics'!B:B,MATCH($C766,'Policy Characteristics'!$C:$C,0)))</f>
        <v>Electrification + Hydrogen</v>
      </c>
      <c r="C766" s="431" t="str">
        <f t="shared" si="39"/>
        <v>Fraction of Industrial Fuel Use Shifted to Other Fuels</v>
      </c>
      <c r="D766" s="9" t="s">
        <v>3257</v>
      </c>
      <c r="E766" s="53" t="s">
        <v>2481</v>
      </c>
      <c r="F766" s="211" t="s">
        <v>3226</v>
      </c>
      <c r="G766" s="53" t="s">
        <v>3274</v>
      </c>
      <c r="H766" s="54">
        <v>1319</v>
      </c>
      <c r="I766" s="53" t="s">
        <v>46</v>
      </c>
      <c r="J766" s="429" t="str">
        <f>IF(ISBLANK(INDEX('Policy Characteristics'!D:D,MATCH($C766,'Policy Characteristics'!$C:$C,0))),"",INDEX('Policy Characteristics'!D:D,MATCH($C766,'Policy Characteristics'!$C:$C,0)))</f>
        <v>Electrification + Hydrogen</v>
      </c>
      <c r="K766" s="427" t="str">
        <f>IF(ISBLANK(INDEX('Policy Characteristics'!E:E,MATCH($C766,'Policy Characteristics'!$C:$C,0))),"",INDEX('Policy Characteristics'!E:E,MATCH($C766,'Policy Characteristics'!$C:$C,0)))</f>
        <v>indst fuel type shifting</v>
      </c>
      <c r="L766" s="450">
        <f>IF(ISBLANK(INDEX('Policy Characteristics'!F:F,MATCH($C766,'Policy Characteristics'!$C:$C,0))),"",INDEX('Policy Characteristics'!F:F,MATCH($C766,'Policy Characteristics'!$C:$C,0)))</f>
        <v>0</v>
      </c>
      <c r="M766" s="450">
        <f>IF(ISBLANK(INDEX('Policy Characteristics'!G:G,MATCH($C766,'Policy Characteristics'!$C:$C,0))),"",INDEX('Policy Characteristics'!G:G,MATCH($C766,'Policy Characteristics'!$C:$C,0)))</f>
        <v>1</v>
      </c>
      <c r="N766" s="450">
        <f>IF(ISBLANK(INDEX('Policy Characteristics'!H:H,MATCH($C766,'Policy Characteristics'!$C:$C,0))),"",INDEX('Policy Characteristics'!H:H,MATCH($C766,'Policy Characteristics'!$C:$C,0)))</f>
        <v>0.01</v>
      </c>
      <c r="O766" s="427" t="str">
        <f>IF(ISBLANK(INDEX('Policy Characteristics'!I:I,MATCH($C766,'Policy Characteristics'!$C:$C,0))),"",INDEX('Policy Characteristics'!I:I,MATCH($C766,'Policy Characteristics'!$C:$C,0)))</f>
        <v>% of fuel shifted</v>
      </c>
      <c r="P766" s="427" t="str">
        <f>IF(ISBLANK(INDEX('Policy Characteristics'!J:J,MATCH($C766,'Policy Characteristics'!$C:$C,0))),"",INDEX('Policy Characteristics'!J:J,MATCH($C766,'Policy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66" s="427" t="str">
        <f>IF(ISBLANK(INDEX('Policy Characteristics'!K:K,MATCH($C766,'Policy Characteristics'!$C:$C,0))),"",INDEX('Policy Characteristics'!K:K,MATCH($C766,'Policy Characteristics'!$C:$C,0)))</f>
        <v>industry-ag-main.html#fuel-switching</v>
      </c>
      <c r="R766" s="427" t="str">
        <f>IF(ISBLANK(INDEX('Policy Characteristics'!L:L,MATCH($C766,'Policy Characteristics'!$C:$C,0))),"",INDEX('Policy Characteristics'!L:L,MATCH($C766,'Policy Characteristics'!$C:$C,0)))</f>
        <v>industry-elec-and-hydrogen.html</v>
      </c>
    </row>
    <row r="767" spans="1:18" x14ac:dyDescent="0.35">
      <c r="A767" s="427" t="str">
        <f>IF(ISBLANK(INDEX('Policy Characteristics'!A:A,MATCH($C767,'Policy Characteristics'!$C:$C,0))),"",INDEX('Policy Characteristics'!A:A,MATCH($C767,'Policy Characteristics'!$C:$C,0)))</f>
        <v>Industry</v>
      </c>
      <c r="B767" s="427" t="str">
        <f>IF(ISBLANK(INDEX('Policy Characteristics'!B:B,MATCH($C767,'Policy Characteristics'!$C:$C,0))),"",INDEX('Policy Characteristics'!B:B,MATCH($C767,'Policy Characteristics'!$C:$C,0)))</f>
        <v>Electrification + Hydrogen</v>
      </c>
      <c r="C767" s="431" t="str">
        <f t="shared" si="39"/>
        <v>Fraction of Industrial Fuel Use Shifted to Other Fuels</v>
      </c>
      <c r="D767" s="9" t="s">
        <v>3257</v>
      </c>
      <c r="E767" s="53" t="s">
        <v>2482</v>
      </c>
      <c r="F767" s="211" t="s">
        <v>3226</v>
      </c>
      <c r="G767" s="53" t="s">
        <v>3275</v>
      </c>
      <c r="H767" s="54">
        <v>1320</v>
      </c>
      <c r="I767" s="53" t="s">
        <v>46</v>
      </c>
      <c r="J767" s="429" t="str">
        <f>IF(ISBLANK(INDEX('Policy Characteristics'!D:D,MATCH($C767,'Policy Characteristics'!$C:$C,0))),"",INDEX('Policy Characteristics'!D:D,MATCH($C767,'Policy Characteristics'!$C:$C,0)))</f>
        <v>Electrification + Hydrogen</v>
      </c>
      <c r="K767" s="427" t="str">
        <f>IF(ISBLANK(INDEX('Policy Characteristics'!E:E,MATCH($C767,'Policy Characteristics'!$C:$C,0))),"",INDEX('Policy Characteristics'!E:E,MATCH($C767,'Policy Characteristics'!$C:$C,0)))</f>
        <v>indst fuel type shifting</v>
      </c>
      <c r="L767" s="450">
        <f>IF(ISBLANK(INDEX('Policy Characteristics'!F:F,MATCH($C767,'Policy Characteristics'!$C:$C,0))),"",INDEX('Policy Characteristics'!F:F,MATCH($C767,'Policy Characteristics'!$C:$C,0)))</f>
        <v>0</v>
      </c>
      <c r="M767" s="450">
        <f>IF(ISBLANK(INDEX('Policy Characteristics'!G:G,MATCH($C767,'Policy Characteristics'!$C:$C,0))),"",INDEX('Policy Characteristics'!G:G,MATCH($C767,'Policy Characteristics'!$C:$C,0)))</f>
        <v>1</v>
      </c>
      <c r="N767" s="450">
        <f>IF(ISBLANK(INDEX('Policy Characteristics'!H:H,MATCH($C767,'Policy Characteristics'!$C:$C,0))),"",INDEX('Policy Characteristics'!H:H,MATCH($C767,'Policy Characteristics'!$C:$C,0)))</f>
        <v>0.01</v>
      </c>
      <c r="O767" s="427" t="str">
        <f>IF(ISBLANK(INDEX('Policy Characteristics'!I:I,MATCH($C767,'Policy Characteristics'!$C:$C,0))),"",INDEX('Policy Characteristics'!I:I,MATCH($C767,'Policy Characteristics'!$C:$C,0)))</f>
        <v>% of fuel shifted</v>
      </c>
      <c r="P767" s="427" t="str">
        <f>IF(ISBLANK(INDEX('Policy Characteristics'!J:J,MATCH($C767,'Policy Characteristics'!$C:$C,0))),"",INDEX('Policy Characteristics'!J:J,MATCH($C767,'Policy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67" s="427" t="str">
        <f>IF(ISBLANK(INDEX('Policy Characteristics'!K:K,MATCH($C767,'Policy Characteristics'!$C:$C,0))),"",INDEX('Policy Characteristics'!K:K,MATCH($C767,'Policy Characteristics'!$C:$C,0)))</f>
        <v>industry-ag-main.html#fuel-switching</v>
      </c>
      <c r="R767" s="427" t="str">
        <f>IF(ISBLANK(INDEX('Policy Characteristics'!L:L,MATCH($C767,'Policy Characteristics'!$C:$C,0))),"",INDEX('Policy Characteristics'!L:L,MATCH($C767,'Policy Characteristics'!$C:$C,0)))</f>
        <v>industry-elec-and-hydrogen.html</v>
      </c>
    </row>
    <row r="768" spans="1:18" x14ac:dyDescent="0.35">
      <c r="A768" s="427" t="str">
        <f>IF(ISBLANK(INDEX('Policy Characteristics'!A:A,MATCH($C768,'Policy Characteristics'!$C:$C,0))),"",INDEX('Policy Characteristics'!A:A,MATCH($C768,'Policy Characteristics'!$C:$C,0)))</f>
        <v>Industry</v>
      </c>
      <c r="B768" s="427" t="str">
        <f>IF(ISBLANK(INDEX('Policy Characteristics'!B:B,MATCH($C768,'Policy Characteristics'!$C:$C,0))),"",INDEX('Policy Characteristics'!B:B,MATCH($C768,'Policy Characteristics'!$C:$C,0)))</f>
        <v>Electrification + Hydrogen</v>
      </c>
      <c r="C768" s="431" t="str">
        <f t="shared" si="39"/>
        <v>Fraction of Industrial Fuel Use Shifted to Other Fuels</v>
      </c>
      <c r="D768" s="9" t="s">
        <v>3257</v>
      </c>
      <c r="E768" s="53" t="s">
        <v>2483</v>
      </c>
      <c r="F768" s="211" t="s">
        <v>3226</v>
      </c>
      <c r="G768" s="53" t="s">
        <v>3276</v>
      </c>
      <c r="H768" s="54">
        <v>1321</v>
      </c>
      <c r="I768" s="53" t="s">
        <v>46</v>
      </c>
      <c r="J768" s="429" t="str">
        <f>IF(ISBLANK(INDEX('Policy Characteristics'!D:D,MATCH($C768,'Policy Characteristics'!$C:$C,0))),"",INDEX('Policy Characteristics'!D:D,MATCH($C768,'Policy Characteristics'!$C:$C,0)))</f>
        <v>Electrification + Hydrogen</v>
      </c>
      <c r="K768" s="427" t="str">
        <f>IF(ISBLANK(INDEX('Policy Characteristics'!E:E,MATCH($C768,'Policy Characteristics'!$C:$C,0))),"",INDEX('Policy Characteristics'!E:E,MATCH($C768,'Policy Characteristics'!$C:$C,0)))</f>
        <v>indst fuel type shifting</v>
      </c>
      <c r="L768" s="450">
        <f>IF(ISBLANK(INDEX('Policy Characteristics'!F:F,MATCH($C768,'Policy Characteristics'!$C:$C,0))),"",INDEX('Policy Characteristics'!F:F,MATCH($C768,'Policy Characteristics'!$C:$C,0)))</f>
        <v>0</v>
      </c>
      <c r="M768" s="450">
        <f>IF(ISBLANK(INDEX('Policy Characteristics'!G:G,MATCH($C768,'Policy Characteristics'!$C:$C,0))),"",INDEX('Policy Characteristics'!G:G,MATCH($C768,'Policy Characteristics'!$C:$C,0)))</f>
        <v>1</v>
      </c>
      <c r="N768" s="450">
        <f>IF(ISBLANK(INDEX('Policy Characteristics'!H:H,MATCH($C768,'Policy Characteristics'!$C:$C,0))),"",INDEX('Policy Characteristics'!H:H,MATCH($C768,'Policy Characteristics'!$C:$C,0)))</f>
        <v>0.01</v>
      </c>
      <c r="O768" s="427" t="str">
        <f>IF(ISBLANK(INDEX('Policy Characteristics'!I:I,MATCH($C768,'Policy Characteristics'!$C:$C,0))),"",INDEX('Policy Characteristics'!I:I,MATCH($C768,'Policy Characteristics'!$C:$C,0)))</f>
        <v>% of fuel shifted</v>
      </c>
      <c r="P768" s="427" t="str">
        <f>IF(ISBLANK(INDEX('Policy Characteristics'!J:J,MATCH($C768,'Policy Characteristics'!$C:$C,0))),"",INDEX('Policy Characteristics'!J:J,MATCH($C768,'Policy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68" s="427" t="str">
        <f>IF(ISBLANK(INDEX('Policy Characteristics'!K:K,MATCH($C768,'Policy Characteristics'!$C:$C,0))),"",INDEX('Policy Characteristics'!K:K,MATCH($C768,'Policy Characteristics'!$C:$C,0)))</f>
        <v>industry-ag-main.html#fuel-switching</v>
      </c>
      <c r="R768" s="427" t="str">
        <f>IF(ISBLANK(INDEX('Policy Characteristics'!L:L,MATCH($C768,'Policy Characteristics'!$C:$C,0))),"",INDEX('Policy Characteristics'!L:L,MATCH($C768,'Policy Characteristics'!$C:$C,0)))</f>
        <v>industry-elec-and-hydrogen.html</v>
      </c>
    </row>
    <row r="769" spans="1:18" x14ac:dyDescent="0.35">
      <c r="A769" s="427" t="str">
        <f>IF(ISBLANK(INDEX('Policy Characteristics'!A:A,MATCH($C769,'Policy Characteristics'!$C:$C,0))),"",INDEX('Policy Characteristics'!A:A,MATCH($C769,'Policy Characteristics'!$C:$C,0)))</f>
        <v>Industry</v>
      </c>
      <c r="B769" s="427" t="str">
        <f>IF(ISBLANK(INDEX('Policy Characteristics'!B:B,MATCH($C769,'Policy Characteristics'!$C:$C,0))),"",INDEX('Policy Characteristics'!B:B,MATCH($C769,'Policy Characteristics'!$C:$C,0)))</f>
        <v>Electrification + Hydrogen</v>
      </c>
      <c r="C769" s="431" t="str">
        <f t="shared" si="39"/>
        <v>Fraction of Industrial Fuel Use Shifted to Other Fuels</v>
      </c>
      <c r="D769" s="9" t="s">
        <v>3257</v>
      </c>
      <c r="E769" s="53" t="s">
        <v>2484</v>
      </c>
      <c r="F769" s="211" t="s">
        <v>3226</v>
      </c>
      <c r="G769" s="53" t="s">
        <v>3277</v>
      </c>
      <c r="H769" s="54">
        <v>1322</v>
      </c>
      <c r="I769" s="53" t="s">
        <v>46</v>
      </c>
      <c r="J769" s="429" t="str">
        <f>IF(ISBLANK(INDEX('Policy Characteristics'!D:D,MATCH($C769,'Policy Characteristics'!$C:$C,0))),"",INDEX('Policy Characteristics'!D:D,MATCH($C769,'Policy Characteristics'!$C:$C,0)))</f>
        <v>Electrification + Hydrogen</v>
      </c>
      <c r="K769" s="427" t="str">
        <f>IF(ISBLANK(INDEX('Policy Characteristics'!E:E,MATCH($C769,'Policy Characteristics'!$C:$C,0))),"",INDEX('Policy Characteristics'!E:E,MATCH($C769,'Policy Characteristics'!$C:$C,0)))</f>
        <v>indst fuel type shifting</v>
      </c>
      <c r="L769" s="450">
        <f>IF(ISBLANK(INDEX('Policy Characteristics'!F:F,MATCH($C769,'Policy Characteristics'!$C:$C,0))),"",INDEX('Policy Characteristics'!F:F,MATCH($C769,'Policy Characteristics'!$C:$C,0)))</f>
        <v>0</v>
      </c>
      <c r="M769" s="450">
        <f>IF(ISBLANK(INDEX('Policy Characteristics'!G:G,MATCH($C769,'Policy Characteristics'!$C:$C,0))),"",INDEX('Policy Characteristics'!G:G,MATCH($C769,'Policy Characteristics'!$C:$C,0)))</f>
        <v>1</v>
      </c>
      <c r="N769" s="450">
        <f>IF(ISBLANK(INDEX('Policy Characteristics'!H:H,MATCH($C769,'Policy Characteristics'!$C:$C,0))),"",INDEX('Policy Characteristics'!H:H,MATCH($C769,'Policy Characteristics'!$C:$C,0)))</f>
        <v>0.01</v>
      </c>
      <c r="O769" s="427" t="str">
        <f>IF(ISBLANK(INDEX('Policy Characteristics'!I:I,MATCH($C769,'Policy Characteristics'!$C:$C,0))),"",INDEX('Policy Characteristics'!I:I,MATCH($C769,'Policy Characteristics'!$C:$C,0)))</f>
        <v>% of fuel shifted</v>
      </c>
      <c r="P769" s="427" t="str">
        <f>IF(ISBLANK(INDEX('Policy Characteristics'!J:J,MATCH($C769,'Policy Characteristics'!$C:$C,0))),"",INDEX('Policy Characteristics'!J:J,MATCH($C769,'Policy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69" s="427" t="str">
        <f>IF(ISBLANK(INDEX('Policy Characteristics'!K:K,MATCH($C769,'Policy Characteristics'!$C:$C,0))),"",INDEX('Policy Characteristics'!K:K,MATCH($C769,'Policy Characteristics'!$C:$C,0)))</f>
        <v>industry-ag-main.html#fuel-switching</v>
      </c>
      <c r="R769" s="427" t="str">
        <f>IF(ISBLANK(INDEX('Policy Characteristics'!L:L,MATCH($C769,'Policy Characteristics'!$C:$C,0))),"",INDEX('Policy Characteristics'!L:L,MATCH($C769,'Policy Characteristics'!$C:$C,0)))</f>
        <v>industry-elec-and-hydrogen.html</v>
      </c>
    </row>
    <row r="770" spans="1:18" x14ac:dyDescent="0.35">
      <c r="A770" s="427" t="str">
        <f>IF(ISBLANK(INDEX('Policy Characteristics'!A:A,MATCH($C770,'Policy Characteristics'!$C:$C,0))),"",INDEX('Policy Characteristics'!A:A,MATCH($C770,'Policy Characteristics'!$C:$C,0)))</f>
        <v>Industry</v>
      </c>
      <c r="B770" s="427" t="str">
        <f>IF(ISBLANK(INDEX('Policy Characteristics'!B:B,MATCH($C770,'Policy Characteristics'!$C:$C,0))),"",INDEX('Policy Characteristics'!B:B,MATCH($C770,'Policy Characteristics'!$C:$C,0)))</f>
        <v>Electrification + Hydrogen</v>
      </c>
      <c r="C770" s="431" t="str">
        <f t="shared" si="39"/>
        <v>Fraction of Industrial Fuel Use Shifted to Other Fuels</v>
      </c>
      <c r="D770" s="9" t="s">
        <v>3257</v>
      </c>
      <c r="E770" s="53" t="s">
        <v>2485</v>
      </c>
      <c r="F770" s="211" t="s">
        <v>3226</v>
      </c>
      <c r="G770" s="53" t="s">
        <v>3278</v>
      </c>
      <c r="H770" s="54">
        <v>1323</v>
      </c>
      <c r="I770" s="53" t="s">
        <v>46</v>
      </c>
      <c r="J770" s="429" t="str">
        <f>IF(ISBLANK(INDEX('Policy Characteristics'!D:D,MATCH($C770,'Policy Characteristics'!$C:$C,0))),"",INDEX('Policy Characteristics'!D:D,MATCH($C770,'Policy Characteristics'!$C:$C,0)))</f>
        <v>Electrification + Hydrogen</v>
      </c>
      <c r="K770" s="427" t="str">
        <f>IF(ISBLANK(INDEX('Policy Characteristics'!E:E,MATCH($C770,'Policy Characteristics'!$C:$C,0))),"",INDEX('Policy Characteristics'!E:E,MATCH($C770,'Policy Characteristics'!$C:$C,0)))</f>
        <v>indst fuel type shifting</v>
      </c>
      <c r="L770" s="450">
        <f>IF(ISBLANK(INDEX('Policy Characteristics'!F:F,MATCH($C770,'Policy Characteristics'!$C:$C,0))),"",INDEX('Policy Characteristics'!F:F,MATCH($C770,'Policy Characteristics'!$C:$C,0)))</f>
        <v>0</v>
      </c>
      <c r="M770" s="450">
        <f>IF(ISBLANK(INDEX('Policy Characteristics'!G:G,MATCH($C770,'Policy Characteristics'!$C:$C,0))),"",INDEX('Policy Characteristics'!G:G,MATCH($C770,'Policy Characteristics'!$C:$C,0)))</f>
        <v>1</v>
      </c>
      <c r="N770" s="450">
        <f>IF(ISBLANK(INDEX('Policy Characteristics'!H:H,MATCH($C770,'Policy Characteristics'!$C:$C,0))),"",INDEX('Policy Characteristics'!H:H,MATCH($C770,'Policy Characteristics'!$C:$C,0)))</f>
        <v>0.01</v>
      </c>
      <c r="O770" s="427" t="str">
        <f>IF(ISBLANK(INDEX('Policy Characteristics'!I:I,MATCH($C770,'Policy Characteristics'!$C:$C,0))),"",INDEX('Policy Characteristics'!I:I,MATCH($C770,'Policy Characteristics'!$C:$C,0)))</f>
        <v>% of fuel shifted</v>
      </c>
      <c r="P770" s="427" t="str">
        <f>IF(ISBLANK(INDEX('Policy Characteristics'!J:J,MATCH($C770,'Policy Characteristics'!$C:$C,0))),"",INDEX('Policy Characteristics'!J:J,MATCH($C770,'Policy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70" s="427" t="str">
        <f>IF(ISBLANK(INDEX('Policy Characteristics'!K:K,MATCH($C770,'Policy Characteristics'!$C:$C,0))),"",INDEX('Policy Characteristics'!K:K,MATCH($C770,'Policy Characteristics'!$C:$C,0)))</f>
        <v>industry-ag-main.html#fuel-switching</v>
      </c>
      <c r="R770" s="427" t="str">
        <f>IF(ISBLANK(INDEX('Policy Characteristics'!L:L,MATCH($C770,'Policy Characteristics'!$C:$C,0))),"",INDEX('Policy Characteristics'!L:L,MATCH($C770,'Policy Characteristics'!$C:$C,0)))</f>
        <v>industry-elec-and-hydrogen.html</v>
      </c>
    </row>
    <row r="771" spans="1:18" x14ac:dyDescent="0.35">
      <c r="A771" s="427" t="str">
        <f>IF(ISBLANK(INDEX('Policy Characteristics'!A:A,MATCH($C771,'Policy Characteristics'!$C:$C,0))),"",INDEX('Policy Characteristics'!A:A,MATCH($C771,'Policy Characteristics'!$C:$C,0)))</f>
        <v>Industry</v>
      </c>
      <c r="B771" s="427" t="str">
        <f>IF(ISBLANK(INDEX('Policy Characteristics'!B:B,MATCH($C771,'Policy Characteristics'!$C:$C,0))),"",INDEX('Policy Characteristics'!B:B,MATCH($C771,'Policy Characteristics'!$C:$C,0)))</f>
        <v>Electrification + Hydrogen</v>
      </c>
      <c r="C771" s="431" t="str">
        <f t="shared" si="39"/>
        <v>Fraction of Industrial Fuel Use Shifted to Other Fuels</v>
      </c>
      <c r="D771" s="9" t="s">
        <v>3257</v>
      </c>
      <c r="E771" s="53" t="s">
        <v>2837</v>
      </c>
      <c r="F771" s="211" t="s">
        <v>3226</v>
      </c>
      <c r="G771" s="53" t="s">
        <v>3279</v>
      </c>
      <c r="H771" s="54">
        <v>1324</v>
      </c>
      <c r="I771" s="53" t="s">
        <v>46</v>
      </c>
      <c r="J771" s="429" t="str">
        <f>IF(ISBLANK(INDEX('Policy Characteristics'!D:D,MATCH($C771,'Policy Characteristics'!$C:$C,0))),"",INDEX('Policy Characteristics'!D:D,MATCH($C771,'Policy Characteristics'!$C:$C,0)))</f>
        <v>Electrification + Hydrogen</v>
      </c>
      <c r="K771" s="427" t="str">
        <f>IF(ISBLANK(INDEX('Policy Characteristics'!E:E,MATCH($C771,'Policy Characteristics'!$C:$C,0))),"",INDEX('Policy Characteristics'!E:E,MATCH($C771,'Policy Characteristics'!$C:$C,0)))</f>
        <v>indst fuel type shifting</v>
      </c>
      <c r="L771" s="450">
        <f>IF(ISBLANK(INDEX('Policy Characteristics'!F:F,MATCH($C771,'Policy Characteristics'!$C:$C,0))),"",INDEX('Policy Characteristics'!F:F,MATCH($C771,'Policy Characteristics'!$C:$C,0)))</f>
        <v>0</v>
      </c>
      <c r="M771" s="450">
        <f>IF(ISBLANK(INDEX('Policy Characteristics'!G:G,MATCH($C771,'Policy Characteristics'!$C:$C,0))),"",INDEX('Policy Characteristics'!G:G,MATCH($C771,'Policy Characteristics'!$C:$C,0)))</f>
        <v>1</v>
      </c>
      <c r="N771" s="450">
        <f>IF(ISBLANK(INDEX('Policy Characteristics'!H:H,MATCH($C771,'Policy Characteristics'!$C:$C,0))),"",INDEX('Policy Characteristics'!H:H,MATCH($C771,'Policy Characteristics'!$C:$C,0)))</f>
        <v>0.01</v>
      </c>
      <c r="O771" s="427" t="str">
        <f>IF(ISBLANK(INDEX('Policy Characteristics'!I:I,MATCH($C771,'Policy Characteristics'!$C:$C,0))),"",INDEX('Policy Characteristics'!I:I,MATCH($C771,'Policy Characteristics'!$C:$C,0)))</f>
        <v>% of fuel shifted</v>
      </c>
      <c r="P771" s="427" t="str">
        <f>IF(ISBLANK(INDEX('Policy Characteristics'!J:J,MATCH($C771,'Policy Characteristics'!$C:$C,0))),"",INDEX('Policy Characteristics'!J:J,MATCH($C771,'Policy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71" s="427" t="str">
        <f>IF(ISBLANK(INDEX('Policy Characteristics'!K:K,MATCH($C771,'Policy Characteristics'!$C:$C,0))),"",INDEX('Policy Characteristics'!K:K,MATCH($C771,'Policy Characteristics'!$C:$C,0)))</f>
        <v>industry-ag-main.html#fuel-switching</v>
      </c>
      <c r="R771" s="427" t="str">
        <f>IF(ISBLANK(INDEX('Policy Characteristics'!L:L,MATCH($C771,'Policy Characteristics'!$C:$C,0))),"",INDEX('Policy Characteristics'!L:L,MATCH($C771,'Policy Characteristics'!$C:$C,0)))</f>
        <v>industry-elec-and-hydrogen.html</v>
      </c>
    </row>
    <row r="772" spans="1:18" x14ac:dyDescent="0.35">
      <c r="A772" s="427" t="str">
        <f>IF(ISBLANK(INDEX('Policy Characteristics'!A:A,MATCH($C772,'Policy Characteristics'!$C:$C,0))),"",INDEX('Policy Characteristics'!A:A,MATCH($C772,'Policy Characteristics'!$C:$C,0)))</f>
        <v>Industry</v>
      </c>
      <c r="B772" s="427" t="str">
        <f>IF(ISBLANK(INDEX('Policy Characteristics'!B:B,MATCH($C772,'Policy Characteristics'!$C:$C,0))),"",INDEX('Policy Characteristics'!B:B,MATCH($C772,'Policy Characteristics'!$C:$C,0)))</f>
        <v>Electrification + Hydrogen</v>
      </c>
      <c r="C772" s="431" t="str">
        <f t="shared" si="39"/>
        <v>Fraction of Industrial Fuel Use Shifted to Other Fuels</v>
      </c>
      <c r="D772" s="9" t="s">
        <v>3257</v>
      </c>
      <c r="E772" s="53" t="s">
        <v>2838</v>
      </c>
      <c r="F772" s="211" t="s">
        <v>3226</v>
      </c>
      <c r="G772" s="53" t="s">
        <v>3280</v>
      </c>
      <c r="H772" s="54">
        <v>1325</v>
      </c>
      <c r="I772" s="53" t="s">
        <v>46</v>
      </c>
      <c r="J772" s="429" t="str">
        <f>IF(ISBLANK(INDEX('Policy Characteristics'!D:D,MATCH($C772,'Policy Characteristics'!$C:$C,0))),"",INDEX('Policy Characteristics'!D:D,MATCH($C772,'Policy Characteristics'!$C:$C,0)))</f>
        <v>Electrification + Hydrogen</v>
      </c>
      <c r="K772" s="427" t="str">
        <f>IF(ISBLANK(INDEX('Policy Characteristics'!E:E,MATCH($C772,'Policy Characteristics'!$C:$C,0))),"",INDEX('Policy Characteristics'!E:E,MATCH($C772,'Policy Characteristics'!$C:$C,0)))</f>
        <v>indst fuel type shifting</v>
      </c>
      <c r="L772" s="450">
        <f>IF(ISBLANK(INDEX('Policy Characteristics'!F:F,MATCH($C772,'Policy Characteristics'!$C:$C,0))),"",INDEX('Policy Characteristics'!F:F,MATCH($C772,'Policy Characteristics'!$C:$C,0)))</f>
        <v>0</v>
      </c>
      <c r="M772" s="450">
        <f>IF(ISBLANK(INDEX('Policy Characteristics'!G:G,MATCH($C772,'Policy Characteristics'!$C:$C,0))),"",INDEX('Policy Characteristics'!G:G,MATCH($C772,'Policy Characteristics'!$C:$C,0)))</f>
        <v>1</v>
      </c>
      <c r="N772" s="450">
        <f>IF(ISBLANK(INDEX('Policy Characteristics'!H:H,MATCH($C772,'Policy Characteristics'!$C:$C,0))),"",INDEX('Policy Characteristics'!H:H,MATCH($C772,'Policy Characteristics'!$C:$C,0)))</f>
        <v>0.01</v>
      </c>
      <c r="O772" s="427" t="str">
        <f>IF(ISBLANK(INDEX('Policy Characteristics'!I:I,MATCH($C772,'Policy Characteristics'!$C:$C,0))),"",INDEX('Policy Characteristics'!I:I,MATCH($C772,'Policy Characteristics'!$C:$C,0)))</f>
        <v>% of fuel shifted</v>
      </c>
      <c r="P772" s="427" t="str">
        <f>IF(ISBLANK(INDEX('Policy Characteristics'!J:J,MATCH($C772,'Policy Characteristics'!$C:$C,0))),"",INDEX('Policy Characteristics'!J:J,MATCH($C772,'Policy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72" s="427" t="str">
        <f>IF(ISBLANK(INDEX('Policy Characteristics'!K:K,MATCH($C772,'Policy Characteristics'!$C:$C,0))),"",INDEX('Policy Characteristics'!K:K,MATCH($C772,'Policy Characteristics'!$C:$C,0)))</f>
        <v>industry-ag-main.html#fuel-switching</v>
      </c>
      <c r="R772" s="427" t="str">
        <f>IF(ISBLANK(INDEX('Policy Characteristics'!L:L,MATCH($C772,'Policy Characteristics'!$C:$C,0))),"",INDEX('Policy Characteristics'!L:L,MATCH($C772,'Policy Characteristics'!$C:$C,0)))</f>
        <v>industry-elec-and-hydrogen.html</v>
      </c>
    </row>
    <row r="773" spans="1:18" x14ac:dyDescent="0.35">
      <c r="A773" s="427" t="str">
        <f>IF(ISBLANK(INDEX('Policy Characteristics'!A:A,MATCH($C773,'Policy Characteristics'!$C:$C,0))),"",INDEX('Policy Characteristics'!A:A,MATCH($C773,'Policy Characteristics'!$C:$C,0)))</f>
        <v>Industry</v>
      </c>
      <c r="B773" s="427" t="str">
        <f>IF(ISBLANK(INDEX('Policy Characteristics'!B:B,MATCH($C773,'Policy Characteristics'!$C:$C,0))),"",INDEX('Policy Characteristics'!B:B,MATCH($C773,'Policy Characteristics'!$C:$C,0)))</f>
        <v>Electrification + Hydrogen</v>
      </c>
      <c r="C773" s="431" t="str">
        <f t="shared" si="39"/>
        <v>Fraction of Industrial Fuel Use Shifted to Other Fuels</v>
      </c>
      <c r="D773" s="9" t="s">
        <v>3257</v>
      </c>
      <c r="E773" s="53" t="s">
        <v>2839</v>
      </c>
      <c r="F773" s="211" t="s">
        <v>3226</v>
      </c>
      <c r="G773" s="53" t="s">
        <v>3281</v>
      </c>
      <c r="H773" s="54">
        <v>1326</v>
      </c>
      <c r="I773" s="53" t="s">
        <v>46</v>
      </c>
      <c r="J773" s="429" t="str">
        <f>IF(ISBLANK(INDEX('Policy Characteristics'!D:D,MATCH($C773,'Policy Characteristics'!$C:$C,0))),"",INDEX('Policy Characteristics'!D:D,MATCH($C773,'Policy Characteristics'!$C:$C,0)))</f>
        <v>Electrification + Hydrogen</v>
      </c>
      <c r="K773" s="427" t="str">
        <f>IF(ISBLANK(INDEX('Policy Characteristics'!E:E,MATCH($C773,'Policy Characteristics'!$C:$C,0))),"",INDEX('Policy Characteristics'!E:E,MATCH($C773,'Policy Characteristics'!$C:$C,0)))</f>
        <v>indst fuel type shifting</v>
      </c>
      <c r="L773" s="450">
        <f>IF(ISBLANK(INDEX('Policy Characteristics'!F:F,MATCH($C773,'Policy Characteristics'!$C:$C,0))),"",INDEX('Policy Characteristics'!F:F,MATCH($C773,'Policy Characteristics'!$C:$C,0)))</f>
        <v>0</v>
      </c>
      <c r="M773" s="450">
        <f>IF(ISBLANK(INDEX('Policy Characteristics'!G:G,MATCH($C773,'Policy Characteristics'!$C:$C,0))),"",INDEX('Policy Characteristics'!G:G,MATCH($C773,'Policy Characteristics'!$C:$C,0)))</f>
        <v>1</v>
      </c>
      <c r="N773" s="450">
        <f>IF(ISBLANK(INDEX('Policy Characteristics'!H:H,MATCH($C773,'Policy Characteristics'!$C:$C,0))),"",INDEX('Policy Characteristics'!H:H,MATCH($C773,'Policy Characteristics'!$C:$C,0)))</f>
        <v>0.01</v>
      </c>
      <c r="O773" s="427" t="str">
        <f>IF(ISBLANK(INDEX('Policy Characteristics'!I:I,MATCH($C773,'Policy Characteristics'!$C:$C,0))),"",INDEX('Policy Characteristics'!I:I,MATCH($C773,'Policy Characteristics'!$C:$C,0)))</f>
        <v>% of fuel shifted</v>
      </c>
      <c r="P773" s="427" t="str">
        <f>IF(ISBLANK(INDEX('Policy Characteristics'!J:J,MATCH($C773,'Policy Characteristics'!$C:$C,0))),"",INDEX('Policy Characteristics'!J:J,MATCH($C773,'Policy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73" s="427" t="str">
        <f>IF(ISBLANK(INDEX('Policy Characteristics'!K:K,MATCH($C773,'Policy Characteristics'!$C:$C,0))),"",INDEX('Policy Characteristics'!K:K,MATCH($C773,'Policy Characteristics'!$C:$C,0)))</f>
        <v>industry-ag-main.html#fuel-switching</v>
      </c>
      <c r="R773" s="427" t="str">
        <f>IF(ISBLANK(INDEX('Policy Characteristics'!L:L,MATCH($C773,'Policy Characteristics'!$C:$C,0))),"",INDEX('Policy Characteristics'!L:L,MATCH($C773,'Policy Characteristics'!$C:$C,0)))</f>
        <v>industry-elec-and-hydrogen.html</v>
      </c>
    </row>
    <row r="774" spans="1:18" x14ac:dyDescent="0.35">
      <c r="A774" s="427" t="str">
        <f>IF(ISBLANK(INDEX('Policy Characteristics'!A:A,MATCH($C774,'Policy Characteristics'!$C:$C,0))),"",INDEX('Policy Characteristics'!A:A,MATCH($C774,'Policy Characteristics'!$C:$C,0)))</f>
        <v>Industry</v>
      </c>
      <c r="B774" s="427" t="str">
        <f>IF(ISBLANK(INDEX('Policy Characteristics'!B:B,MATCH($C774,'Policy Characteristics'!$C:$C,0))),"",INDEX('Policy Characteristics'!B:B,MATCH($C774,'Policy Characteristics'!$C:$C,0)))</f>
        <v>Electrification + Hydrogen</v>
      </c>
      <c r="C774" s="431" t="str">
        <f t="shared" si="39"/>
        <v>Fraction of Industrial Fuel Use Shifted to Other Fuels</v>
      </c>
      <c r="D774" s="9" t="s">
        <v>3257</v>
      </c>
      <c r="E774" s="53" t="s">
        <v>2836</v>
      </c>
      <c r="F774" s="211" t="s">
        <v>3226</v>
      </c>
      <c r="G774" s="53" t="s">
        <v>3282</v>
      </c>
      <c r="H774" s="54">
        <v>1327</v>
      </c>
      <c r="I774" s="53" t="s">
        <v>45</v>
      </c>
      <c r="J774" s="429" t="str">
        <f>IF(ISBLANK(INDEX('Policy Characteristics'!D:D,MATCH($C774,'Policy Characteristics'!$C:$C,0))),"",INDEX('Policy Characteristics'!D:D,MATCH($C774,'Policy Characteristics'!$C:$C,0)))</f>
        <v>Electrification + Hydrogen</v>
      </c>
      <c r="K774" s="427" t="str">
        <f>IF(ISBLANK(INDEX('Policy Characteristics'!E:E,MATCH($C774,'Policy Characteristics'!$C:$C,0))),"",INDEX('Policy Characteristics'!E:E,MATCH($C774,'Policy Characteristics'!$C:$C,0)))</f>
        <v>indst fuel type shifting</v>
      </c>
      <c r="L774" s="450">
        <f>IF(ISBLANK(INDEX('Policy Characteristics'!F:F,MATCH($C774,'Policy Characteristics'!$C:$C,0))),"",INDEX('Policy Characteristics'!F:F,MATCH($C774,'Policy Characteristics'!$C:$C,0)))</f>
        <v>0</v>
      </c>
      <c r="M774" s="450">
        <f>IF(ISBLANK(INDEX('Policy Characteristics'!G:G,MATCH($C774,'Policy Characteristics'!$C:$C,0))),"",INDEX('Policy Characteristics'!G:G,MATCH($C774,'Policy Characteristics'!$C:$C,0)))</f>
        <v>1</v>
      </c>
      <c r="N774" s="450">
        <f>IF(ISBLANK(INDEX('Policy Characteristics'!H:H,MATCH($C774,'Policy Characteristics'!$C:$C,0))),"",INDEX('Policy Characteristics'!H:H,MATCH($C774,'Policy Characteristics'!$C:$C,0)))</f>
        <v>0.01</v>
      </c>
      <c r="O774" s="427" t="str">
        <f>IF(ISBLANK(INDEX('Policy Characteristics'!I:I,MATCH($C774,'Policy Characteristics'!$C:$C,0))),"",INDEX('Policy Characteristics'!I:I,MATCH($C774,'Policy Characteristics'!$C:$C,0)))</f>
        <v>% of fuel shifted</v>
      </c>
      <c r="P774" s="427" t="str">
        <f>IF(ISBLANK(INDEX('Policy Characteristics'!J:J,MATCH($C774,'Policy Characteristics'!$C:$C,0))),"",INDEX('Policy Characteristics'!J:J,MATCH($C774,'Policy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74" s="427" t="str">
        <f>IF(ISBLANK(INDEX('Policy Characteristics'!K:K,MATCH($C774,'Policy Characteristics'!$C:$C,0))),"",INDEX('Policy Characteristics'!K:K,MATCH($C774,'Policy Characteristics'!$C:$C,0)))</f>
        <v>industry-ag-main.html#fuel-switching</v>
      </c>
      <c r="R774" s="427" t="str">
        <f>IF(ISBLANK(INDEX('Policy Characteristics'!L:L,MATCH($C774,'Policy Characteristics'!$C:$C,0))),"",INDEX('Policy Characteristics'!L:L,MATCH($C774,'Policy Characteristics'!$C:$C,0)))</f>
        <v>industry-elec-and-hydrogen.html</v>
      </c>
    </row>
    <row r="775" spans="1:18" x14ac:dyDescent="0.35">
      <c r="A775" s="427" t="str">
        <f>IF(ISBLANK(INDEX('Policy Characteristics'!A:A,MATCH($C775,'Policy Characteristics'!$C:$C,0))),"",INDEX('Policy Characteristics'!A:A,MATCH($C775,'Policy Characteristics'!$C:$C,0)))</f>
        <v>Industry</v>
      </c>
      <c r="B775" s="427" t="str">
        <f>IF(ISBLANK(INDEX('Policy Characteristics'!B:B,MATCH($C775,'Policy Characteristics'!$C:$C,0))),"",INDEX('Policy Characteristics'!B:B,MATCH($C775,'Policy Characteristics'!$C:$C,0)))</f>
        <v>Electrification + Hydrogen</v>
      </c>
      <c r="C775" s="431" t="str">
        <f t="shared" si="39"/>
        <v>Fraction of Industrial Fuel Use Shifted to Other Fuels</v>
      </c>
      <c r="D775" s="9" t="s">
        <v>3258</v>
      </c>
      <c r="E775" s="53" t="s">
        <v>2480</v>
      </c>
      <c r="F775" s="211" t="s">
        <v>3227</v>
      </c>
      <c r="G775" s="53" t="s">
        <v>3273</v>
      </c>
      <c r="H775" s="54">
        <v>1328</v>
      </c>
      <c r="I775" s="53" t="s">
        <v>45</v>
      </c>
      <c r="J775" s="429" t="str">
        <f>IF(ISBLANK(INDEX('Policy Characteristics'!D:D,MATCH($C775,'Policy Characteristics'!$C:$C,0))),"",INDEX('Policy Characteristics'!D:D,MATCH($C775,'Policy Characteristics'!$C:$C,0)))</f>
        <v>Electrification + Hydrogen</v>
      </c>
      <c r="K775" s="427" t="str">
        <f>IF(ISBLANK(INDEX('Policy Characteristics'!E:E,MATCH($C775,'Policy Characteristics'!$C:$C,0))),"",INDEX('Policy Characteristics'!E:E,MATCH($C775,'Policy Characteristics'!$C:$C,0)))</f>
        <v>indst fuel type shifting</v>
      </c>
      <c r="L775" s="450">
        <f>IF(ISBLANK(INDEX('Policy Characteristics'!F:F,MATCH($C775,'Policy Characteristics'!$C:$C,0))),"",INDEX('Policy Characteristics'!F:F,MATCH($C775,'Policy Characteristics'!$C:$C,0)))</f>
        <v>0</v>
      </c>
      <c r="M775" s="450">
        <f>IF(ISBLANK(INDEX('Policy Characteristics'!G:G,MATCH($C775,'Policy Characteristics'!$C:$C,0))),"",INDEX('Policy Characteristics'!G:G,MATCH($C775,'Policy Characteristics'!$C:$C,0)))</f>
        <v>1</v>
      </c>
      <c r="N775" s="450">
        <f>IF(ISBLANK(INDEX('Policy Characteristics'!H:H,MATCH($C775,'Policy Characteristics'!$C:$C,0))),"",INDEX('Policy Characteristics'!H:H,MATCH($C775,'Policy Characteristics'!$C:$C,0)))</f>
        <v>0.01</v>
      </c>
      <c r="O775" s="427" t="str">
        <f>IF(ISBLANK(INDEX('Policy Characteristics'!I:I,MATCH($C775,'Policy Characteristics'!$C:$C,0))),"",INDEX('Policy Characteristics'!I:I,MATCH($C775,'Policy Characteristics'!$C:$C,0)))</f>
        <v>% of fuel shifted</v>
      </c>
      <c r="P775" s="427" t="str">
        <f>IF(ISBLANK(INDEX('Policy Characteristics'!J:J,MATCH($C775,'Policy Characteristics'!$C:$C,0))),"",INDEX('Policy Characteristics'!J:J,MATCH($C775,'Policy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75" s="427" t="str">
        <f>IF(ISBLANK(INDEX('Policy Characteristics'!K:K,MATCH($C775,'Policy Characteristics'!$C:$C,0))),"",INDEX('Policy Characteristics'!K:K,MATCH($C775,'Policy Characteristics'!$C:$C,0)))</f>
        <v>industry-ag-main.html#fuel-switching</v>
      </c>
      <c r="R775" s="427" t="str">
        <f>IF(ISBLANK(INDEX('Policy Characteristics'!L:L,MATCH($C775,'Policy Characteristics'!$C:$C,0))),"",INDEX('Policy Characteristics'!L:L,MATCH($C775,'Policy Characteristics'!$C:$C,0)))</f>
        <v>industry-elec-and-hydrogen.html</v>
      </c>
    </row>
    <row r="776" spans="1:18" x14ac:dyDescent="0.35">
      <c r="A776" s="427" t="str">
        <f>IF(ISBLANK(INDEX('Policy Characteristics'!A:A,MATCH($C776,'Policy Characteristics'!$C:$C,0))),"",INDEX('Policy Characteristics'!A:A,MATCH($C776,'Policy Characteristics'!$C:$C,0)))</f>
        <v>Industry</v>
      </c>
      <c r="B776" s="427" t="str">
        <f>IF(ISBLANK(INDEX('Policy Characteristics'!B:B,MATCH($C776,'Policy Characteristics'!$C:$C,0))),"",INDEX('Policy Characteristics'!B:B,MATCH($C776,'Policy Characteristics'!$C:$C,0)))</f>
        <v>Electrification + Hydrogen</v>
      </c>
      <c r="C776" s="431" t="str">
        <f t="shared" si="39"/>
        <v>Fraction of Industrial Fuel Use Shifted to Other Fuels</v>
      </c>
      <c r="D776" s="9" t="s">
        <v>3258</v>
      </c>
      <c r="E776" s="53" t="s">
        <v>2481</v>
      </c>
      <c r="F776" s="211" t="s">
        <v>3227</v>
      </c>
      <c r="G776" s="53" t="s">
        <v>3274</v>
      </c>
      <c r="H776" s="54">
        <v>1329</v>
      </c>
      <c r="I776" s="53" t="s">
        <v>46</v>
      </c>
      <c r="J776" s="429" t="str">
        <f>IF(ISBLANK(INDEX('Policy Characteristics'!D:D,MATCH($C776,'Policy Characteristics'!$C:$C,0))),"",INDEX('Policy Characteristics'!D:D,MATCH($C776,'Policy Characteristics'!$C:$C,0)))</f>
        <v>Electrification + Hydrogen</v>
      </c>
      <c r="K776" s="427" t="str">
        <f>IF(ISBLANK(INDEX('Policy Characteristics'!E:E,MATCH($C776,'Policy Characteristics'!$C:$C,0))),"",INDEX('Policy Characteristics'!E:E,MATCH($C776,'Policy Characteristics'!$C:$C,0)))</f>
        <v>indst fuel type shifting</v>
      </c>
      <c r="L776" s="450">
        <f>IF(ISBLANK(INDEX('Policy Characteristics'!F:F,MATCH($C776,'Policy Characteristics'!$C:$C,0))),"",INDEX('Policy Characteristics'!F:F,MATCH($C776,'Policy Characteristics'!$C:$C,0)))</f>
        <v>0</v>
      </c>
      <c r="M776" s="450">
        <f>IF(ISBLANK(INDEX('Policy Characteristics'!G:G,MATCH($C776,'Policy Characteristics'!$C:$C,0))),"",INDEX('Policy Characteristics'!G:G,MATCH($C776,'Policy Characteristics'!$C:$C,0)))</f>
        <v>1</v>
      </c>
      <c r="N776" s="450">
        <f>IF(ISBLANK(INDEX('Policy Characteristics'!H:H,MATCH($C776,'Policy Characteristics'!$C:$C,0))),"",INDEX('Policy Characteristics'!H:H,MATCH($C776,'Policy Characteristics'!$C:$C,0)))</f>
        <v>0.01</v>
      </c>
      <c r="O776" s="427" t="str">
        <f>IF(ISBLANK(INDEX('Policy Characteristics'!I:I,MATCH($C776,'Policy Characteristics'!$C:$C,0))),"",INDEX('Policy Characteristics'!I:I,MATCH($C776,'Policy Characteristics'!$C:$C,0)))</f>
        <v>% of fuel shifted</v>
      </c>
      <c r="P776" s="427" t="str">
        <f>IF(ISBLANK(INDEX('Policy Characteristics'!J:J,MATCH($C776,'Policy Characteristics'!$C:$C,0))),"",INDEX('Policy Characteristics'!J:J,MATCH($C776,'Policy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76" s="427" t="str">
        <f>IF(ISBLANK(INDEX('Policy Characteristics'!K:K,MATCH($C776,'Policy Characteristics'!$C:$C,0))),"",INDEX('Policy Characteristics'!K:K,MATCH($C776,'Policy Characteristics'!$C:$C,0)))</f>
        <v>industry-ag-main.html#fuel-switching</v>
      </c>
      <c r="R776" s="427" t="str">
        <f>IF(ISBLANK(INDEX('Policy Characteristics'!L:L,MATCH($C776,'Policy Characteristics'!$C:$C,0))),"",INDEX('Policy Characteristics'!L:L,MATCH($C776,'Policy Characteristics'!$C:$C,0)))</f>
        <v>industry-elec-and-hydrogen.html</v>
      </c>
    </row>
    <row r="777" spans="1:18" x14ac:dyDescent="0.35">
      <c r="A777" s="427" t="str">
        <f>IF(ISBLANK(INDEX('Policy Characteristics'!A:A,MATCH($C777,'Policy Characteristics'!$C:$C,0))),"",INDEX('Policy Characteristics'!A:A,MATCH($C777,'Policy Characteristics'!$C:$C,0)))</f>
        <v>Industry</v>
      </c>
      <c r="B777" s="427" t="str">
        <f>IF(ISBLANK(INDEX('Policy Characteristics'!B:B,MATCH($C777,'Policy Characteristics'!$C:$C,0))),"",INDEX('Policy Characteristics'!B:B,MATCH($C777,'Policy Characteristics'!$C:$C,0)))</f>
        <v>Electrification + Hydrogen</v>
      </c>
      <c r="C777" s="431" t="str">
        <f t="shared" si="39"/>
        <v>Fraction of Industrial Fuel Use Shifted to Other Fuels</v>
      </c>
      <c r="D777" s="9" t="s">
        <v>3258</v>
      </c>
      <c r="E777" s="53" t="s">
        <v>2482</v>
      </c>
      <c r="F777" s="211" t="s">
        <v>3227</v>
      </c>
      <c r="G777" s="53" t="s">
        <v>3275</v>
      </c>
      <c r="H777" s="54">
        <v>1330</v>
      </c>
      <c r="I777" s="53" t="s">
        <v>46</v>
      </c>
      <c r="J777" s="429" t="str">
        <f>IF(ISBLANK(INDEX('Policy Characteristics'!D:D,MATCH($C777,'Policy Characteristics'!$C:$C,0))),"",INDEX('Policy Characteristics'!D:D,MATCH($C777,'Policy Characteristics'!$C:$C,0)))</f>
        <v>Electrification + Hydrogen</v>
      </c>
      <c r="K777" s="427" t="str">
        <f>IF(ISBLANK(INDEX('Policy Characteristics'!E:E,MATCH($C777,'Policy Characteristics'!$C:$C,0))),"",INDEX('Policy Characteristics'!E:E,MATCH($C777,'Policy Characteristics'!$C:$C,0)))</f>
        <v>indst fuel type shifting</v>
      </c>
      <c r="L777" s="450">
        <f>IF(ISBLANK(INDEX('Policy Characteristics'!F:F,MATCH($C777,'Policy Characteristics'!$C:$C,0))),"",INDEX('Policy Characteristics'!F:F,MATCH($C777,'Policy Characteristics'!$C:$C,0)))</f>
        <v>0</v>
      </c>
      <c r="M777" s="450">
        <f>IF(ISBLANK(INDEX('Policy Characteristics'!G:G,MATCH($C777,'Policy Characteristics'!$C:$C,0))),"",INDEX('Policy Characteristics'!G:G,MATCH($C777,'Policy Characteristics'!$C:$C,0)))</f>
        <v>1</v>
      </c>
      <c r="N777" s="450">
        <f>IF(ISBLANK(INDEX('Policy Characteristics'!H:H,MATCH($C777,'Policy Characteristics'!$C:$C,0))),"",INDEX('Policy Characteristics'!H:H,MATCH($C777,'Policy Characteristics'!$C:$C,0)))</f>
        <v>0.01</v>
      </c>
      <c r="O777" s="427" t="str">
        <f>IF(ISBLANK(INDEX('Policy Characteristics'!I:I,MATCH($C777,'Policy Characteristics'!$C:$C,0))),"",INDEX('Policy Characteristics'!I:I,MATCH($C777,'Policy Characteristics'!$C:$C,0)))</f>
        <v>% of fuel shifted</v>
      </c>
      <c r="P777" s="427" t="str">
        <f>IF(ISBLANK(INDEX('Policy Characteristics'!J:J,MATCH($C777,'Policy Characteristics'!$C:$C,0))),"",INDEX('Policy Characteristics'!J:J,MATCH($C777,'Policy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77" s="427" t="str">
        <f>IF(ISBLANK(INDEX('Policy Characteristics'!K:K,MATCH($C777,'Policy Characteristics'!$C:$C,0))),"",INDEX('Policy Characteristics'!K:K,MATCH($C777,'Policy Characteristics'!$C:$C,0)))</f>
        <v>industry-ag-main.html#fuel-switching</v>
      </c>
      <c r="R777" s="427" t="str">
        <f>IF(ISBLANK(INDEX('Policy Characteristics'!L:L,MATCH($C777,'Policy Characteristics'!$C:$C,0))),"",INDEX('Policy Characteristics'!L:L,MATCH($C777,'Policy Characteristics'!$C:$C,0)))</f>
        <v>industry-elec-and-hydrogen.html</v>
      </c>
    </row>
    <row r="778" spans="1:18" x14ac:dyDescent="0.35">
      <c r="A778" s="427" t="str">
        <f>IF(ISBLANK(INDEX('Policy Characteristics'!A:A,MATCH($C778,'Policy Characteristics'!$C:$C,0))),"",INDEX('Policy Characteristics'!A:A,MATCH($C778,'Policy Characteristics'!$C:$C,0)))</f>
        <v>Industry</v>
      </c>
      <c r="B778" s="427" t="str">
        <f>IF(ISBLANK(INDEX('Policy Characteristics'!B:B,MATCH($C778,'Policy Characteristics'!$C:$C,0))),"",INDEX('Policy Characteristics'!B:B,MATCH($C778,'Policy Characteristics'!$C:$C,0)))</f>
        <v>Electrification + Hydrogen</v>
      </c>
      <c r="C778" s="431" t="str">
        <f t="shared" si="39"/>
        <v>Fraction of Industrial Fuel Use Shifted to Other Fuels</v>
      </c>
      <c r="D778" s="9" t="s">
        <v>3258</v>
      </c>
      <c r="E778" s="53" t="s">
        <v>2483</v>
      </c>
      <c r="F778" s="211" t="s">
        <v>3227</v>
      </c>
      <c r="G778" s="53" t="s">
        <v>3276</v>
      </c>
      <c r="H778" s="54">
        <v>1331</v>
      </c>
      <c r="I778" s="53" t="s">
        <v>46</v>
      </c>
      <c r="J778" s="429" t="str">
        <f>IF(ISBLANK(INDEX('Policy Characteristics'!D:D,MATCH($C778,'Policy Characteristics'!$C:$C,0))),"",INDEX('Policy Characteristics'!D:D,MATCH($C778,'Policy Characteristics'!$C:$C,0)))</f>
        <v>Electrification + Hydrogen</v>
      </c>
      <c r="K778" s="427" t="str">
        <f>IF(ISBLANK(INDEX('Policy Characteristics'!E:E,MATCH($C778,'Policy Characteristics'!$C:$C,0))),"",INDEX('Policy Characteristics'!E:E,MATCH($C778,'Policy Characteristics'!$C:$C,0)))</f>
        <v>indst fuel type shifting</v>
      </c>
      <c r="L778" s="450">
        <f>IF(ISBLANK(INDEX('Policy Characteristics'!F:F,MATCH($C778,'Policy Characteristics'!$C:$C,0))),"",INDEX('Policy Characteristics'!F:F,MATCH($C778,'Policy Characteristics'!$C:$C,0)))</f>
        <v>0</v>
      </c>
      <c r="M778" s="450">
        <f>IF(ISBLANK(INDEX('Policy Characteristics'!G:G,MATCH($C778,'Policy Characteristics'!$C:$C,0))),"",INDEX('Policy Characteristics'!G:G,MATCH($C778,'Policy Characteristics'!$C:$C,0)))</f>
        <v>1</v>
      </c>
      <c r="N778" s="450">
        <f>IF(ISBLANK(INDEX('Policy Characteristics'!H:H,MATCH($C778,'Policy Characteristics'!$C:$C,0))),"",INDEX('Policy Characteristics'!H:H,MATCH($C778,'Policy Characteristics'!$C:$C,0)))</f>
        <v>0.01</v>
      </c>
      <c r="O778" s="427" t="str">
        <f>IF(ISBLANK(INDEX('Policy Characteristics'!I:I,MATCH($C778,'Policy Characteristics'!$C:$C,0))),"",INDEX('Policy Characteristics'!I:I,MATCH($C778,'Policy Characteristics'!$C:$C,0)))</f>
        <v>% of fuel shifted</v>
      </c>
      <c r="P778" s="427" t="str">
        <f>IF(ISBLANK(INDEX('Policy Characteristics'!J:J,MATCH($C778,'Policy Characteristics'!$C:$C,0))),"",INDEX('Policy Characteristics'!J:J,MATCH($C778,'Policy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78" s="427" t="str">
        <f>IF(ISBLANK(INDEX('Policy Characteristics'!K:K,MATCH($C778,'Policy Characteristics'!$C:$C,0))),"",INDEX('Policy Characteristics'!K:K,MATCH($C778,'Policy Characteristics'!$C:$C,0)))</f>
        <v>industry-ag-main.html#fuel-switching</v>
      </c>
      <c r="R778" s="427" t="str">
        <f>IF(ISBLANK(INDEX('Policy Characteristics'!L:L,MATCH($C778,'Policy Characteristics'!$C:$C,0))),"",INDEX('Policy Characteristics'!L:L,MATCH($C778,'Policy Characteristics'!$C:$C,0)))</f>
        <v>industry-elec-and-hydrogen.html</v>
      </c>
    </row>
    <row r="779" spans="1:18" x14ac:dyDescent="0.35">
      <c r="A779" s="427" t="str">
        <f>IF(ISBLANK(INDEX('Policy Characteristics'!A:A,MATCH($C779,'Policy Characteristics'!$C:$C,0))),"",INDEX('Policy Characteristics'!A:A,MATCH($C779,'Policy Characteristics'!$C:$C,0)))</f>
        <v>Industry</v>
      </c>
      <c r="B779" s="427" t="str">
        <f>IF(ISBLANK(INDEX('Policy Characteristics'!B:B,MATCH($C779,'Policy Characteristics'!$C:$C,0))),"",INDEX('Policy Characteristics'!B:B,MATCH($C779,'Policy Characteristics'!$C:$C,0)))</f>
        <v>Electrification + Hydrogen</v>
      </c>
      <c r="C779" s="431" t="str">
        <f t="shared" si="39"/>
        <v>Fraction of Industrial Fuel Use Shifted to Other Fuels</v>
      </c>
      <c r="D779" s="9" t="s">
        <v>3258</v>
      </c>
      <c r="E779" s="53" t="s">
        <v>2484</v>
      </c>
      <c r="F779" s="211" t="s">
        <v>3227</v>
      </c>
      <c r="G779" s="53" t="s">
        <v>3277</v>
      </c>
      <c r="H779" s="54">
        <v>1332</v>
      </c>
      <c r="I779" s="53" t="s">
        <v>46</v>
      </c>
      <c r="J779" s="429" t="str">
        <f>IF(ISBLANK(INDEX('Policy Characteristics'!D:D,MATCH($C779,'Policy Characteristics'!$C:$C,0))),"",INDEX('Policy Characteristics'!D:D,MATCH($C779,'Policy Characteristics'!$C:$C,0)))</f>
        <v>Electrification + Hydrogen</v>
      </c>
      <c r="K779" s="427" t="str">
        <f>IF(ISBLANK(INDEX('Policy Characteristics'!E:E,MATCH($C779,'Policy Characteristics'!$C:$C,0))),"",INDEX('Policy Characteristics'!E:E,MATCH($C779,'Policy Characteristics'!$C:$C,0)))</f>
        <v>indst fuel type shifting</v>
      </c>
      <c r="L779" s="450">
        <f>IF(ISBLANK(INDEX('Policy Characteristics'!F:F,MATCH($C779,'Policy Characteristics'!$C:$C,0))),"",INDEX('Policy Characteristics'!F:F,MATCH($C779,'Policy Characteristics'!$C:$C,0)))</f>
        <v>0</v>
      </c>
      <c r="M779" s="450">
        <f>IF(ISBLANK(INDEX('Policy Characteristics'!G:G,MATCH($C779,'Policy Characteristics'!$C:$C,0))),"",INDEX('Policy Characteristics'!G:G,MATCH($C779,'Policy Characteristics'!$C:$C,0)))</f>
        <v>1</v>
      </c>
      <c r="N779" s="450">
        <f>IF(ISBLANK(INDEX('Policy Characteristics'!H:H,MATCH($C779,'Policy Characteristics'!$C:$C,0))),"",INDEX('Policy Characteristics'!H:H,MATCH($C779,'Policy Characteristics'!$C:$C,0)))</f>
        <v>0.01</v>
      </c>
      <c r="O779" s="427" t="str">
        <f>IF(ISBLANK(INDEX('Policy Characteristics'!I:I,MATCH($C779,'Policy Characteristics'!$C:$C,0))),"",INDEX('Policy Characteristics'!I:I,MATCH($C779,'Policy Characteristics'!$C:$C,0)))</f>
        <v>% of fuel shifted</v>
      </c>
      <c r="P779" s="427" t="str">
        <f>IF(ISBLANK(INDEX('Policy Characteristics'!J:J,MATCH($C779,'Policy Characteristics'!$C:$C,0))),"",INDEX('Policy Characteristics'!J:J,MATCH($C779,'Policy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79" s="427" t="str">
        <f>IF(ISBLANK(INDEX('Policy Characteristics'!K:K,MATCH($C779,'Policy Characteristics'!$C:$C,0))),"",INDEX('Policy Characteristics'!K:K,MATCH($C779,'Policy Characteristics'!$C:$C,0)))</f>
        <v>industry-ag-main.html#fuel-switching</v>
      </c>
      <c r="R779" s="427" t="str">
        <f>IF(ISBLANK(INDEX('Policy Characteristics'!L:L,MATCH($C779,'Policy Characteristics'!$C:$C,0))),"",INDEX('Policy Characteristics'!L:L,MATCH($C779,'Policy Characteristics'!$C:$C,0)))</f>
        <v>industry-elec-and-hydrogen.html</v>
      </c>
    </row>
    <row r="780" spans="1:18" x14ac:dyDescent="0.35">
      <c r="A780" s="427" t="str">
        <f>IF(ISBLANK(INDEX('Policy Characteristics'!A:A,MATCH($C780,'Policy Characteristics'!$C:$C,0))),"",INDEX('Policy Characteristics'!A:A,MATCH($C780,'Policy Characteristics'!$C:$C,0)))</f>
        <v>Industry</v>
      </c>
      <c r="B780" s="427" t="str">
        <f>IF(ISBLANK(INDEX('Policy Characteristics'!B:B,MATCH($C780,'Policy Characteristics'!$C:$C,0))),"",INDEX('Policy Characteristics'!B:B,MATCH($C780,'Policy Characteristics'!$C:$C,0)))</f>
        <v>Electrification + Hydrogen</v>
      </c>
      <c r="C780" s="431" t="str">
        <f t="shared" si="39"/>
        <v>Fraction of Industrial Fuel Use Shifted to Other Fuels</v>
      </c>
      <c r="D780" s="9" t="s">
        <v>3258</v>
      </c>
      <c r="E780" s="53" t="s">
        <v>2485</v>
      </c>
      <c r="F780" s="211" t="s">
        <v>3227</v>
      </c>
      <c r="G780" s="53" t="s">
        <v>3278</v>
      </c>
      <c r="H780" s="54">
        <v>1333</v>
      </c>
      <c r="I780" s="53" t="s">
        <v>46</v>
      </c>
      <c r="J780" s="429" t="str">
        <f>IF(ISBLANK(INDEX('Policy Characteristics'!D:D,MATCH($C780,'Policy Characteristics'!$C:$C,0))),"",INDEX('Policy Characteristics'!D:D,MATCH($C780,'Policy Characteristics'!$C:$C,0)))</f>
        <v>Electrification + Hydrogen</v>
      </c>
      <c r="K780" s="427" t="str">
        <f>IF(ISBLANK(INDEX('Policy Characteristics'!E:E,MATCH($C780,'Policy Characteristics'!$C:$C,0))),"",INDEX('Policy Characteristics'!E:E,MATCH($C780,'Policy Characteristics'!$C:$C,0)))</f>
        <v>indst fuel type shifting</v>
      </c>
      <c r="L780" s="450">
        <f>IF(ISBLANK(INDEX('Policy Characteristics'!F:F,MATCH($C780,'Policy Characteristics'!$C:$C,0))),"",INDEX('Policy Characteristics'!F:F,MATCH($C780,'Policy Characteristics'!$C:$C,0)))</f>
        <v>0</v>
      </c>
      <c r="M780" s="450">
        <f>IF(ISBLANK(INDEX('Policy Characteristics'!G:G,MATCH($C780,'Policy Characteristics'!$C:$C,0))),"",INDEX('Policy Characteristics'!G:G,MATCH($C780,'Policy Characteristics'!$C:$C,0)))</f>
        <v>1</v>
      </c>
      <c r="N780" s="450">
        <f>IF(ISBLANK(INDEX('Policy Characteristics'!H:H,MATCH($C780,'Policy Characteristics'!$C:$C,0))),"",INDEX('Policy Characteristics'!H:H,MATCH($C780,'Policy Characteristics'!$C:$C,0)))</f>
        <v>0.01</v>
      </c>
      <c r="O780" s="427" t="str">
        <f>IF(ISBLANK(INDEX('Policy Characteristics'!I:I,MATCH($C780,'Policy Characteristics'!$C:$C,0))),"",INDEX('Policy Characteristics'!I:I,MATCH($C780,'Policy Characteristics'!$C:$C,0)))</f>
        <v>% of fuel shifted</v>
      </c>
      <c r="P780" s="427" t="str">
        <f>IF(ISBLANK(INDEX('Policy Characteristics'!J:J,MATCH($C780,'Policy Characteristics'!$C:$C,0))),"",INDEX('Policy Characteristics'!J:J,MATCH($C780,'Policy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80" s="427" t="str">
        <f>IF(ISBLANK(INDEX('Policy Characteristics'!K:K,MATCH($C780,'Policy Characteristics'!$C:$C,0))),"",INDEX('Policy Characteristics'!K:K,MATCH($C780,'Policy Characteristics'!$C:$C,0)))</f>
        <v>industry-ag-main.html#fuel-switching</v>
      </c>
      <c r="R780" s="427" t="str">
        <f>IF(ISBLANK(INDEX('Policy Characteristics'!L:L,MATCH($C780,'Policy Characteristics'!$C:$C,0))),"",INDEX('Policy Characteristics'!L:L,MATCH($C780,'Policy Characteristics'!$C:$C,0)))</f>
        <v>industry-elec-and-hydrogen.html</v>
      </c>
    </row>
    <row r="781" spans="1:18" x14ac:dyDescent="0.35">
      <c r="A781" s="427" t="str">
        <f>IF(ISBLANK(INDEX('Policy Characteristics'!A:A,MATCH($C781,'Policy Characteristics'!$C:$C,0))),"",INDEX('Policy Characteristics'!A:A,MATCH($C781,'Policy Characteristics'!$C:$C,0)))</f>
        <v>Industry</v>
      </c>
      <c r="B781" s="427" t="str">
        <f>IF(ISBLANK(INDEX('Policy Characteristics'!B:B,MATCH($C781,'Policy Characteristics'!$C:$C,0))),"",INDEX('Policy Characteristics'!B:B,MATCH($C781,'Policy Characteristics'!$C:$C,0)))</f>
        <v>Electrification + Hydrogen</v>
      </c>
      <c r="C781" s="431" t="str">
        <f t="shared" si="39"/>
        <v>Fraction of Industrial Fuel Use Shifted to Other Fuels</v>
      </c>
      <c r="D781" s="9" t="s">
        <v>3258</v>
      </c>
      <c r="E781" s="53" t="s">
        <v>2837</v>
      </c>
      <c r="F781" s="211" t="s">
        <v>3227</v>
      </c>
      <c r="G781" s="53" t="s">
        <v>3279</v>
      </c>
      <c r="H781" s="54">
        <v>1334</v>
      </c>
      <c r="I781" s="53" t="s">
        <v>46</v>
      </c>
      <c r="J781" s="429" t="str">
        <f>IF(ISBLANK(INDEX('Policy Characteristics'!D:D,MATCH($C781,'Policy Characteristics'!$C:$C,0))),"",INDEX('Policy Characteristics'!D:D,MATCH($C781,'Policy Characteristics'!$C:$C,0)))</f>
        <v>Electrification + Hydrogen</v>
      </c>
      <c r="K781" s="427" t="str">
        <f>IF(ISBLANK(INDEX('Policy Characteristics'!E:E,MATCH($C781,'Policy Characteristics'!$C:$C,0))),"",INDEX('Policy Characteristics'!E:E,MATCH($C781,'Policy Characteristics'!$C:$C,0)))</f>
        <v>indst fuel type shifting</v>
      </c>
      <c r="L781" s="450">
        <f>IF(ISBLANK(INDEX('Policy Characteristics'!F:F,MATCH($C781,'Policy Characteristics'!$C:$C,0))),"",INDEX('Policy Characteristics'!F:F,MATCH($C781,'Policy Characteristics'!$C:$C,0)))</f>
        <v>0</v>
      </c>
      <c r="M781" s="450">
        <f>IF(ISBLANK(INDEX('Policy Characteristics'!G:G,MATCH($C781,'Policy Characteristics'!$C:$C,0))),"",INDEX('Policy Characteristics'!G:G,MATCH($C781,'Policy Characteristics'!$C:$C,0)))</f>
        <v>1</v>
      </c>
      <c r="N781" s="450">
        <f>IF(ISBLANK(INDEX('Policy Characteristics'!H:H,MATCH($C781,'Policy Characteristics'!$C:$C,0))),"",INDEX('Policy Characteristics'!H:H,MATCH($C781,'Policy Characteristics'!$C:$C,0)))</f>
        <v>0.01</v>
      </c>
      <c r="O781" s="427" t="str">
        <f>IF(ISBLANK(INDEX('Policy Characteristics'!I:I,MATCH($C781,'Policy Characteristics'!$C:$C,0))),"",INDEX('Policy Characteristics'!I:I,MATCH($C781,'Policy Characteristics'!$C:$C,0)))</f>
        <v>% of fuel shifted</v>
      </c>
      <c r="P781" s="427" t="str">
        <f>IF(ISBLANK(INDEX('Policy Characteristics'!J:J,MATCH($C781,'Policy Characteristics'!$C:$C,0))),"",INDEX('Policy Characteristics'!J:J,MATCH($C781,'Policy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81" s="427" t="str">
        <f>IF(ISBLANK(INDEX('Policy Characteristics'!K:K,MATCH($C781,'Policy Characteristics'!$C:$C,0))),"",INDEX('Policy Characteristics'!K:K,MATCH($C781,'Policy Characteristics'!$C:$C,0)))</f>
        <v>industry-ag-main.html#fuel-switching</v>
      </c>
      <c r="R781" s="427" t="str">
        <f>IF(ISBLANK(INDEX('Policy Characteristics'!L:L,MATCH($C781,'Policy Characteristics'!$C:$C,0))),"",INDEX('Policy Characteristics'!L:L,MATCH($C781,'Policy Characteristics'!$C:$C,0)))</f>
        <v>industry-elec-and-hydrogen.html</v>
      </c>
    </row>
    <row r="782" spans="1:18" x14ac:dyDescent="0.35">
      <c r="A782" s="427" t="str">
        <f>IF(ISBLANK(INDEX('Policy Characteristics'!A:A,MATCH($C782,'Policy Characteristics'!$C:$C,0))),"",INDEX('Policy Characteristics'!A:A,MATCH($C782,'Policy Characteristics'!$C:$C,0)))</f>
        <v>Industry</v>
      </c>
      <c r="B782" s="427" t="str">
        <f>IF(ISBLANK(INDEX('Policy Characteristics'!B:B,MATCH($C782,'Policy Characteristics'!$C:$C,0))),"",INDEX('Policy Characteristics'!B:B,MATCH($C782,'Policy Characteristics'!$C:$C,0)))</f>
        <v>Electrification + Hydrogen</v>
      </c>
      <c r="C782" s="431" t="str">
        <f t="shared" si="39"/>
        <v>Fraction of Industrial Fuel Use Shifted to Other Fuels</v>
      </c>
      <c r="D782" s="9" t="s">
        <v>3258</v>
      </c>
      <c r="E782" s="53" t="s">
        <v>2838</v>
      </c>
      <c r="F782" s="211" t="s">
        <v>3227</v>
      </c>
      <c r="G782" s="53" t="s">
        <v>3280</v>
      </c>
      <c r="H782" s="54">
        <v>1335</v>
      </c>
      <c r="I782" s="53" t="s">
        <v>46</v>
      </c>
      <c r="J782" s="429" t="str">
        <f>IF(ISBLANK(INDEX('Policy Characteristics'!D:D,MATCH($C782,'Policy Characteristics'!$C:$C,0))),"",INDEX('Policy Characteristics'!D:D,MATCH($C782,'Policy Characteristics'!$C:$C,0)))</f>
        <v>Electrification + Hydrogen</v>
      </c>
      <c r="K782" s="427" t="str">
        <f>IF(ISBLANK(INDEX('Policy Characteristics'!E:E,MATCH($C782,'Policy Characteristics'!$C:$C,0))),"",INDEX('Policy Characteristics'!E:E,MATCH($C782,'Policy Characteristics'!$C:$C,0)))</f>
        <v>indst fuel type shifting</v>
      </c>
      <c r="L782" s="450">
        <f>IF(ISBLANK(INDEX('Policy Characteristics'!F:F,MATCH($C782,'Policy Characteristics'!$C:$C,0))),"",INDEX('Policy Characteristics'!F:F,MATCH($C782,'Policy Characteristics'!$C:$C,0)))</f>
        <v>0</v>
      </c>
      <c r="M782" s="450">
        <f>IF(ISBLANK(INDEX('Policy Characteristics'!G:G,MATCH($C782,'Policy Characteristics'!$C:$C,0))),"",INDEX('Policy Characteristics'!G:G,MATCH($C782,'Policy Characteristics'!$C:$C,0)))</f>
        <v>1</v>
      </c>
      <c r="N782" s="450">
        <f>IF(ISBLANK(INDEX('Policy Characteristics'!H:H,MATCH($C782,'Policy Characteristics'!$C:$C,0))),"",INDEX('Policy Characteristics'!H:H,MATCH($C782,'Policy Characteristics'!$C:$C,0)))</f>
        <v>0.01</v>
      </c>
      <c r="O782" s="427" t="str">
        <f>IF(ISBLANK(INDEX('Policy Characteristics'!I:I,MATCH($C782,'Policy Characteristics'!$C:$C,0))),"",INDEX('Policy Characteristics'!I:I,MATCH($C782,'Policy Characteristics'!$C:$C,0)))</f>
        <v>% of fuel shifted</v>
      </c>
      <c r="P782" s="427" t="str">
        <f>IF(ISBLANK(INDEX('Policy Characteristics'!J:J,MATCH($C782,'Policy Characteristics'!$C:$C,0))),"",INDEX('Policy Characteristics'!J:J,MATCH($C782,'Policy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82" s="427" t="str">
        <f>IF(ISBLANK(INDEX('Policy Characteristics'!K:K,MATCH($C782,'Policy Characteristics'!$C:$C,0))),"",INDEX('Policy Characteristics'!K:K,MATCH($C782,'Policy Characteristics'!$C:$C,0)))</f>
        <v>industry-ag-main.html#fuel-switching</v>
      </c>
      <c r="R782" s="427" t="str">
        <f>IF(ISBLANK(INDEX('Policy Characteristics'!L:L,MATCH($C782,'Policy Characteristics'!$C:$C,0))),"",INDEX('Policy Characteristics'!L:L,MATCH($C782,'Policy Characteristics'!$C:$C,0)))</f>
        <v>industry-elec-and-hydrogen.html</v>
      </c>
    </row>
    <row r="783" spans="1:18" x14ac:dyDescent="0.35">
      <c r="A783" s="427" t="str">
        <f>IF(ISBLANK(INDEX('Policy Characteristics'!A:A,MATCH($C783,'Policy Characteristics'!$C:$C,0))),"",INDEX('Policy Characteristics'!A:A,MATCH($C783,'Policy Characteristics'!$C:$C,0)))</f>
        <v>Industry</v>
      </c>
      <c r="B783" s="427" t="str">
        <f>IF(ISBLANK(INDEX('Policy Characteristics'!B:B,MATCH($C783,'Policy Characteristics'!$C:$C,0))),"",INDEX('Policy Characteristics'!B:B,MATCH($C783,'Policy Characteristics'!$C:$C,0)))</f>
        <v>Electrification + Hydrogen</v>
      </c>
      <c r="C783" s="431" t="str">
        <f t="shared" si="39"/>
        <v>Fraction of Industrial Fuel Use Shifted to Other Fuels</v>
      </c>
      <c r="D783" s="9" t="s">
        <v>3258</v>
      </c>
      <c r="E783" s="53" t="s">
        <v>2839</v>
      </c>
      <c r="F783" s="211" t="s">
        <v>3227</v>
      </c>
      <c r="G783" s="53" t="s">
        <v>3281</v>
      </c>
      <c r="H783" s="54">
        <v>1336</v>
      </c>
      <c r="I783" s="53" t="s">
        <v>46</v>
      </c>
      <c r="J783" s="429" t="str">
        <f>IF(ISBLANK(INDEX('Policy Characteristics'!D:D,MATCH($C783,'Policy Characteristics'!$C:$C,0))),"",INDEX('Policy Characteristics'!D:D,MATCH($C783,'Policy Characteristics'!$C:$C,0)))</f>
        <v>Electrification + Hydrogen</v>
      </c>
      <c r="K783" s="427" t="str">
        <f>IF(ISBLANK(INDEX('Policy Characteristics'!E:E,MATCH($C783,'Policy Characteristics'!$C:$C,0))),"",INDEX('Policy Characteristics'!E:E,MATCH($C783,'Policy Characteristics'!$C:$C,0)))</f>
        <v>indst fuel type shifting</v>
      </c>
      <c r="L783" s="450">
        <f>IF(ISBLANK(INDEX('Policy Characteristics'!F:F,MATCH($C783,'Policy Characteristics'!$C:$C,0))),"",INDEX('Policy Characteristics'!F:F,MATCH($C783,'Policy Characteristics'!$C:$C,0)))</f>
        <v>0</v>
      </c>
      <c r="M783" s="450">
        <f>IF(ISBLANK(INDEX('Policy Characteristics'!G:G,MATCH($C783,'Policy Characteristics'!$C:$C,0))),"",INDEX('Policy Characteristics'!G:G,MATCH($C783,'Policy Characteristics'!$C:$C,0)))</f>
        <v>1</v>
      </c>
      <c r="N783" s="450">
        <f>IF(ISBLANK(INDEX('Policy Characteristics'!H:H,MATCH($C783,'Policy Characteristics'!$C:$C,0))),"",INDEX('Policy Characteristics'!H:H,MATCH($C783,'Policy Characteristics'!$C:$C,0)))</f>
        <v>0.01</v>
      </c>
      <c r="O783" s="427" t="str">
        <f>IF(ISBLANK(INDEX('Policy Characteristics'!I:I,MATCH($C783,'Policy Characteristics'!$C:$C,0))),"",INDEX('Policy Characteristics'!I:I,MATCH($C783,'Policy Characteristics'!$C:$C,0)))</f>
        <v>% of fuel shifted</v>
      </c>
      <c r="P783" s="427" t="str">
        <f>IF(ISBLANK(INDEX('Policy Characteristics'!J:J,MATCH($C783,'Policy Characteristics'!$C:$C,0))),"",INDEX('Policy Characteristics'!J:J,MATCH($C783,'Policy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83" s="427" t="str">
        <f>IF(ISBLANK(INDEX('Policy Characteristics'!K:K,MATCH($C783,'Policy Characteristics'!$C:$C,0))),"",INDEX('Policy Characteristics'!K:K,MATCH($C783,'Policy Characteristics'!$C:$C,0)))</f>
        <v>industry-ag-main.html#fuel-switching</v>
      </c>
      <c r="R783" s="427" t="str">
        <f>IF(ISBLANK(INDEX('Policy Characteristics'!L:L,MATCH($C783,'Policy Characteristics'!$C:$C,0))),"",INDEX('Policy Characteristics'!L:L,MATCH($C783,'Policy Characteristics'!$C:$C,0)))</f>
        <v>industry-elec-and-hydrogen.html</v>
      </c>
    </row>
    <row r="784" spans="1:18" x14ac:dyDescent="0.35">
      <c r="A784" s="427" t="str">
        <f>IF(ISBLANK(INDEX('Policy Characteristics'!A:A,MATCH($C784,'Policy Characteristics'!$C:$C,0))),"",INDEX('Policy Characteristics'!A:A,MATCH($C784,'Policy Characteristics'!$C:$C,0)))</f>
        <v>Industry</v>
      </c>
      <c r="B784" s="427" t="str">
        <f>IF(ISBLANK(INDEX('Policy Characteristics'!B:B,MATCH($C784,'Policy Characteristics'!$C:$C,0))),"",INDEX('Policy Characteristics'!B:B,MATCH($C784,'Policy Characteristics'!$C:$C,0)))</f>
        <v>Electrification + Hydrogen</v>
      </c>
      <c r="C784" s="431" t="str">
        <f t="shared" si="39"/>
        <v>Fraction of Industrial Fuel Use Shifted to Other Fuels</v>
      </c>
      <c r="D784" s="9" t="s">
        <v>3258</v>
      </c>
      <c r="E784" s="53" t="s">
        <v>2836</v>
      </c>
      <c r="F784" s="211" t="s">
        <v>3227</v>
      </c>
      <c r="G784" s="53" t="s">
        <v>3282</v>
      </c>
      <c r="H784" s="54">
        <v>1337</v>
      </c>
      <c r="I784" s="53" t="s">
        <v>45</v>
      </c>
      <c r="J784" s="429" t="str">
        <f>IF(ISBLANK(INDEX('Policy Characteristics'!D:D,MATCH($C784,'Policy Characteristics'!$C:$C,0))),"",INDEX('Policy Characteristics'!D:D,MATCH($C784,'Policy Characteristics'!$C:$C,0)))</f>
        <v>Electrification + Hydrogen</v>
      </c>
      <c r="K784" s="427" t="str">
        <f>IF(ISBLANK(INDEX('Policy Characteristics'!E:E,MATCH($C784,'Policy Characteristics'!$C:$C,0))),"",INDEX('Policy Characteristics'!E:E,MATCH($C784,'Policy Characteristics'!$C:$C,0)))</f>
        <v>indst fuel type shifting</v>
      </c>
      <c r="L784" s="450">
        <f>IF(ISBLANK(INDEX('Policy Characteristics'!F:F,MATCH($C784,'Policy Characteristics'!$C:$C,0))),"",INDEX('Policy Characteristics'!F:F,MATCH($C784,'Policy Characteristics'!$C:$C,0)))</f>
        <v>0</v>
      </c>
      <c r="M784" s="450">
        <f>IF(ISBLANK(INDEX('Policy Characteristics'!G:G,MATCH($C784,'Policy Characteristics'!$C:$C,0))),"",INDEX('Policy Characteristics'!G:G,MATCH($C784,'Policy Characteristics'!$C:$C,0)))</f>
        <v>1</v>
      </c>
      <c r="N784" s="450">
        <f>IF(ISBLANK(INDEX('Policy Characteristics'!H:H,MATCH($C784,'Policy Characteristics'!$C:$C,0))),"",INDEX('Policy Characteristics'!H:H,MATCH($C784,'Policy Characteristics'!$C:$C,0)))</f>
        <v>0.01</v>
      </c>
      <c r="O784" s="427" t="str">
        <f>IF(ISBLANK(INDEX('Policy Characteristics'!I:I,MATCH($C784,'Policy Characteristics'!$C:$C,0))),"",INDEX('Policy Characteristics'!I:I,MATCH($C784,'Policy Characteristics'!$C:$C,0)))</f>
        <v>% of fuel shifted</v>
      </c>
      <c r="P784" s="427" t="str">
        <f>IF(ISBLANK(INDEX('Policy Characteristics'!J:J,MATCH($C784,'Policy Characteristics'!$C:$C,0))),"",INDEX('Policy Characteristics'!J:J,MATCH($C784,'Policy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84" s="427" t="str">
        <f>IF(ISBLANK(INDEX('Policy Characteristics'!K:K,MATCH($C784,'Policy Characteristics'!$C:$C,0))),"",INDEX('Policy Characteristics'!K:K,MATCH($C784,'Policy Characteristics'!$C:$C,0)))</f>
        <v>industry-ag-main.html#fuel-switching</v>
      </c>
      <c r="R784" s="427" t="str">
        <f>IF(ISBLANK(INDEX('Policy Characteristics'!L:L,MATCH($C784,'Policy Characteristics'!$C:$C,0))),"",INDEX('Policy Characteristics'!L:L,MATCH($C784,'Policy Characteristics'!$C:$C,0)))</f>
        <v>industry-elec-and-hydrogen.html</v>
      </c>
    </row>
    <row r="785" spans="1:18" x14ac:dyDescent="0.35">
      <c r="A785" s="427" t="str">
        <f>IF(ISBLANK(INDEX('Policy Characteristics'!A:A,MATCH($C785,'Policy Characteristics'!$C:$C,0))),"",INDEX('Policy Characteristics'!A:A,MATCH($C785,'Policy Characteristics'!$C:$C,0)))</f>
        <v>Industry</v>
      </c>
      <c r="B785" s="427" t="str">
        <f>IF(ISBLANK(INDEX('Policy Characteristics'!B:B,MATCH($C785,'Policy Characteristics'!$C:$C,0))),"",INDEX('Policy Characteristics'!B:B,MATCH($C785,'Policy Characteristics'!$C:$C,0)))</f>
        <v>Electrification + Hydrogen</v>
      </c>
      <c r="C785" s="431" t="str">
        <f t="shared" si="39"/>
        <v>Fraction of Industrial Fuel Use Shifted to Other Fuels</v>
      </c>
      <c r="D785" s="9" t="s">
        <v>3259</v>
      </c>
      <c r="E785" s="53" t="s">
        <v>2480</v>
      </c>
      <c r="F785" s="211" t="s">
        <v>2695</v>
      </c>
      <c r="G785" s="53" t="s">
        <v>3273</v>
      </c>
      <c r="H785" s="54">
        <v>1338</v>
      </c>
      <c r="I785" s="53" t="s">
        <v>45</v>
      </c>
      <c r="J785" s="429" t="str">
        <f>IF(ISBLANK(INDEX('Policy Characteristics'!D:D,MATCH($C785,'Policy Characteristics'!$C:$C,0))),"",INDEX('Policy Characteristics'!D:D,MATCH($C785,'Policy Characteristics'!$C:$C,0)))</f>
        <v>Electrification + Hydrogen</v>
      </c>
      <c r="K785" s="427" t="str">
        <f>IF(ISBLANK(INDEX('Policy Characteristics'!E:E,MATCH($C785,'Policy Characteristics'!$C:$C,0))),"",INDEX('Policy Characteristics'!E:E,MATCH($C785,'Policy Characteristics'!$C:$C,0)))</f>
        <v>indst fuel type shifting</v>
      </c>
      <c r="L785" s="450">
        <f>IF(ISBLANK(INDEX('Policy Characteristics'!F:F,MATCH($C785,'Policy Characteristics'!$C:$C,0))),"",INDEX('Policy Characteristics'!F:F,MATCH($C785,'Policy Characteristics'!$C:$C,0)))</f>
        <v>0</v>
      </c>
      <c r="M785" s="450">
        <f>IF(ISBLANK(INDEX('Policy Characteristics'!G:G,MATCH($C785,'Policy Characteristics'!$C:$C,0))),"",INDEX('Policy Characteristics'!G:G,MATCH($C785,'Policy Characteristics'!$C:$C,0)))</f>
        <v>1</v>
      </c>
      <c r="N785" s="450">
        <f>IF(ISBLANK(INDEX('Policy Characteristics'!H:H,MATCH($C785,'Policy Characteristics'!$C:$C,0))),"",INDEX('Policy Characteristics'!H:H,MATCH($C785,'Policy Characteristics'!$C:$C,0)))</f>
        <v>0.01</v>
      </c>
      <c r="O785" s="427" t="str">
        <f>IF(ISBLANK(INDEX('Policy Characteristics'!I:I,MATCH($C785,'Policy Characteristics'!$C:$C,0))),"",INDEX('Policy Characteristics'!I:I,MATCH($C785,'Policy Characteristics'!$C:$C,0)))</f>
        <v>% of fuel shifted</v>
      </c>
      <c r="P785" s="427" t="str">
        <f>IF(ISBLANK(INDEX('Policy Characteristics'!J:J,MATCH($C785,'Policy Characteristics'!$C:$C,0))),"",INDEX('Policy Characteristics'!J:J,MATCH($C785,'Policy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85" s="427" t="str">
        <f>IF(ISBLANK(INDEX('Policy Characteristics'!K:K,MATCH($C785,'Policy Characteristics'!$C:$C,0))),"",INDEX('Policy Characteristics'!K:K,MATCH($C785,'Policy Characteristics'!$C:$C,0)))</f>
        <v>industry-ag-main.html#fuel-switching</v>
      </c>
      <c r="R785" s="427" t="str">
        <f>IF(ISBLANK(INDEX('Policy Characteristics'!L:L,MATCH($C785,'Policy Characteristics'!$C:$C,0))),"",INDEX('Policy Characteristics'!L:L,MATCH($C785,'Policy Characteristics'!$C:$C,0)))</f>
        <v>industry-elec-and-hydrogen.html</v>
      </c>
    </row>
    <row r="786" spans="1:18" x14ac:dyDescent="0.35">
      <c r="A786" s="427" t="str">
        <f>IF(ISBLANK(INDEX('Policy Characteristics'!A:A,MATCH($C786,'Policy Characteristics'!$C:$C,0))),"",INDEX('Policy Characteristics'!A:A,MATCH($C786,'Policy Characteristics'!$C:$C,0)))</f>
        <v>Industry</v>
      </c>
      <c r="B786" s="427" t="str">
        <f>IF(ISBLANK(INDEX('Policy Characteristics'!B:B,MATCH($C786,'Policy Characteristics'!$C:$C,0))),"",INDEX('Policy Characteristics'!B:B,MATCH($C786,'Policy Characteristics'!$C:$C,0)))</f>
        <v>Electrification + Hydrogen</v>
      </c>
      <c r="C786" s="431" t="str">
        <f t="shared" si="39"/>
        <v>Fraction of Industrial Fuel Use Shifted to Other Fuels</v>
      </c>
      <c r="D786" s="9" t="s">
        <v>3259</v>
      </c>
      <c r="E786" s="53" t="s">
        <v>2481</v>
      </c>
      <c r="F786" s="211" t="s">
        <v>2695</v>
      </c>
      <c r="G786" s="53" t="s">
        <v>3274</v>
      </c>
      <c r="H786" s="54">
        <v>1339</v>
      </c>
      <c r="I786" s="53" t="s">
        <v>46</v>
      </c>
      <c r="J786" s="429" t="str">
        <f>IF(ISBLANK(INDEX('Policy Characteristics'!D:D,MATCH($C786,'Policy Characteristics'!$C:$C,0))),"",INDEX('Policy Characteristics'!D:D,MATCH($C786,'Policy Characteristics'!$C:$C,0)))</f>
        <v>Electrification + Hydrogen</v>
      </c>
      <c r="K786" s="427" t="str">
        <f>IF(ISBLANK(INDEX('Policy Characteristics'!E:E,MATCH($C786,'Policy Characteristics'!$C:$C,0))),"",INDEX('Policy Characteristics'!E:E,MATCH($C786,'Policy Characteristics'!$C:$C,0)))</f>
        <v>indst fuel type shifting</v>
      </c>
      <c r="L786" s="450">
        <f>IF(ISBLANK(INDEX('Policy Characteristics'!F:F,MATCH($C786,'Policy Characteristics'!$C:$C,0))),"",INDEX('Policy Characteristics'!F:F,MATCH($C786,'Policy Characteristics'!$C:$C,0)))</f>
        <v>0</v>
      </c>
      <c r="M786" s="450">
        <f>IF(ISBLANK(INDEX('Policy Characteristics'!G:G,MATCH($C786,'Policy Characteristics'!$C:$C,0))),"",INDEX('Policy Characteristics'!G:G,MATCH($C786,'Policy Characteristics'!$C:$C,0)))</f>
        <v>1</v>
      </c>
      <c r="N786" s="450">
        <f>IF(ISBLANK(INDEX('Policy Characteristics'!H:H,MATCH($C786,'Policy Characteristics'!$C:$C,0))),"",INDEX('Policy Characteristics'!H:H,MATCH($C786,'Policy Characteristics'!$C:$C,0)))</f>
        <v>0.01</v>
      </c>
      <c r="O786" s="427" t="str">
        <f>IF(ISBLANK(INDEX('Policy Characteristics'!I:I,MATCH($C786,'Policy Characteristics'!$C:$C,0))),"",INDEX('Policy Characteristics'!I:I,MATCH($C786,'Policy Characteristics'!$C:$C,0)))</f>
        <v>% of fuel shifted</v>
      </c>
      <c r="P786" s="427" t="str">
        <f>IF(ISBLANK(INDEX('Policy Characteristics'!J:J,MATCH($C786,'Policy Characteristics'!$C:$C,0))),"",INDEX('Policy Characteristics'!J:J,MATCH($C786,'Policy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86" s="427" t="str">
        <f>IF(ISBLANK(INDEX('Policy Characteristics'!K:K,MATCH($C786,'Policy Characteristics'!$C:$C,0))),"",INDEX('Policy Characteristics'!K:K,MATCH($C786,'Policy Characteristics'!$C:$C,0)))</f>
        <v>industry-ag-main.html#fuel-switching</v>
      </c>
      <c r="R786" s="427" t="str">
        <f>IF(ISBLANK(INDEX('Policy Characteristics'!L:L,MATCH($C786,'Policy Characteristics'!$C:$C,0))),"",INDEX('Policy Characteristics'!L:L,MATCH($C786,'Policy Characteristics'!$C:$C,0)))</f>
        <v>industry-elec-and-hydrogen.html</v>
      </c>
    </row>
    <row r="787" spans="1:18" x14ac:dyDescent="0.35">
      <c r="A787" s="427" t="str">
        <f>IF(ISBLANK(INDEX('Policy Characteristics'!A:A,MATCH($C787,'Policy Characteristics'!$C:$C,0))),"",INDEX('Policy Characteristics'!A:A,MATCH($C787,'Policy Characteristics'!$C:$C,0)))</f>
        <v>Industry</v>
      </c>
      <c r="B787" s="427" t="str">
        <f>IF(ISBLANK(INDEX('Policy Characteristics'!B:B,MATCH($C787,'Policy Characteristics'!$C:$C,0))),"",INDEX('Policy Characteristics'!B:B,MATCH($C787,'Policy Characteristics'!$C:$C,0)))</f>
        <v>Electrification + Hydrogen</v>
      </c>
      <c r="C787" s="431" t="str">
        <f t="shared" si="39"/>
        <v>Fraction of Industrial Fuel Use Shifted to Other Fuels</v>
      </c>
      <c r="D787" s="9" t="s">
        <v>3259</v>
      </c>
      <c r="E787" s="53" t="s">
        <v>2482</v>
      </c>
      <c r="F787" s="211" t="s">
        <v>2695</v>
      </c>
      <c r="G787" s="53" t="s">
        <v>3275</v>
      </c>
      <c r="H787" s="54">
        <v>1340</v>
      </c>
      <c r="I787" s="53" t="s">
        <v>46</v>
      </c>
      <c r="J787" s="429" t="str">
        <f>IF(ISBLANK(INDEX('Policy Characteristics'!D:D,MATCH($C787,'Policy Characteristics'!$C:$C,0))),"",INDEX('Policy Characteristics'!D:D,MATCH($C787,'Policy Characteristics'!$C:$C,0)))</f>
        <v>Electrification + Hydrogen</v>
      </c>
      <c r="K787" s="427" t="str">
        <f>IF(ISBLANK(INDEX('Policy Characteristics'!E:E,MATCH($C787,'Policy Characteristics'!$C:$C,0))),"",INDEX('Policy Characteristics'!E:E,MATCH($C787,'Policy Characteristics'!$C:$C,0)))</f>
        <v>indst fuel type shifting</v>
      </c>
      <c r="L787" s="450">
        <f>IF(ISBLANK(INDEX('Policy Characteristics'!F:F,MATCH($C787,'Policy Characteristics'!$C:$C,0))),"",INDEX('Policy Characteristics'!F:F,MATCH($C787,'Policy Characteristics'!$C:$C,0)))</f>
        <v>0</v>
      </c>
      <c r="M787" s="450">
        <f>IF(ISBLANK(INDEX('Policy Characteristics'!G:G,MATCH($C787,'Policy Characteristics'!$C:$C,0))),"",INDEX('Policy Characteristics'!G:G,MATCH($C787,'Policy Characteristics'!$C:$C,0)))</f>
        <v>1</v>
      </c>
      <c r="N787" s="450">
        <f>IF(ISBLANK(INDEX('Policy Characteristics'!H:H,MATCH($C787,'Policy Characteristics'!$C:$C,0))),"",INDEX('Policy Characteristics'!H:H,MATCH($C787,'Policy Characteristics'!$C:$C,0)))</f>
        <v>0.01</v>
      </c>
      <c r="O787" s="427" t="str">
        <f>IF(ISBLANK(INDEX('Policy Characteristics'!I:I,MATCH($C787,'Policy Characteristics'!$C:$C,0))),"",INDEX('Policy Characteristics'!I:I,MATCH($C787,'Policy Characteristics'!$C:$C,0)))</f>
        <v>% of fuel shifted</v>
      </c>
      <c r="P787" s="427" t="str">
        <f>IF(ISBLANK(INDEX('Policy Characteristics'!J:J,MATCH($C787,'Policy Characteristics'!$C:$C,0))),"",INDEX('Policy Characteristics'!J:J,MATCH($C787,'Policy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87" s="427" t="str">
        <f>IF(ISBLANK(INDEX('Policy Characteristics'!K:K,MATCH($C787,'Policy Characteristics'!$C:$C,0))),"",INDEX('Policy Characteristics'!K:K,MATCH($C787,'Policy Characteristics'!$C:$C,0)))</f>
        <v>industry-ag-main.html#fuel-switching</v>
      </c>
      <c r="R787" s="427" t="str">
        <f>IF(ISBLANK(INDEX('Policy Characteristics'!L:L,MATCH($C787,'Policy Characteristics'!$C:$C,0))),"",INDEX('Policy Characteristics'!L:L,MATCH($C787,'Policy Characteristics'!$C:$C,0)))</f>
        <v>industry-elec-and-hydrogen.html</v>
      </c>
    </row>
    <row r="788" spans="1:18" x14ac:dyDescent="0.35">
      <c r="A788" s="427" t="str">
        <f>IF(ISBLANK(INDEX('Policy Characteristics'!A:A,MATCH($C788,'Policy Characteristics'!$C:$C,0))),"",INDEX('Policy Characteristics'!A:A,MATCH($C788,'Policy Characteristics'!$C:$C,0)))</f>
        <v>Industry</v>
      </c>
      <c r="B788" s="427" t="str">
        <f>IF(ISBLANK(INDEX('Policy Characteristics'!B:B,MATCH($C788,'Policy Characteristics'!$C:$C,0))),"",INDEX('Policy Characteristics'!B:B,MATCH($C788,'Policy Characteristics'!$C:$C,0)))</f>
        <v>Electrification + Hydrogen</v>
      </c>
      <c r="C788" s="431" t="str">
        <f t="shared" si="39"/>
        <v>Fraction of Industrial Fuel Use Shifted to Other Fuels</v>
      </c>
      <c r="D788" s="9" t="s">
        <v>3259</v>
      </c>
      <c r="E788" s="53" t="s">
        <v>2483</v>
      </c>
      <c r="F788" s="211" t="s">
        <v>2695</v>
      </c>
      <c r="G788" s="53" t="s">
        <v>3276</v>
      </c>
      <c r="H788" s="54">
        <v>1341</v>
      </c>
      <c r="I788" s="53" t="s">
        <v>46</v>
      </c>
      <c r="J788" s="429" t="str">
        <f>IF(ISBLANK(INDEX('Policy Characteristics'!D:D,MATCH($C788,'Policy Characteristics'!$C:$C,0))),"",INDEX('Policy Characteristics'!D:D,MATCH($C788,'Policy Characteristics'!$C:$C,0)))</f>
        <v>Electrification + Hydrogen</v>
      </c>
      <c r="K788" s="427" t="str">
        <f>IF(ISBLANK(INDEX('Policy Characteristics'!E:E,MATCH($C788,'Policy Characteristics'!$C:$C,0))),"",INDEX('Policy Characteristics'!E:E,MATCH($C788,'Policy Characteristics'!$C:$C,0)))</f>
        <v>indst fuel type shifting</v>
      </c>
      <c r="L788" s="450">
        <f>IF(ISBLANK(INDEX('Policy Characteristics'!F:F,MATCH($C788,'Policy Characteristics'!$C:$C,0))),"",INDEX('Policy Characteristics'!F:F,MATCH($C788,'Policy Characteristics'!$C:$C,0)))</f>
        <v>0</v>
      </c>
      <c r="M788" s="450">
        <f>IF(ISBLANK(INDEX('Policy Characteristics'!G:G,MATCH($C788,'Policy Characteristics'!$C:$C,0))),"",INDEX('Policy Characteristics'!G:G,MATCH($C788,'Policy Characteristics'!$C:$C,0)))</f>
        <v>1</v>
      </c>
      <c r="N788" s="450">
        <f>IF(ISBLANK(INDEX('Policy Characteristics'!H:H,MATCH($C788,'Policy Characteristics'!$C:$C,0))),"",INDEX('Policy Characteristics'!H:H,MATCH($C788,'Policy Characteristics'!$C:$C,0)))</f>
        <v>0.01</v>
      </c>
      <c r="O788" s="427" t="str">
        <f>IF(ISBLANK(INDEX('Policy Characteristics'!I:I,MATCH($C788,'Policy Characteristics'!$C:$C,0))),"",INDEX('Policy Characteristics'!I:I,MATCH($C788,'Policy Characteristics'!$C:$C,0)))</f>
        <v>% of fuel shifted</v>
      </c>
      <c r="P788" s="427" t="str">
        <f>IF(ISBLANK(INDEX('Policy Characteristics'!J:J,MATCH($C788,'Policy Characteristics'!$C:$C,0))),"",INDEX('Policy Characteristics'!J:J,MATCH($C788,'Policy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88" s="427" t="str">
        <f>IF(ISBLANK(INDEX('Policy Characteristics'!K:K,MATCH($C788,'Policy Characteristics'!$C:$C,0))),"",INDEX('Policy Characteristics'!K:K,MATCH($C788,'Policy Characteristics'!$C:$C,0)))</f>
        <v>industry-ag-main.html#fuel-switching</v>
      </c>
      <c r="R788" s="427" t="str">
        <f>IF(ISBLANK(INDEX('Policy Characteristics'!L:L,MATCH($C788,'Policy Characteristics'!$C:$C,0))),"",INDEX('Policy Characteristics'!L:L,MATCH($C788,'Policy Characteristics'!$C:$C,0)))</f>
        <v>industry-elec-and-hydrogen.html</v>
      </c>
    </row>
    <row r="789" spans="1:18" x14ac:dyDescent="0.35">
      <c r="A789" s="427" t="str">
        <f>IF(ISBLANK(INDEX('Policy Characteristics'!A:A,MATCH($C789,'Policy Characteristics'!$C:$C,0))),"",INDEX('Policy Characteristics'!A:A,MATCH($C789,'Policy Characteristics'!$C:$C,0)))</f>
        <v>Industry</v>
      </c>
      <c r="B789" s="427" t="str">
        <f>IF(ISBLANK(INDEX('Policy Characteristics'!B:B,MATCH($C789,'Policy Characteristics'!$C:$C,0))),"",INDEX('Policy Characteristics'!B:B,MATCH($C789,'Policy Characteristics'!$C:$C,0)))</f>
        <v>Electrification + Hydrogen</v>
      </c>
      <c r="C789" s="431" t="str">
        <f t="shared" si="39"/>
        <v>Fraction of Industrial Fuel Use Shifted to Other Fuels</v>
      </c>
      <c r="D789" s="9" t="s">
        <v>3259</v>
      </c>
      <c r="E789" s="53" t="s">
        <v>2484</v>
      </c>
      <c r="F789" s="211" t="s">
        <v>2695</v>
      </c>
      <c r="G789" s="53" t="s">
        <v>3277</v>
      </c>
      <c r="H789" s="54">
        <v>1342</v>
      </c>
      <c r="I789" s="53" t="s">
        <v>46</v>
      </c>
      <c r="J789" s="429" t="str">
        <f>IF(ISBLANK(INDEX('Policy Characteristics'!D:D,MATCH($C789,'Policy Characteristics'!$C:$C,0))),"",INDEX('Policy Characteristics'!D:D,MATCH($C789,'Policy Characteristics'!$C:$C,0)))</f>
        <v>Electrification + Hydrogen</v>
      </c>
      <c r="K789" s="427" t="str">
        <f>IF(ISBLANK(INDEX('Policy Characteristics'!E:E,MATCH($C789,'Policy Characteristics'!$C:$C,0))),"",INDEX('Policy Characteristics'!E:E,MATCH($C789,'Policy Characteristics'!$C:$C,0)))</f>
        <v>indst fuel type shifting</v>
      </c>
      <c r="L789" s="450">
        <f>IF(ISBLANK(INDEX('Policy Characteristics'!F:F,MATCH($C789,'Policy Characteristics'!$C:$C,0))),"",INDEX('Policy Characteristics'!F:F,MATCH($C789,'Policy Characteristics'!$C:$C,0)))</f>
        <v>0</v>
      </c>
      <c r="M789" s="450">
        <f>IF(ISBLANK(INDEX('Policy Characteristics'!G:G,MATCH($C789,'Policy Characteristics'!$C:$C,0))),"",INDEX('Policy Characteristics'!G:G,MATCH($C789,'Policy Characteristics'!$C:$C,0)))</f>
        <v>1</v>
      </c>
      <c r="N789" s="450">
        <f>IF(ISBLANK(INDEX('Policy Characteristics'!H:H,MATCH($C789,'Policy Characteristics'!$C:$C,0))),"",INDEX('Policy Characteristics'!H:H,MATCH($C789,'Policy Characteristics'!$C:$C,0)))</f>
        <v>0.01</v>
      </c>
      <c r="O789" s="427" t="str">
        <f>IF(ISBLANK(INDEX('Policy Characteristics'!I:I,MATCH($C789,'Policy Characteristics'!$C:$C,0))),"",INDEX('Policy Characteristics'!I:I,MATCH($C789,'Policy Characteristics'!$C:$C,0)))</f>
        <v>% of fuel shifted</v>
      </c>
      <c r="P789" s="427" t="str">
        <f>IF(ISBLANK(INDEX('Policy Characteristics'!J:J,MATCH($C789,'Policy Characteristics'!$C:$C,0))),"",INDEX('Policy Characteristics'!J:J,MATCH($C789,'Policy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89" s="427" t="str">
        <f>IF(ISBLANK(INDEX('Policy Characteristics'!K:K,MATCH($C789,'Policy Characteristics'!$C:$C,0))),"",INDEX('Policy Characteristics'!K:K,MATCH($C789,'Policy Characteristics'!$C:$C,0)))</f>
        <v>industry-ag-main.html#fuel-switching</v>
      </c>
      <c r="R789" s="427" t="str">
        <f>IF(ISBLANK(INDEX('Policy Characteristics'!L:L,MATCH($C789,'Policy Characteristics'!$C:$C,0))),"",INDEX('Policy Characteristics'!L:L,MATCH($C789,'Policy Characteristics'!$C:$C,0)))</f>
        <v>industry-elec-and-hydrogen.html</v>
      </c>
    </row>
    <row r="790" spans="1:18" x14ac:dyDescent="0.35">
      <c r="A790" s="427" t="str">
        <f>IF(ISBLANK(INDEX('Policy Characteristics'!A:A,MATCH($C790,'Policy Characteristics'!$C:$C,0))),"",INDEX('Policy Characteristics'!A:A,MATCH($C790,'Policy Characteristics'!$C:$C,0)))</f>
        <v>Industry</v>
      </c>
      <c r="B790" s="427" t="str">
        <f>IF(ISBLANK(INDEX('Policy Characteristics'!B:B,MATCH($C790,'Policy Characteristics'!$C:$C,0))),"",INDEX('Policy Characteristics'!B:B,MATCH($C790,'Policy Characteristics'!$C:$C,0)))</f>
        <v>Electrification + Hydrogen</v>
      </c>
      <c r="C790" s="431" t="str">
        <f t="shared" si="39"/>
        <v>Fraction of Industrial Fuel Use Shifted to Other Fuels</v>
      </c>
      <c r="D790" s="9" t="s">
        <v>3259</v>
      </c>
      <c r="E790" s="53" t="s">
        <v>2485</v>
      </c>
      <c r="F790" s="211" t="s">
        <v>2695</v>
      </c>
      <c r="G790" s="53" t="s">
        <v>3278</v>
      </c>
      <c r="H790" s="54">
        <v>1343</v>
      </c>
      <c r="I790" s="53" t="s">
        <v>46</v>
      </c>
      <c r="J790" s="429" t="str">
        <f>IF(ISBLANK(INDEX('Policy Characteristics'!D:D,MATCH($C790,'Policy Characteristics'!$C:$C,0))),"",INDEX('Policy Characteristics'!D:D,MATCH($C790,'Policy Characteristics'!$C:$C,0)))</f>
        <v>Electrification + Hydrogen</v>
      </c>
      <c r="K790" s="427" t="str">
        <f>IF(ISBLANK(INDEX('Policy Characteristics'!E:E,MATCH($C790,'Policy Characteristics'!$C:$C,0))),"",INDEX('Policy Characteristics'!E:E,MATCH($C790,'Policy Characteristics'!$C:$C,0)))</f>
        <v>indst fuel type shifting</v>
      </c>
      <c r="L790" s="450">
        <f>IF(ISBLANK(INDEX('Policy Characteristics'!F:F,MATCH($C790,'Policy Characteristics'!$C:$C,0))),"",INDEX('Policy Characteristics'!F:F,MATCH($C790,'Policy Characteristics'!$C:$C,0)))</f>
        <v>0</v>
      </c>
      <c r="M790" s="450">
        <f>IF(ISBLANK(INDEX('Policy Characteristics'!G:G,MATCH($C790,'Policy Characteristics'!$C:$C,0))),"",INDEX('Policy Characteristics'!G:G,MATCH($C790,'Policy Characteristics'!$C:$C,0)))</f>
        <v>1</v>
      </c>
      <c r="N790" s="450">
        <f>IF(ISBLANK(INDEX('Policy Characteristics'!H:H,MATCH($C790,'Policy Characteristics'!$C:$C,0))),"",INDEX('Policy Characteristics'!H:H,MATCH($C790,'Policy Characteristics'!$C:$C,0)))</f>
        <v>0.01</v>
      </c>
      <c r="O790" s="427" t="str">
        <f>IF(ISBLANK(INDEX('Policy Characteristics'!I:I,MATCH($C790,'Policy Characteristics'!$C:$C,0))),"",INDEX('Policy Characteristics'!I:I,MATCH($C790,'Policy Characteristics'!$C:$C,0)))</f>
        <v>% of fuel shifted</v>
      </c>
      <c r="P790" s="427" t="str">
        <f>IF(ISBLANK(INDEX('Policy Characteristics'!J:J,MATCH($C790,'Policy Characteristics'!$C:$C,0))),"",INDEX('Policy Characteristics'!J:J,MATCH($C790,'Policy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90" s="427" t="str">
        <f>IF(ISBLANK(INDEX('Policy Characteristics'!K:K,MATCH($C790,'Policy Characteristics'!$C:$C,0))),"",INDEX('Policy Characteristics'!K:K,MATCH($C790,'Policy Characteristics'!$C:$C,0)))</f>
        <v>industry-ag-main.html#fuel-switching</v>
      </c>
      <c r="R790" s="427" t="str">
        <f>IF(ISBLANK(INDEX('Policy Characteristics'!L:L,MATCH($C790,'Policy Characteristics'!$C:$C,0))),"",INDEX('Policy Characteristics'!L:L,MATCH($C790,'Policy Characteristics'!$C:$C,0)))</f>
        <v>industry-elec-and-hydrogen.html</v>
      </c>
    </row>
    <row r="791" spans="1:18" x14ac:dyDescent="0.35">
      <c r="A791" s="427" t="str">
        <f>IF(ISBLANK(INDEX('Policy Characteristics'!A:A,MATCH($C791,'Policy Characteristics'!$C:$C,0))),"",INDEX('Policy Characteristics'!A:A,MATCH($C791,'Policy Characteristics'!$C:$C,0)))</f>
        <v>Industry</v>
      </c>
      <c r="B791" s="427" t="str">
        <f>IF(ISBLANK(INDEX('Policy Characteristics'!B:B,MATCH($C791,'Policy Characteristics'!$C:$C,0))),"",INDEX('Policy Characteristics'!B:B,MATCH($C791,'Policy Characteristics'!$C:$C,0)))</f>
        <v>Electrification + Hydrogen</v>
      </c>
      <c r="C791" s="431" t="str">
        <f t="shared" si="39"/>
        <v>Fraction of Industrial Fuel Use Shifted to Other Fuels</v>
      </c>
      <c r="D791" s="9" t="s">
        <v>3259</v>
      </c>
      <c r="E791" s="53" t="s">
        <v>2837</v>
      </c>
      <c r="F791" s="211" t="s">
        <v>2695</v>
      </c>
      <c r="G791" s="53" t="s">
        <v>3279</v>
      </c>
      <c r="H791" s="54">
        <v>1344</v>
      </c>
      <c r="I791" s="53" t="s">
        <v>46</v>
      </c>
      <c r="J791" s="429" t="str">
        <f>IF(ISBLANK(INDEX('Policy Characteristics'!D:D,MATCH($C791,'Policy Characteristics'!$C:$C,0))),"",INDEX('Policy Characteristics'!D:D,MATCH($C791,'Policy Characteristics'!$C:$C,0)))</f>
        <v>Electrification + Hydrogen</v>
      </c>
      <c r="K791" s="427" t="str">
        <f>IF(ISBLANK(INDEX('Policy Characteristics'!E:E,MATCH($C791,'Policy Characteristics'!$C:$C,0))),"",INDEX('Policy Characteristics'!E:E,MATCH($C791,'Policy Characteristics'!$C:$C,0)))</f>
        <v>indst fuel type shifting</v>
      </c>
      <c r="L791" s="450">
        <f>IF(ISBLANK(INDEX('Policy Characteristics'!F:F,MATCH($C791,'Policy Characteristics'!$C:$C,0))),"",INDEX('Policy Characteristics'!F:F,MATCH($C791,'Policy Characteristics'!$C:$C,0)))</f>
        <v>0</v>
      </c>
      <c r="M791" s="450">
        <f>IF(ISBLANK(INDEX('Policy Characteristics'!G:G,MATCH($C791,'Policy Characteristics'!$C:$C,0))),"",INDEX('Policy Characteristics'!G:G,MATCH($C791,'Policy Characteristics'!$C:$C,0)))</f>
        <v>1</v>
      </c>
      <c r="N791" s="450">
        <f>IF(ISBLANK(INDEX('Policy Characteristics'!H:H,MATCH($C791,'Policy Characteristics'!$C:$C,0))),"",INDEX('Policy Characteristics'!H:H,MATCH($C791,'Policy Characteristics'!$C:$C,0)))</f>
        <v>0.01</v>
      </c>
      <c r="O791" s="427" t="str">
        <f>IF(ISBLANK(INDEX('Policy Characteristics'!I:I,MATCH($C791,'Policy Characteristics'!$C:$C,0))),"",INDEX('Policy Characteristics'!I:I,MATCH($C791,'Policy Characteristics'!$C:$C,0)))</f>
        <v>% of fuel shifted</v>
      </c>
      <c r="P791" s="427" t="str">
        <f>IF(ISBLANK(INDEX('Policy Characteristics'!J:J,MATCH($C791,'Policy Characteristics'!$C:$C,0))),"",INDEX('Policy Characteristics'!J:J,MATCH($C791,'Policy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91" s="427" t="str">
        <f>IF(ISBLANK(INDEX('Policy Characteristics'!K:K,MATCH($C791,'Policy Characteristics'!$C:$C,0))),"",INDEX('Policy Characteristics'!K:K,MATCH($C791,'Policy Characteristics'!$C:$C,0)))</f>
        <v>industry-ag-main.html#fuel-switching</v>
      </c>
      <c r="R791" s="427" t="str">
        <f>IF(ISBLANK(INDEX('Policy Characteristics'!L:L,MATCH($C791,'Policy Characteristics'!$C:$C,0))),"",INDEX('Policy Characteristics'!L:L,MATCH($C791,'Policy Characteristics'!$C:$C,0)))</f>
        <v>industry-elec-and-hydrogen.html</v>
      </c>
    </row>
    <row r="792" spans="1:18" x14ac:dyDescent="0.35">
      <c r="A792" s="427" t="str">
        <f>IF(ISBLANK(INDEX('Policy Characteristics'!A:A,MATCH($C792,'Policy Characteristics'!$C:$C,0))),"",INDEX('Policy Characteristics'!A:A,MATCH($C792,'Policy Characteristics'!$C:$C,0)))</f>
        <v>Industry</v>
      </c>
      <c r="B792" s="427" t="str">
        <f>IF(ISBLANK(INDEX('Policy Characteristics'!B:B,MATCH($C792,'Policy Characteristics'!$C:$C,0))),"",INDEX('Policy Characteristics'!B:B,MATCH($C792,'Policy Characteristics'!$C:$C,0)))</f>
        <v>Electrification + Hydrogen</v>
      </c>
      <c r="C792" s="431" t="str">
        <f t="shared" si="39"/>
        <v>Fraction of Industrial Fuel Use Shifted to Other Fuels</v>
      </c>
      <c r="D792" s="9" t="s">
        <v>3259</v>
      </c>
      <c r="E792" s="53" t="s">
        <v>2838</v>
      </c>
      <c r="F792" s="211" t="s">
        <v>2695</v>
      </c>
      <c r="G792" s="53" t="s">
        <v>3280</v>
      </c>
      <c r="H792" s="54">
        <v>1345</v>
      </c>
      <c r="I792" s="53" t="s">
        <v>46</v>
      </c>
      <c r="J792" s="429" t="str">
        <f>IF(ISBLANK(INDEX('Policy Characteristics'!D:D,MATCH($C792,'Policy Characteristics'!$C:$C,0))),"",INDEX('Policy Characteristics'!D:D,MATCH($C792,'Policy Characteristics'!$C:$C,0)))</f>
        <v>Electrification + Hydrogen</v>
      </c>
      <c r="K792" s="427" t="str">
        <f>IF(ISBLANK(INDEX('Policy Characteristics'!E:E,MATCH($C792,'Policy Characteristics'!$C:$C,0))),"",INDEX('Policy Characteristics'!E:E,MATCH($C792,'Policy Characteristics'!$C:$C,0)))</f>
        <v>indst fuel type shifting</v>
      </c>
      <c r="L792" s="450">
        <f>IF(ISBLANK(INDEX('Policy Characteristics'!F:F,MATCH($C792,'Policy Characteristics'!$C:$C,0))),"",INDEX('Policy Characteristics'!F:F,MATCH($C792,'Policy Characteristics'!$C:$C,0)))</f>
        <v>0</v>
      </c>
      <c r="M792" s="450">
        <f>IF(ISBLANK(INDEX('Policy Characteristics'!G:G,MATCH($C792,'Policy Characteristics'!$C:$C,0))),"",INDEX('Policy Characteristics'!G:G,MATCH($C792,'Policy Characteristics'!$C:$C,0)))</f>
        <v>1</v>
      </c>
      <c r="N792" s="450">
        <f>IF(ISBLANK(INDEX('Policy Characteristics'!H:H,MATCH($C792,'Policy Characteristics'!$C:$C,0))),"",INDEX('Policy Characteristics'!H:H,MATCH($C792,'Policy Characteristics'!$C:$C,0)))</f>
        <v>0.01</v>
      </c>
      <c r="O792" s="427" t="str">
        <f>IF(ISBLANK(INDEX('Policy Characteristics'!I:I,MATCH($C792,'Policy Characteristics'!$C:$C,0))),"",INDEX('Policy Characteristics'!I:I,MATCH($C792,'Policy Characteristics'!$C:$C,0)))</f>
        <v>% of fuel shifted</v>
      </c>
      <c r="P792" s="427" t="str">
        <f>IF(ISBLANK(INDEX('Policy Characteristics'!J:J,MATCH($C792,'Policy Characteristics'!$C:$C,0))),"",INDEX('Policy Characteristics'!J:J,MATCH($C792,'Policy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92" s="427" t="str">
        <f>IF(ISBLANK(INDEX('Policy Characteristics'!K:K,MATCH($C792,'Policy Characteristics'!$C:$C,0))),"",INDEX('Policy Characteristics'!K:K,MATCH($C792,'Policy Characteristics'!$C:$C,0)))</f>
        <v>industry-ag-main.html#fuel-switching</v>
      </c>
      <c r="R792" s="427" t="str">
        <f>IF(ISBLANK(INDEX('Policy Characteristics'!L:L,MATCH($C792,'Policy Characteristics'!$C:$C,0))),"",INDEX('Policy Characteristics'!L:L,MATCH($C792,'Policy Characteristics'!$C:$C,0)))</f>
        <v>industry-elec-and-hydrogen.html</v>
      </c>
    </row>
    <row r="793" spans="1:18" x14ac:dyDescent="0.35">
      <c r="A793" s="427" t="str">
        <f>IF(ISBLANK(INDEX('Policy Characteristics'!A:A,MATCH($C793,'Policy Characteristics'!$C:$C,0))),"",INDEX('Policy Characteristics'!A:A,MATCH($C793,'Policy Characteristics'!$C:$C,0)))</f>
        <v>Industry</v>
      </c>
      <c r="B793" s="427" t="str">
        <f>IF(ISBLANK(INDEX('Policy Characteristics'!B:B,MATCH($C793,'Policy Characteristics'!$C:$C,0))),"",INDEX('Policy Characteristics'!B:B,MATCH($C793,'Policy Characteristics'!$C:$C,0)))</f>
        <v>Electrification + Hydrogen</v>
      </c>
      <c r="C793" s="431" t="str">
        <f t="shared" si="39"/>
        <v>Fraction of Industrial Fuel Use Shifted to Other Fuels</v>
      </c>
      <c r="D793" s="9" t="s">
        <v>3259</v>
      </c>
      <c r="E793" s="53" t="s">
        <v>2839</v>
      </c>
      <c r="F793" s="211" t="s">
        <v>2695</v>
      </c>
      <c r="G793" s="53" t="s">
        <v>3281</v>
      </c>
      <c r="H793" s="54">
        <v>1346</v>
      </c>
      <c r="I793" s="53" t="s">
        <v>46</v>
      </c>
      <c r="J793" s="429" t="str">
        <f>IF(ISBLANK(INDEX('Policy Characteristics'!D:D,MATCH($C793,'Policy Characteristics'!$C:$C,0))),"",INDEX('Policy Characteristics'!D:D,MATCH($C793,'Policy Characteristics'!$C:$C,0)))</f>
        <v>Electrification + Hydrogen</v>
      </c>
      <c r="K793" s="427" t="str">
        <f>IF(ISBLANK(INDEX('Policy Characteristics'!E:E,MATCH($C793,'Policy Characteristics'!$C:$C,0))),"",INDEX('Policy Characteristics'!E:E,MATCH($C793,'Policy Characteristics'!$C:$C,0)))</f>
        <v>indst fuel type shifting</v>
      </c>
      <c r="L793" s="450">
        <f>IF(ISBLANK(INDEX('Policy Characteristics'!F:F,MATCH($C793,'Policy Characteristics'!$C:$C,0))),"",INDEX('Policy Characteristics'!F:F,MATCH($C793,'Policy Characteristics'!$C:$C,0)))</f>
        <v>0</v>
      </c>
      <c r="M793" s="450">
        <f>IF(ISBLANK(INDEX('Policy Characteristics'!G:G,MATCH($C793,'Policy Characteristics'!$C:$C,0))),"",INDEX('Policy Characteristics'!G:G,MATCH($C793,'Policy Characteristics'!$C:$C,0)))</f>
        <v>1</v>
      </c>
      <c r="N793" s="450">
        <f>IF(ISBLANK(INDEX('Policy Characteristics'!H:H,MATCH($C793,'Policy Characteristics'!$C:$C,0))),"",INDEX('Policy Characteristics'!H:H,MATCH($C793,'Policy Characteristics'!$C:$C,0)))</f>
        <v>0.01</v>
      </c>
      <c r="O793" s="427" t="str">
        <f>IF(ISBLANK(INDEX('Policy Characteristics'!I:I,MATCH($C793,'Policy Characteristics'!$C:$C,0))),"",INDEX('Policy Characteristics'!I:I,MATCH($C793,'Policy Characteristics'!$C:$C,0)))</f>
        <v>% of fuel shifted</v>
      </c>
      <c r="P793" s="427" t="str">
        <f>IF(ISBLANK(INDEX('Policy Characteristics'!J:J,MATCH($C793,'Policy Characteristics'!$C:$C,0))),"",INDEX('Policy Characteristics'!J:J,MATCH($C793,'Policy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93" s="427" t="str">
        <f>IF(ISBLANK(INDEX('Policy Characteristics'!K:K,MATCH($C793,'Policy Characteristics'!$C:$C,0))),"",INDEX('Policy Characteristics'!K:K,MATCH($C793,'Policy Characteristics'!$C:$C,0)))</f>
        <v>industry-ag-main.html#fuel-switching</v>
      </c>
      <c r="R793" s="427" t="str">
        <f>IF(ISBLANK(INDEX('Policy Characteristics'!L:L,MATCH($C793,'Policy Characteristics'!$C:$C,0))),"",INDEX('Policy Characteristics'!L:L,MATCH($C793,'Policy Characteristics'!$C:$C,0)))</f>
        <v>industry-elec-and-hydrogen.html</v>
      </c>
    </row>
    <row r="794" spans="1:18" x14ac:dyDescent="0.35">
      <c r="A794" s="427" t="str">
        <f>IF(ISBLANK(INDEX('Policy Characteristics'!A:A,MATCH($C794,'Policy Characteristics'!$C:$C,0))),"",INDEX('Policy Characteristics'!A:A,MATCH($C794,'Policy Characteristics'!$C:$C,0)))</f>
        <v>Industry</v>
      </c>
      <c r="B794" s="427" t="str">
        <f>IF(ISBLANK(INDEX('Policy Characteristics'!B:B,MATCH($C794,'Policy Characteristics'!$C:$C,0))),"",INDEX('Policy Characteristics'!B:B,MATCH($C794,'Policy Characteristics'!$C:$C,0)))</f>
        <v>Electrification + Hydrogen</v>
      </c>
      <c r="C794" s="431" t="str">
        <f t="shared" si="39"/>
        <v>Fraction of Industrial Fuel Use Shifted to Other Fuels</v>
      </c>
      <c r="D794" s="9" t="s">
        <v>3259</v>
      </c>
      <c r="E794" s="53" t="s">
        <v>2836</v>
      </c>
      <c r="F794" s="211" t="s">
        <v>2695</v>
      </c>
      <c r="G794" s="53" t="s">
        <v>3282</v>
      </c>
      <c r="H794" s="54">
        <v>1347</v>
      </c>
      <c r="I794" s="53" t="s">
        <v>45</v>
      </c>
      <c r="J794" s="429" t="str">
        <f>IF(ISBLANK(INDEX('Policy Characteristics'!D:D,MATCH($C794,'Policy Characteristics'!$C:$C,0))),"",INDEX('Policy Characteristics'!D:D,MATCH($C794,'Policy Characteristics'!$C:$C,0)))</f>
        <v>Electrification + Hydrogen</v>
      </c>
      <c r="K794" s="427" t="str">
        <f>IF(ISBLANK(INDEX('Policy Characteristics'!E:E,MATCH($C794,'Policy Characteristics'!$C:$C,0))),"",INDEX('Policy Characteristics'!E:E,MATCH($C794,'Policy Characteristics'!$C:$C,0)))</f>
        <v>indst fuel type shifting</v>
      </c>
      <c r="L794" s="450">
        <f>IF(ISBLANK(INDEX('Policy Characteristics'!F:F,MATCH($C794,'Policy Characteristics'!$C:$C,0))),"",INDEX('Policy Characteristics'!F:F,MATCH($C794,'Policy Characteristics'!$C:$C,0)))</f>
        <v>0</v>
      </c>
      <c r="M794" s="450">
        <f>IF(ISBLANK(INDEX('Policy Characteristics'!G:G,MATCH($C794,'Policy Characteristics'!$C:$C,0))),"",INDEX('Policy Characteristics'!G:G,MATCH($C794,'Policy Characteristics'!$C:$C,0)))</f>
        <v>1</v>
      </c>
      <c r="N794" s="450">
        <f>IF(ISBLANK(INDEX('Policy Characteristics'!H:H,MATCH($C794,'Policy Characteristics'!$C:$C,0))),"",INDEX('Policy Characteristics'!H:H,MATCH($C794,'Policy Characteristics'!$C:$C,0)))</f>
        <v>0.01</v>
      </c>
      <c r="O794" s="427" t="str">
        <f>IF(ISBLANK(INDEX('Policy Characteristics'!I:I,MATCH($C794,'Policy Characteristics'!$C:$C,0))),"",INDEX('Policy Characteristics'!I:I,MATCH($C794,'Policy Characteristics'!$C:$C,0)))</f>
        <v>% of fuel shifted</v>
      </c>
      <c r="P794" s="427" t="str">
        <f>IF(ISBLANK(INDEX('Policy Characteristics'!J:J,MATCH($C794,'Policy Characteristics'!$C:$C,0))),"",INDEX('Policy Characteristics'!J:J,MATCH($C794,'Policy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94" s="427" t="str">
        <f>IF(ISBLANK(INDEX('Policy Characteristics'!K:K,MATCH($C794,'Policy Characteristics'!$C:$C,0))),"",INDEX('Policy Characteristics'!K:K,MATCH($C794,'Policy Characteristics'!$C:$C,0)))</f>
        <v>industry-ag-main.html#fuel-switching</v>
      </c>
      <c r="R794" s="427" t="str">
        <f>IF(ISBLANK(INDEX('Policy Characteristics'!L:L,MATCH($C794,'Policy Characteristics'!$C:$C,0))),"",INDEX('Policy Characteristics'!L:L,MATCH($C794,'Policy Characteristics'!$C:$C,0)))</f>
        <v>industry-elec-and-hydrogen.html</v>
      </c>
    </row>
    <row r="795" spans="1:18" x14ac:dyDescent="0.35">
      <c r="A795" s="427" t="str">
        <f>IF(ISBLANK(INDEX('Policy Characteristics'!A:A,MATCH($C795,'Policy Characteristics'!$C:$C,0))),"",INDEX('Policy Characteristics'!A:A,MATCH($C795,'Policy Characteristics'!$C:$C,0)))</f>
        <v>Industry</v>
      </c>
      <c r="B795" s="427" t="str">
        <f>IF(ISBLANK(INDEX('Policy Characteristics'!B:B,MATCH($C795,'Policy Characteristics'!$C:$C,0))),"",INDEX('Policy Characteristics'!B:B,MATCH($C795,'Policy Characteristics'!$C:$C,0)))</f>
        <v>Electrification + Hydrogen</v>
      </c>
      <c r="C795" s="431" t="str">
        <f t="shared" si="39"/>
        <v>Fraction of Industrial Fuel Use Shifted to Other Fuels</v>
      </c>
      <c r="D795" s="9" t="s">
        <v>3260</v>
      </c>
      <c r="E795" s="53" t="s">
        <v>2480</v>
      </c>
      <c r="F795" s="211" t="s">
        <v>3228</v>
      </c>
      <c r="G795" s="53" t="s">
        <v>3273</v>
      </c>
      <c r="H795" s="54">
        <v>1348</v>
      </c>
      <c r="I795" s="53" t="s">
        <v>45</v>
      </c>
      <c r="J795" s="429" t="str">
        <f>IF(ISBLANK(INDEX('Policy Characteristics'!D:D,MATCH($C795,'Policy Characteristics'!$C:$C,0))),"",INDEX('Policy Characteristics'!D:D,MATCH($C795,'Policy Characteristics'!$C:$C,0)))</f>
        <v>Electrification + Hydrogen</v>
      </c>
      <c r="K795" s="427" t="str">
        <f>IF(ISBLANK(INDEX('Policy Characteristics'!E:E,MATCH($C795,'Policy Characteristics'!$C:$C,0))),"",INDEX('Policy Characteristics'!E:E,MATCH($C795,'Policy Characteristics'!$C:$C,0)))</f>
        <v>indst fuel type shifting</v>
      </c>
      <c r="L795" s="450">
        <f>IF(ISBLANK(INDEX('Policy Characteristics'!F:F,MATCH($C795,'Policy Characteristics'!$C:$C,0))),"",INDEX('Policy Characteristics'!F:F,MATCH($C795,'Policy Characteristics'!$C:$C,0)))</f>
        <v>0</v>
      </c>
      <c r="M795" s="450">
        <f>IF(ISBLANK(INDEX('Policy Characteristics'!G:G,MATCH($C795,'Policy Characteristics'!$C:$C,0))),"",INDEX('Policy Characteristics'!G:G,MATCH($C795,'Policy Characteristics'!$C:$C,0)))</f>
        <v>1</v>
      </c>
      <c r="N795" s="450">
        <f>IF(ISBLANK(INDEX('Policy Characteristics'!H:H,MATCH($C795,'Policy Characteristics'!$C:$C,0))),"",INDEX('Policy Characteristics'!H:H,MATCH($C795,'Policy Characteristics'!$C:$C,0)))</f>
        <v>0.01</v>
      </c>
      <c r="O795" s="427" t="str">
        <f>IF(ISBLANK(INDEX('Policy Characteristics'!I:I,MATCH($C795,'Policy Characteristics'!$C:$C,0))),"",INDEX('Policy Characteristics'!I:I,MATCH($C795,'Policy Characteristics'!$C:$C,0)))</f>
        <v>% of fuel shifted</v>
      </c>
      <c r="P795" s="427" t="str">
        <f>IF(ISBLANK(INDEX('Policy Characteristics'!J:J,MATCH($C795,'Policy Characteristics'!$C:$C,0))),"",INDEX('Policy Characteristics'!J:J,MATCH($C795,'Policy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95" s="427" t="str">
        <f>IF(ISBLANK(INDEX('Policy Characteristics'!K:K,MATCH($C795,'Policy Characteristics'!$C:$C,0))),"",INDEX('Policy Characteristics'!K:K,MATCH($C795,'Policy Characteristics'!$C:$C,0)))</f>
        <v>industry-ag-main.html#fuel-switching</v>
      </c>
      <c r="R795" s="427" t="str">
        <f>IF(ISBLANK(INDEX('Policy Characteristics'!L:L,MATCH($C795,'Policy Characteristics'!$C:$C,0))),"",INDEX('Policy Characteristics'!L:L,MATCH($C795,'Policy Characteristics'!$C:$C,0)))</f>
        <v>industry-elec-and-hydrogen.html</v>
      </c>
    </row>
    <row r="796" spans="1:18" x14ac:dyDescent="0.35">
      <c r="A796" s="427" t="str">
        <f>IF(ISBLANK(INDEX('Policy Characteristics'!A:A,MATCH($C796,'Policy Characteristics'!$C:$C,0))),"",INDEX('Policy Characteristics'!A:A,MATCH($C796,'Policy Characteristics'!$C:$C,0)))</f>
        <v>Industry</v>
      </c>
      <c r="B796" s="427" t="str">
        <f>IF(ISBLANK(INDEX('Policy Characteristics'!B:B,MATCH($C796,'Policy Characteristics'!$C:$C,0))),"",INDEX('Policy Characteristics'!B:B,MATCH($C796,'Policy Characteristics'!$C:$C,0)))</f>
        <v>Electrification + Hydrogen</v>
      </c>
      <c r="C796" s="431" t="str">
        <f t="shared" si="39"/>
        <v>Fraction of Industrial Fuel Use Shifted to Other Fuels</v>
      </c>
      <c r="D796" s="9" t="s">
        <v>3260</v>
      </c>
      <c r="E796" s="53" t="s">
        <v>2481</v>
      </c>
      <c r="F796" s="211" t="s">
        <v>3228</v>
      </c>
      <c r="G796" s="53" t="s">
        <v>3274</v>
      </c>
      <c r="H796" s="54">
        <v>1349</v>
      </c>
      <c r="I796" s="53" t="s">
        <v>46</v>
      </c>
      <c r="J796" s="429" t="str">
        <f>IF(ISBLANK(INDEX('Policy Characteristics'!D:D,MATCH($C796,'Policy Characteristics'!$C:$C,0))),"",INDEX('Policy Characteristics'!D:D,MATCH($C796,'Policy Characteristics'!$C:$C,0)))</f>
        <v>Electrification + Hydrogen</v>
      </c>
      <c r="K796" s="427" t="str">
        <f>IF(ISBLANK(INDEX('Policy Characteristics'!E:E,MATCH($C796,'Policy Characteristics'!$C:$C,0))),"",INDEX('Policy Characteristics'!E:E,MATCH($C796,'Policy Characteristics'!$C:$C,0)))</f>
        <v>indst fuel type shifting</v>
      </c>
      <c r="L796" s="450">
        <f>IF(ISBLANK(INDEX('Policy Characteristics'!F:F,MATCH($C796,'Policy Characteristics'!$C:$C,0))),"",INDEX('Policy Characteristics'!F:F,MATCH($C796,'Policy Characteristics'!$C:$C,0)))</f>
        <v>0</v>
      </c>
      <c r="M796" s="450">
        <f>IF(ISBLANK(INDEX('Policy Characteristics'!G:G,MATCH($C796,'Policy Characteristics'!$C:$C,0))),"",INDEX('Policy Characteristics'!G:G,MATCH($C796,'Policy Characteristics'!$C:$C,0)))</f>
        <v>1</v>
      </c>
      <c r="N796" s="450">
        <f>IF(ISBLANK(INDEX('Policy Characteristics'!H:H,MATCH($C796,'Policy Characteristics'!$C:$C,0))),"",INDEX('Policy Characteristics'!H:H,MATCH($C796,'Policy Characteristics'!$C:$C,0)))</f>
        <v>0.01</v>
      </c>
      <c r="O796" s="427" t="str">
        <f>IF(ISBLANK(INDEX('Policy Characteristics'!I:I,MATCH($C796,'Policy Characteristics'!$C:$C,0))),"",INDEX('Policy Characteristics'!I:I,MATCH($C796,'Policy Characteristics'!$C:$C,0)))</f>
        <v>% of fuel shifted</v>
      </c>
      <c r="P796" s="427" t="str">
        <f>IF(ISBLANK(INDEX('Policy Characteristics'!J:J,MATCH($C796,'Policy Characteristics'!$C:$C,0))),"",INDEX('Policy Characteristics'!J:J,MATCH($C796,'Policy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96" s="427" t="str">
        <f>IF(ISBLANK(INDEX('Policy Characteristics'!K:K,MATCH($C796,'Policy Characteristics'!$C:$C,0))),"",INDEX('Policy Characteristics'!K:K,MATCH($C796,'Policy Characteristics'!$C:$C,0)))</f>
        <v>industry-ag-main.html#fuel-switching</v>
      </c>
      <c r="R796" s="427" t="str">
        <f>IF(ISBLANK(INDEX('Policy Characteristics'!L:L,MATCH($C796,'Policy Characteristics'!$C:$C,0))),"",INDEX('Policy Characteristics'!L:L,MATCH($C796,'Policy Characteristics'!$C:$C,0)))</f>
        <v>industry-elec-and-hydrogen.html</v>
      </c>
    </row>
    <row r="797" spans="1:18" x14ac:dyDescent="0.35">
      <c r="A797" s="427" t="str">
        <f>IF(ISBLANK(INDEX('Policy Characteristics'!A:A,MATCH($C797,'Policy Characteristics'!$C:$C,0))),"",INDEX('Policy Characteristics'!A:A,MATCH($C797,'Policy Characteristics'!$C:$C,0)))</f>
        <v>Industry</v>
      </c>
      <c r="B797" s="427" t="str">
        <f>IF(ISBLANK(INDEX('Policy Characteristics'!B:B,MATCH($C797,'Policy Characteristics'!$C:$C,0))),"",INDEX('Policy Characteristics'!B:B,MATCH($C797,'Policy Characteristics'!$C:$C,0)))</f>
        <v>Electrification + Hydrogen</v>
      </c>
      <c r="C797" s="431" t="str">
        <f t="shared" si="39"/>
        <v>Fraction of Industrial Fuel Use Shifted to Other Fuels</v>
      </c>
      <c r="D797" s="9" t="s">
        <v>3260</v>
      </c>
      <c r="E797" s="53" t="s">
        <v>2482</v>
      </c>
      <c r="F797" s="211" t="s">
        <v>3228</v>
      </c>
      <c r="G797" s="53" t="s">
        <v>3275</v>
      </c>
      <c r="H797" s="54">
        <v>1350</v>
      </c>
      <c r="I797" s="53" t="s">
        <v>46</v>
      </c>
      <c r="J797" s="429" t="str">
        <f>IF(ISBLANK(INDEX('Policy Characteristics'!D:D,MATCH($C797,'Policy Characteristics'!$C:$C,0))),"",INDEX('Policy Characteristics'!D:D,MATCH($C797,'Policy Characteristics'!$C:$C,0)))</f>
        <v>Electrification + Hydrogen</v>
      </c>
      <c r="K797" s="427" t="str">
        <f>IF(ISBLANK(INDEX('Policy Characteristics'!E:E,MATCH($C797,'Policy Characteristics'!$C:$C,0))),"",INDEX('Policy Characteristics'!E:E,MATCH($C797,'Policy Characteristics'!$C:$C,0)))</f>
        <v>indst fuel type shifting</v>
      </c>
      <c r="L797" s="450">
        <f>IF(ISBLANK(INDEX('Policy Characteristics'!F:F,MATCH($C797,'Policy Characteristics'!$C:$C,0))),"",INDEX('Policy Characteristics'!F:F,MATCH($C797,'Policy Characteristics'!$C:$C,0)))</f>
        <v>0</v>
      </c>
      <c r="M797" s="450">
        <f>IF(ISBLANK(INDEX('Policy Characteristics'!G:G,MATCH($C797,'Policy Characteristics'!$C:$C,0))),"",INDEX('Policy Characteristics'!G:G,MATCH($C797,'Policy Characteristics'!$C:$C,0)))</f>
        <v>1</v>
      </c>
      <c r="N797" s="450">
        <f>IF(ISBLANK(INDEX('Policy Characteristics'!H:H,MATCH($C797,'Policy Characteristics'!$C:$C,0))),"",INDEX('Policy Characteristics'!H:H,MATCH($C797,'Policy Characteristics'!$C:$C,0)))</f>
        <v>0.01</v>
      </c>
      <c r="O797" s="427" t="str">
        <f>IF(ISBLANK(INDEX('Policy Characteristics'!I:I,MATCH($C797,'Policy Characteristics'!$C:$C,0))),"",INDEX('Policy Characteristics'!I:I,MATCH($C797,'Policy Characteristics'!$C:$C,0)))</f>
        <v>% of fuel shifted</v>
      </c>
      <c r="P797" s="427" t="str">
        <f>IF(ISBLANK(INDEX('Policy Characteristics'!J:J,MATCH($C797,'Policy Characteristics'!$C:$C,0))),"",INDEX('Policy Characteristics'!J:J,MATCH($C797,'Policy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97" s="427" t="str">
        <f>IF(ISBLANK(INDEX('Policy Characteristics'!K:K,MATCH($C797,'Policy Characteristics'!$C:$C,0))),"",INDEX('Policy Characteristics'!K:K,MATCH($C797,'Policy Characteristics'!$C:$C,0)))</f>
        <v>industry-ag-main.html#fuel-switching</v>
      </c>
      <c r="R797" s="427" t="str">
        <f>IF(ISBLANK(INDEX('Policy Characteristics'!L:L,MATCH($C797,'Policy Characteristics'!$C:$C,0))),"",INDEX('Policy Characteristics'!L:L,MATCH($C797,'Policy Characteristics'!$C:$C,0)))</f>
        <v>industry-elec-and-hydrogen.html</v>
      </c>
    </row>
    <row r="798" spans="1:18" x14ac:dyDescent="0.35">
      <c r="A798" s="427" t="str">
        <f>IF(ISBLANK(INDEX('Policy Characteristics'!A:A,MATCH($C798,'Policy Characteristics'!$C:$C,0))),"",INDEX('Policy Characteristics'!A:A,MATCH($C798,'Policy Characteristics'!$C:$C,0)))</f>
        <v>Industry</v>
      </c>
      <c r="B798" s="427" t="str">
        <f>IF(ISBLANK(INDEX('Policy Characteristics'!B:B,MATCH($C798,'Policy Characteristics'!$C:$C,0))),"",INDEX('Policy Characteristics'!B:B,MATCH($C798,'Policy Characteristics'!$C:$C,0)))</f>
        <v>Electrification + Hydrogen</v>
      </c>
      <c r="C798" s="431" t="str">
        <f t="shared" si="39"/>
        <v>Fraction of Industrial Fuel Use Shifted to Other Fuels</v>
      </c>
      <c r="D798" s="9" t="s">
        <v>3260</v>
      </c>
      <c r="E798" s="53" t="s">
        <v>2483</v>
      </c>
      <c r="F798" s="211" t="s">
        <v>3228</v>
      </c>
      <c r="G798" s="53" t="s">
        <v>3276</v>
      </c>
      <c r="H798" s="54">
        <v>1351</v>
      </c>
      <c r="I798" s="53" t="s">
        <v>46</v>
      </c>
      <c r="J798" s="429" t="str">
        <f>IF(ISBLANK(INDEX('Policy Characteristics'!D:D,MATCH($C798,'Policy Characteristics'!$C:$C,0))),"",INDEX('Policy Characteristics'!D:D,MATCH($C798,'Policy Characteristics'!$C:$C,0)))</f>
        <v>Electrification + Hydrogen</v>
      </c>
      <c r="K798" s="427" t="str">
        <f>IF(ISBLANK(INDEX('Policy Characteristics'!E:E,MATCH($C798,'Policy Characteristics'!$C:$C,0))),"",INDEX('Policy Characteristics'!E:E,MATCH($C798,'Policy Characteristics'!$C:$C,0)))</f>
        <v>indst fuel type shifting</v>
      </c>
      <c r="L798" s="450">
        <f>IF(ISBLANK(INDEX('Policy Characteristics'!F:F,MATCH($C798,'Policy Characteristics'!$C:$C,0))),"",INDEX('Policy Characteristics'!F:F,MATCH($C798,'Policy Characteristics'!$C:$C,0)))</f>
        <v>0</v>
      </c>
      <c r="M798" s="450">
        <f>IF(ISBLANK(INDEX('Policy Characteristics'!G:G,MATCH($C798,'Policy Characteristics'!$C:$C,0))),"",INDEX('Policy Characteristics'!G:G,MATCH($C798,'Policy Characteristics'!$C:$C,0)))</f>
        <v>1</v>
      </c>
      <c r="N798" s="450">
        <f>IF(ISBLANK(INDEX('Policy Characteristics'!H:H,MATCH($C798,'Policy Characteristics'!$C:$C,0))),"",INDEX('Policy Characteristics'!H:H,MATCH($C798,'Policy Characteristics'!$C:$C,0)))</f>
        <v>0.01</v>
      </c>
      <c r="O798" s="427" t="str">
        <f>IF(ISBLANK(INDEX('Policy Characteristics'!I:I,MATCH($C798,'Policy Characteristics'!$C:$C,0))),"",INDEX('Policy Characteristics'!I:I,MATCH($C798,'Policy Characteristics'!$C:$C,0)))</f>
        <v>% of fuel shifted</v>
      </c>
      <c r="P798" s="427" t="str">
        <f>IF(ISBLANK(INDEX('Policy Characteristics'!J:J,MATCH($C798,'Policy Characteristics'!$C:$C,0))),"",INDEX('Policy Characteristics'!J:J,MATCH($C798,'Policy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98" s="427" t="str">
        <f>IF(ISBLANK(INDEX('Policy Characteristics'!K:K,MATCH($C798,'Policy Characteristics'!$C:$C,0))),"",INDEX('Policy Characteristics'!K:K,MATCH($C798,'Policy Characteristics'!$C:$C,0)))</f>
        <v>industry-ag-main.html#fuel-switching</v>
      </c>
      <c r="R798" s="427" t="str">
        <f>IF(ISBLANK(INDEX('Policy Characteristics'!L:L,MATCH($C798,'Policy Characteristics'!$C:$C,0))),"",INDEX('Policy Characteristics'!L:L,MATCH($C798,'Policy Characteristics'!$C:$C,0)))</f>
        <v>industry-elec-and-hydrogen.html</v>
      </c>
    </row>
    <row r="799" spans="1:18" x14ac:dyDescent="0.35">
      <c r="A799" s="427" t="str">
        <f>IF(ISBLANK(INDEX('Policy Characteristics'!A:A,MATCH($C799,'Policy Characteristics'!$C:$C,0))),"",INDEX('Policy Characteristics'!A:A,MATCH($C799,'Policy Characteristics'!$C:$C,0)))</f>
        <v>Industry</v>
      </c>
      <c r="B799" s="427" t="str">
        <f>IF(ISBLANK(INDEX('Policy Characteristics'!B:B,MATCH($C799,'Policy Characteristics'!$C:$C,0))),"",INDEX('Policy Characteristics'!B:B,MATCH($C799,'Policy Characteristics'!$C:$C,0)))</f>
        <v>Electrification + Hydrogen</v>
      </c>
      <c r="C799" s="431" t="str">
        <f t="shared" si="39"/>
        <v>Fraction of Industrial Fuel Use Shifted to Other Fuels</v>
      </c>
      <c r="D799" s="9" t="s">
        <v>3260</v>
      </c>
      <c r="E799" s="53" t="s">
        <v>2484</v>
      </c>
      <c r="F799" s="211" t="s">
        <v>3228</v>
      </c>
      <c r="G799" s="53" t="s">
        <v>3277</v>
      </c>
      <c r="H799" s="54">
        <v>1352</v>
      </c>
      <c r="I799" s="53" t="s">
        <v>46</v>
      </c>
      <c r="J799" s="429" t="str">
        <f>IF(ISBLANK(INDEX('Policy Characteristics'!D:D,MATCH($C799,'Policy Characteristics'!$C:$C,0))),"",INDEX('Policy Characteristics'!D:D,MATCH($C799,'Policy Characteristics'!$C:$C,0)))</f>
        <v>Electrification + Hydrogen</v>
      </c>
      <c r="K799" s="427" t="str">
        <f>IF(ISBLANK(INDEX('Policy Characteristics'!E:E,MATCH($C799,'Policy Characteristics'!$C:$C,0))),"",INDEX('Policy Characteristics'!E:E,MATCH($C799,'Policy Characteristics'!$C:$C,0)))</f>
        <v>indst fuel type shifting</v>
      </c>
      <c r="L799" s="450">
        <f>IF(ISBLANK(INDEX('Policy Characteristics'!F:F,MATCH($C799,'Policy Characteristics'!$C:$C,0))),"",INDEX('Policy Characteristics'!F:F,MATCH($C799,'Policy Characteristics'!$C:$C,0)))</f>
        <v>0</v>
      </c>
      <c r="M799" s="450">
        <f>IF(ISBLANK(INDEX('Policy Characteristics'!G:G,MATCH($C799,'Policy Characteristics'!$C:$C,0))),"",INDEX('Policy Characteristics'!G:G,MATCH($C799,'Policy Characteristics'!$C:$C,0)))</f>
        <v>1</v>
      </c>
      <c r="N799" s="450">
        <f>IF(ISBLANK(INDEX('Policy Characteristics'!H:H,MATCH($C799,'Policy Characteristics'!$C:$C,0))),"",INDEX('Policy Characteristics'!H:H,MATCH($C799,'Policy Characteristics'!$C:$C,0)))</f>
        <v>0.01</v>
      </c>
      <c r="O799" s="427" t="str">
        <f>IF(ISBLANK(INDEX('Policy Characteristics'!I:I,MATCH($C799,'Policy Characteristics'!$C:$C,0))),"",INDEX('Policy Characteristics'!I:I,MATCH($C799,'Policy Characteristics'!$C:$C,0)))</f>
        <v>% of fuel shifted</v>
      </c>
      <c r="P799" s="427" t="str">
        <f>IF(ISBLANK(INDEX('Policy Characteristics'!J:J,MATCH($C799,'Policy Characteristics'!$C:$C,0))),"",INDEX('Policy Characteristics'!J:J,MATCH($C799,'Policy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99" s="427" t="str">
        <f>IF(ISBLANK(INDEX('Policy Characteristics'!K:K,MATCH($C799,'Policy Characteristics'!$C:$C,0))),"",INDEX('Policy Characteristics'!K:K,MATCH($C799,'Policy Characteristics'!$C:$C,0)))</f>
        <v>industry-ag-main.html#fuel-switching</v>
      </c>
      <c r="R799" s="427" t="str">
        <f>IF(ISBLANK(INDEX('Policy Characteristics'!L:L,MATCH($C799,'Policy Characteristics'!$C:$C,0))),"",INDEX('Policy Characteristics'!L:L,MATCH($C799,'Policy Characteristics'!$C:$C,0)))</f>
        <v>industry-elec-and-hydrogen.html</v>
      </c>
    </row>
    <row r="800" spans="1:18" x14ac:dyDescent="0.35">
      <c r="A800" s="427" t="str">
        <f>IF(ISBLANK(INDEX('Policy Characteristics'!A:A,MATCH($C800,'Policy Characteristics'!$C:$C,0))),"",INDEX('Policy Characteristics'!A:A,MATCH($C800,'Policy Characteristics'!$C:$C,0)))</f>
        <v>Industry</v>
      </c>
      <c r="B800" s="427" t="str">
        <f>IF(ISBLANK(INDEX('Policy Characteristics'!B:B,MATCH($C800,'Policy Characteristics'!$C:$C,0))),"",INDEX('Policy Characteristics'!B:B,MATCH($C800,'Policy Characteristics'!$C:$C,0)))</f>
        <v>Electrification + Hydrogen</v>
      </c>
      <c r="C800" s="431" t="str">
        <f t="shared" ref="C800:C863" si="40">C$655</f>
        <v>Fraction of Industrial Fuel Use Shifted to Other Fuels</v>
      </c>
      <c r="D800" s="9" t="s">
        <v>3260</v>
      </c>
      <c r="E800" s="53" t="s">
        <v>2485</v>
      </c>
      <c r="F800" s="211" t="s">
        <v>3228</v>
      </c>
      <c r="G800" s="53" t="s">
        <v>3278</v>
      </c>
      <c r="H800" s="54">
        <v>1353</v>
      </c>
      <c r="I800" s="53" t="s">
        <v>46</v>
      </c>
      <c r="J800" s="429" t="str">
        <f>IF(ISBLANK(INDEX('Policy Characteristics'!D:D,MATCH($C800,'Policy Characteristics'!$C:$C,0))),"",INDEX('Policy Characteristics'!D:D,MATCH($C800,'Policy Characteristics'!$C:$C,0)))</f>
        <v>Electrification + Hydrogen</v>
      </c>
      <c r="K800" s="427" t="str">
        <f>IF(ISBLANK(INDEX('Policy Characteristics'!E:E,MATCH($C800,'Policy Characteristics'!$C:$C,0))),"",INDEX('Policy Characteristics'!E:E,MATCH($C800,'Policy Characteristics'!$C:$C,0)))</f>
        <v>indst fuel type shifting</v>
      </c>
      <c r="L800" s="450">
        <f>IF(ISBLANK(INDEX('Policy Characteristics'!F:F,MATCH($C800,'Policy Characteristics'!$C:$C,0))),"",INDEX('Policy Characteristics'!F:F,MATCH($C800,'Policy Characteristics'!$C:$C,0)))</f>
        <v>0</v>
      </c>
      <c r="M800" s="450">
        <f>IF(ISBLANK(INDEX('Policy Characteristics'!G:G,MATCH($C800,'Policy Characteristics'!$C:$C,0))),"",INDEX('Policy Characteristics'!G:G,MATCH($C800,'Policy Characteristics'!$C:$C,0)))</f>
        <v>1</v>
      </c>
      <c r="N800" s="450">
        <f>IF(ISBLANK(INDEX('Policy Characteristics'!H:H,MATCH($C800,'Policy Characteristics'!$C:$C,0))),"",INDEX('Policy Characteristics'!H:H,MATCH($C800,'Policy Characteristics'!$C:$C,0)))</f>
        <v>0.01</v>
      </c>
      <c r="O800" s="427" t="str">
        <f>IF(ISBLANK(INDEX('Policy Characteristics'!I:I,MATCH($C800,'Policy Characteristics'!$C:$C,0))),"",INDEX('Policy Characteristics'!I:I,MATCH($C800,'Policy Characteristics'!$C:$C,0)))</f>
        <v>% of fuel shifted</v>
      </c>
      <c r="P800" s="427" t="str">
        <f>IF(ISBLANK(INDEX('Policy Characteristics'!J:J,MATCH($C800,'Policy Characteristics'!$C:$C,0))),"",INDEX('Policy Characteristics'!J:J,MATCH($C800,'Policy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00" s="427" t="str">
        <f>IF(ISBLANK(INDEX('Policy Characteristics'!K:K,MATCH($C800,'Policy Characteristics'!$C:$C,0))),"",INDEX('Policy Characteristics'!K:K,MATCH($C800,'Policy Characteristics'!$C:$C,0)))</f>
        <v>industry-ag-main.html#fuel-switching</v>
      </c>
      <c r="R800" s="427" t="str">
        <f>IF(ISBLANK(INDEX('Policy Characteristics'!L:L,MATCH($C800,'Policy Characteristics'!$C:$C,0))),"",INDEX('Policy Characteristics'!L:L,MATCH($C800,'Policy Characteristics'!$C:$C,0)))</f>
        <v>industry-elec-and-hydrogen.html</v>
      </c>
    </row>
    <row r="801" spans="1:18" x14ac:dyDescent="0.35">
      <c r="A801" s="427" t="str">
        <f>IF(ISBLANK(INDEX('Policy Characteristics'!A:A,MATCH($C801,'Policy Characteristics'!$C:$C,0))),"",INDEX('Policy Characteristics'!A:A,MATCH($C801,'Policy Characteristics'!$C:$C,0)))</f>
        <v>Industry</v>
      </c>
      <c r="B801" s="427" t="str">
        <f>IF(ISBLANK(INDEX('Policy Characteristics'!B:B,MATCH($C801,'Policy Characteristics'!$C:$C,0))),"",INDEX('Policy Characteristics'!B:B,MATCH($C801,'Policy Characteristics'!$C:$C,0)))</f>
        <v>Electrification + Hydrogen</v>
      </c>
      <c r="C801" s="431" t="str">
        <f t="shared" si="40"/>
        <v>Fraction of Industrial Fuel Use Shifted to Other Fuels</v>
      </c>
      <c r="D801" s="9" t="s">
        <v>3260</v>
      </c>
      <c r="E801" s="53" t="s">
        <v>2837</v>
      </c>
      <c r="F801" s="211" t="s">
        <v>3228</v>
      </c>
      <c r="G801" s="53" t="s">
        <v>3279</v>
      </c>
      <c r="H801" s="54">
        <v>1354</v>
      </c>
      <c r="I801" s="53" t="s">
        <v>46</v>
      </c>
      <c r="J801" s="429" t="str">
        <f>IF(ISBLANK(INDEX('Policy Characteristics'!D:D,MATCH($C801,'Policy Characteristics'!$C:$C,0))),"",INDEX('Policy Characteristics'!D:D,MATCH($C801,'Policy Characteristics'!$C:$C,0)))</f>
        <v>Electrification + Hydrogen</v>
      </c>
      <c r="K801" s="427" t="str">
        <f>IF(ISBLANK(INDEX('Policy Characteristics'!E:E,MATCH($C801,'Policy Characteristics'!$C:$C,0))),"",INDEX('Policy Characteristics'!E:E,MATCH($C801,'Policy Characteristics'!$C:$C,0)))</f>
        <v>indst fuel type shifting</v>
      </c>
      <c r="L801" s="450">
        <f>IF(ISBLANK(INDEX('Policy Characteristics'!F:F,MATCH($C801,'Policy Characteristics'!$C:$C,0))),"",INDEX('Policy Characteristics'!F:F,MATCH($C801,'Policy Characteristics'!$C:$C,0)))</f>
        <v>0</v>
      </c>
      <c r="M801" s="450">
        <f>IF(ISBLANK(INDEX('Policy Characteristics'!G:G,MATCH($C801,'Policy Characteristics'!$C:$C,0))),"",INDEX('Policy Characteristics'!G:G,MATCH($C801,'Policy Characteristics'!$C:$C,0)))</f>
        <v>1</v>
      </c>
      <c r="N801" s="450">
        <f>IF(ISBLANK(INDEX('Policy Characteristics'!H:H,MATCH($C801,'Policy Characteristics'!$C:$C,0))),"",INDEX('Policy Characteristics'!H:H,MATCH($C801,'Policy Characteristics'!$C:$C,0)))</f>
        <v>0.01</v>
      </c>
      <c r="O801" s="427" t="str">
        <f>IF(ISBLANK(INDEX('Policy Characteristics'!I:I,MATCH($C801,'Policy Characteristics'!$C:$C,0))),"",INDEX('Policy Characteristics'!I:I,MATCH($C801,'Policy Characteristics'!$C:$C,0)))</f>
        <v>% of fuel shifted</v>
      </c>
      <c r="P801" s="427" t="str">
        <f>IF(ISBLANK(INDEX('Policy Characteristics'!J:J,MATCH($C801,'Policy Characteristics'!$C:$C,0))),"",INDEX('Policy Characteristics'!J:J,MATCH($C801,'Policy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01" s="427" t="str">
        <f>IF(ISBLANK(INDEX('Policy Characteristics'!K:K,MATCH($C801,'Policy Characteristics'!$C:$C,0))),"",INDEX('Policy Characteristics'!K:K,MATCH($C801,'Policy Characteristics'!$C:$C,0)))</f>
        <v>industry-ag-main.html#fuel-switching</v>
      </c>
      <c r="R801" s="427" t="str">
        <f>IF(ISBLANK(INDEX('Policy Characteristics'!L:L,MATCH($C801,'Policy Characteristics'!$C:$C,0))),"",INDEX('Policy Characteristics'!L:L,MATCH($C801,'Policy Characteristics'!$C:$C,0)))</f>
        <v>industry-elec-and-hydrogen.html</v>
      </c>
    </row>
    <row r="802" spans="1:18" x14ac:dyDescent="0.35">
      <c r="A802" s="427" t="str">
        <f>IF(ISBLANK(INDEX('Policy Characteristics'!A:A,MATCH($C802,'Policy Characteristics'!$C:$C,0))),"",INDEX('Policy Characteristics'!A:A,MATCH($C802,'Policy Characteristics'!$C:$C,0)))</f>
        <v>Industry</v>
      </c>
      <c r="B802" s="427" t="str">
        <f>IF(ISBLANK(INDEX('Policy Characteristics'!B:B,MATCH($C802,'Policy Characteristics'!$C:$C,0))),"",INDEX('Policy Characteristics'!B:B,MATCH($C802,'Policy Characteristics'!$C:$C,0)))</f>
        <v>Electrification + Hydrogen</v>
      </c>
      <c r="C802" s="431" t="str">
        <f t="shared" si="40"/>
        <v>Fraction of Industrial Fuel Use Shifted to Other Fuels</v>
      </c>
      <c r="D802" s="9" t="s">
        <v>3260</v>
      </c>
      <c r="E802" s="53" t="s">
        <v>2838</v>
      </c>
      <c r="F802" s="211" t="s">
        <v>3228</v>
      </c>
      <c r="G802" s="53" t="s">
        <v>3280</v>
      </c>
      <c r="H802" s="54">
        <v>1355</v>
      </c>
      <c r="I802" s="53" t="s">
        <v>46</v>
      </c>
      <c r="J802" s="429" t="str">
        <f>IF(ISBLANK(INDEX('Policy Characteristics'!D:D,MATCH($C802,'Policy Characteristics'!$C:$C,0))),"",INDEX('Policy Characteristics'!D:D,MATCH($C802,'Policy Characteristics'!$C:$C,0)))</f>
        <v>Electrification + Hydrogen</v>
      </c>
      <c r="K802" s="427" t="str">
        <f>IF(ISBLANK(INDEX('Policy Characteristics'!E:E,MATCH($C802,'Policy Characteristics'!$C:$C,0))),"",INDEX('Policy Characteristics'!E:E,MATCH($C802,'Policy Characteristics'!$C:$C,0)))</f>
        <v>indst fuel type shifting</v>
      </c>
      <c r="L802" s="450">
        <f>IF(ISBLANK(INDEX('Policy Characteristics'!F:F,MATCH($C802,'Policy Characteristics'!$C:$C,0))),"",INDEX('Policy Characteristics'!F:F,MATCH($C802,'Policy Characteristics'!$C:$C,0)))</f>
        <v>0</v>
      </c>
      <c r="M802" s="450">
        <f>IF(ISBLANK(INDEX('Policy Characteristics'!G:G,MATCH($C802,'Policy Characteristics'!$C:$C,0))),"",INDEX('Policy Characteristics'!G:G,MATCH($C802,'Policy Characteristics'!$C:$C,0)))</f>
        <v>1</v>
      </c>
      <c r="N802" s="450">
        <f>IF(ISBLANK(INDEX('Policy Characteristics'!H:H,MATCH($C802,'Policy Characteristics'!$C:$C,0))),"",INDEX('Policy Characteristics'!H:H,MATCH($C802,'Policy Characteristics'!$C:$C,0)))</f>
        <v>0.01</v>
      </c>
      <c r="O802" s="427" t="str">
        <f>IF(ISBLANK(INDEX('Policy Characteristics'!I:I,MATCH($C802,'Policy Characteristics'!$C:$C,0))),"",INDEX('Policy Characteristics'!I:I,MATCH($C802,'Policy Characteristics'!$C:$C,0)))</f>
        <v>% of fuel shifted</v>
      </c>
      <c r="P802" s="427" t="str">
        <f>IF(ISBLANK(INDEX('Policy Characteristics'!J:J,MATCH($C802,'Policy Characteristics'!$C:$C,0))),"",INDEX('Policy Characteristics'!J:J,MATCH($C802,'Policy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02" s="427" t="str">
        <f>IF(ISBLANK(INDEX('Policy Characteristics'!K:K,MATCH($C802,'Policy Characteristics'!$C:$C,0))),"",INDEX('Policy Characteristics'!K:K,MATCH($C802,'Policy Characteristics'!$C:$C,0)))</f>
        <v>industry-ag-main.html#fuel-switching</v>
      </c>
      <c r="R802" s="427" t="str">
        <f>IF(ISBLANK(INDEX('Policy Characteristics'!L:L,MATCH($C802,'Policy Characteristics'!$C:$C,0))),"",INDEX('Policy Characteristics'!L:L,MATCH($C802,'Policy Characteristics'!$C:$C,0)))</f>
        <v>industry-elec-and-hydrogen.html</v>
      </c>
    </row>
    <row r="803" spans="1:18" x14ac:dyDescent="0.35">
      <c r="A803" s="427" t="str">
        <f>IF(ISBLANK(INDEX('Policy Characteristics'!A:A,MATCH($C803,'Policy Characteristics'!$C:$C,0))),"",INDEX('Policy Characteristics'!A:A,MATCH($C803,'Policy Characteristics'!$C:$C,0)))</f>
        <v>Industry</v>
      </c>
      <c r="B803" s="427" t="str">
        <f>IF(ISBLANK(INDEX('Policy Characteristics'!B:B,MATCH($C803,'Policy Characteristics'!$C:$C,0))),"",INDEX('Policy Characteristics'!B:B,MATCH($C803,'Policy Characteristics'!$C:$C,0)))</f>
        <v>Electrification + Hydrogen</v>
      </c>
      <c r="C803" s="431" t="str">
        <f t="shared" si="40"/>
        <v>Fraction of Industrial Fuel Use Shifted to Other Fuels</v>
      </c>
      <c r="D803" s="9" t="s">
        <v>3260</v>
      </c>
      <c r="E803" s="53" t="s">
        <v>2839</v>
      </c>
      <c r="F803" s="211" t="s">
        <v>3228</v>
      </c>
      <c r="G803" s="53" t="s">
        <v>3281</v>
      </c>
      <c r="H803" s="54">
        <v>1356</v>
      </c>
      <c r="I803" s="53" t="s">
        <v>46</v>
      </c>
      <c r="J803" s="429" t="str">
        <f>IF(ISBLANK(INDEX('Policy Characteristics'!D:D,MATCH($C803,'Policy Characteristics'!$C:$C,0))),"",INDEX('Policy Characteristics'!D:D,MATCH($C803,'Policy Characteristics'!$C:$C,0)))</f>
        <v>Electrification + Hydrogen</v>
      </c>
      <c r="K803" s="427" t="str">
        <f>IF(ISBLANK(INDEX('Policy Characteristics'!E:E,MATCH($C803,'Policy Characteristics'!$C:$C,0))),"",INDEX('Policy Characteristics'!E:E,MATCH($C803,'Policy Characteristics'!$C:$C,0)))</f>
        <v>indst fuel type shifting</v>
      </c>
      <c r="L803" s="450">
        <f>IF(ISBLANK(INDEX('Policy Characteristics'!F:F,MATCH($C803,'Policy Characteristics'!$C:$C,0))),"",INDEX('Policy Characteristics'!F:F,MATCH($C803,'Policy Characteristics'!$C:$C,0)))</f>
        <v>0</v>
      </c>
      <c r="M803" s="450">
        <f>IF(ISBLANK(INDEX('Policy Characteristics'!G:G,MATCH($C803,'Policy Characteristics'!$C:$C,0))),"",INDEX('Policy Characteristics'!G:G,MATCH($C803,'Policy Characteristics'!$C:$C,0)))</f>
        <v>1</v>
      </c>
      <c r="N803" s="450">
        <f>IF(ISBLANK(INDEX('Policy Characteristics'!H:H,MATCH($C803,'Policy Characteristics'!$C:$C,0))),"",INDEX('Policy Characteristics'!H:H,MATCH($C803,'Policy Characteristics'!$C:$C,0)))</f>
        <v>0.01</v>
      </c>
      <c r="O803" s="427" t="str">
        <f>IF(ISBLANK(INDEX('Policy Characteristics'!I:I,MATCH($C803,'Policy Characteristics'!$C:$C,0))),"",INDEX('Policy Characteristics'!I:I,MATCH($C803,'Policy Characteristics'!$C:$C,0)))</f>
        <v>% of fuel shifted</v>
      </c>
      <c r="P803" s="427" t="str">
        <f>IF(ISBLANK(INDEX('Policy Characteristics'!J:J,MATCH($C803,'Policy Characteristics'!$C:$C,0))),"",INDEX('Policy Characteristics'!J:J,MATCH($C803,'Policy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03" s="427" t="str">
        <f>IF(ISBLANK(INDEX('Policy Characteristics'!K:K,MATCH($C803,'Policy Characteristics'!$C:$C,0))),"",INDEX('Policy Characteristics'!K:K,MATCH($C803,'Policy Characteristics'!$C:$C,0)))</f>
        <v>industry-ag-main.html#fuel-switching</v>
      </c>
      <c r="R803" s="427" t="str">
        <f>IF(ISBLANK(INDEX('Policy Characteristics'!L:L,MATCH($C803,'Policy Characteristics'!$C:$C,0))),"",INDEX('Policy Characteristics'!L:L,MATCH($C803,'Policy Characteristics'!$C:$C,0)))</f>
        <v>industry-elec-and-hydrogen.html</v>
      </c>
    </row>
    <row r="804" spans="1:18" x14ac:dyDescent="0.35">
      <c r="A804" s="427" t="str">
        <f>IF(ISBLANK(INDEX('Policy Characteristics'!A:A,MATCH($C804,'Policy Characteristics'!$C:$C,0))),"",INDEX('Policy Characteristics'!A:A,MATCH($C804,'Policy Characteristics'!$C:$C,0)))</f>
        <v>Industry</v>
      </c>
      <c r="B804" s="427" t="str">
        <f>IF(ISBLANK(INDEX('Policy Characteristics'!B:B,MATCH($C804,'Policy Characteristics'!$C:$C,0))),"",INDEX('Policy Characteristics'!B:B,MATCH($C804,'Policy Characteristics'!$C:$C,0)))</f>
        <v>Electrification + Hydrogen</v>
      </c>
      <c r="C804" s="431" t="str">
        <f t="shared" si="40"/>
        <v>Fraction of Industrial Fuel Use Shifted to Other Fuels</v>
      </c>
      <c r="D804" s="9" t="s">
        <v>3260</v>
      </c>
      <c r="E804" s="53" t="s">
        <v>2836</v>
      </c>
      <c r="F804" s="211" t="s">
        <v>3228</v>
      </c>
      <c r="G804" s="53" t="s">
        <v>3282</v>
      </c>
      <c r="H804" s="54">
        <v>1357</v>
      </c>
      <c r="I804" s="53" t="s">
        <v>45</v>
      </c>
      <c r="J804" s="429" t="str">
        <f>IF(ISBLANK(INDEX('Policy Characteristics'!D:D,MATCH($C804,'Policy Characteristics'!$C:$C,0))),"",INDEX('Policy Characteristics'!D:D,MATCH($C804,'Policy Characteristics'!$C:$C,0)))</f>
        <v>Electrification + Hydrogen</v>
      </c>
      <c r="K804" s="427" t="str">
        <f>IF(ISBLANK(INDEX('Policy Characteristics'!E:E,MATCH($C804,'Policy Characteristics'!$C:$C,0))),"",INDEX('Policy Characteristics'!E:E,MATCH($C804,'Policy Characteristics'!$C:$C,0)))</f>
        <v>indst fuel type shifting</v>
      </c>
      <c r="L804" s="450">
        <f>IF(ISBLANK(INDEX('Policy Characteristics'!F:F,MATCH($C804,'Policy Characteristics'!$C:$C,0))),"",INDEX('Policy Characteristics'!F:F,MATCH($C804,'Policy Characteristics'!$C:$C,0)))</f>
        <v>0</v>
      </c>
      <c r="M804" s="450">
        <f>IF(ISBLANK(INDEX('Policy Characteristics'!G:G,MATCH($C804,'Policy Characteristics'!$C:$C,0))),"",INDEX('Policy Characteristics'!G:G,MATCH($C804,'Policy Characteristics'!$C:$C,0)))</f>
        <v>1</v>
      </c>
      <c r="N804" s="450">
        <f>IF(ISBLANK(INDEX('Policy Characteristics'!H:H,MATCH($C804,'Policy Characteristics'!$C:$C,0))),"",INDEX('Policy Characteristics'!H:H,MATCH($C804,'Policy Characteristics'!$C:$C,0)))</f>
        <v>0.01</v>
      </c>
      <c r="O804" s="427" t="str">
        <f>IF(ISBLANK(INDEX('Policy Characteristics'!I:I,MATCH($C804,'Policy Characteristics'!$C:$C,0))),"",INDEX('Policy Characteristics'!I:I,MATCH($C804,'Policy Characteristics'!$C:$C,0)))</f>
        <v>% of fuel shifted</v>
      </c>
      <c r="P804" s="427" t="str">
        <f>IF(ISBLANK(INDEX('Policy Characteristics'!J:J,MATCH($C804,'Policy Characteristics'!$C:$C,0))),"",INDEX('Policy Characteristics'!J:J,MATCH($C804,'Policy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04" s="427" t="str">
        <f>IF(ISBLANK(INDEX('Policy Characteristics'!K:K,MATCH($C804,'Policy Characteristics'!$C:$C,0))),"",INDEX('Policy Characteristics'!K:K,MATCH($C804,'Policy Characteristics'!$C:$C,0)))</f>
        <v>industry-ag-main.html#fuel-switching</v>
      </c>
      <c r="R804" s="427" t="str">
        <f>IF(ISBLANK(INDEX('Policy Characteristics'!L:L,MATCH($C804,'Policy Characteristics'!$C:$C,0))),"",INDEX('Policy Characteristics'!L:L,MATCH($C804,'Policy Characteristics'!$C:$C,0)))</f>
        <v>industry-elec-and-hydrogen.html</v>
      </c>
    </row>
    <row r="805" spans="1:18" x14ac:dyDescent="0.35">
      <c r="A805" s="427" t="str">
        <f>IF(ISBLANK(INDEX('Policy Characteristics'!A:A,MATCH($C805,'Policy Characteristics'!$C:$C,0))),"",INDEX('Policy Characteristics'!A:A,MATCH($C805,'Policy Characteristics'!$C:$C,0)))</f>
        <v>Industry</v>
      </c>
      <c r="B805" s="427" t="str">
        <f>IF(ISBLANK(INDEX('Policy Characteristics'!B:B,MATCH($C805,'Policy Characteristics'!$C:$C,0))),"",INDEX('Policy Characteristics'!B:B,MATCH($C805,'Policy Characteristics'!$C:$C,0)))</f>
        <v>Electrification + Hydrogen</v>
      </c>
      <c r="C805" s="431" t="str">
        <f t="shared" si="40"/>
        <v>Fraction of Industrial Fuel Use Shifted to Other Fuels</v>
      </c>
      <c r="D805" s="9" t="s">
        <v>3261</v>
      </c>
      <c r="E805" s="53" t="s">
        <v>2480</v>
      </c>
      <c r="F805" s="211" t="s">
        <v>3229</v>
      </c>
      <c r="G805" s="53" t="s">
        <v>3273</v>
      </c>
      <c r="H805" s="54">
        <v>1358</v>
      </c>
      <c r="I805" s="53" t="s">
        <v>45</v>
      </c>
      <c r="J805" s="429" t="str">
        <f>IF(ISBLANK(INDEX('Policy Characteristics'!D:D,MATCH($C805,'Policy Characteristics'!$C:$C,0))),"",INDEX('Policy Characteristics'!D:D,MATCH($C805,'Policy Characteristics'!$C:$C,0)))</f>
        <v>Electrification + Hydrogen</v>
      </c>
      <c r="K805" s="427" t="str">
        <f>IF(ISBLANK(INDEX('Policy Characteristics'!E:E,MATCH($C805,'Policy Characteristics'!$C:$C,0))),"",INDEX('Policy Characteristics'!E:E,MATCH($C805,'Policy Characteristics'!$C:$C,0)))</f>
        <v>indst fuel type shifting</v>
      </c>
      <c r="L805" s="450">
        <f>IF(ISBLANK(INDEX('Policy Characteristics'!F:F,MATCH($C805,'Policy Characteristics'!$C:$C,0))),"",INDEX('Policy Characteristics'!F:F,MATCH($C805,'Policy Characteristics'!$C:$C,0)))</f>
        <v>0</v>
      </c>
      <c r="M805" s="450">
        <f>IF(ISBLANK(INDEX('Policy Characteristics'!G:G,MATCH($C805,'Policy Characteristics'!$C:$C,0))),"",INDEX('Policy Characteristics'!G:G,MATCH($C805,'Policy Characteristics'!$C:$C,0)))</f>
        <v>1</v>
      </c>
      <c r="N805" s="450">
        <f>IF(ISBLANK(INDEX('Policy Characteristics'!H:H,MATCH($C805,'Policy Characteristics'!$C:$C,0))),"",INDEX('Policy Characteristics'!H:H,MATCH($C805,'Policy Characteristics'!$C:$C,0)))</f>
        <v>0.01</v>
      </c>
      <c r="O805" s="427" t="str">
        <f>IF(ISBLANK(INDEX('Policy Characteristics'!I:I,MATCH($C805,'Policy Characteristics'!$C:$C,0))),"",INDEX('Policy Characteristics'!I:I,MATCH($C805,'Policy Characteristics'!$C:$C,0)))</f>
        <v>% of fuel shifted</v>
      </c>
      <c r="P805" s="427" t="str">
        <f>IF(ISBLANK(INDEX('Policy Characteristics'!J:J,MATCH($C805,'Policy Characteristics'!$C:$C,0))),"",INDEX('Policy Characteristics'!J:J,MATCH($C805,'Policy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05" s="427" t="str">
        <f>IF(ISBLANK(INDEX('Policy Characteristics'!K:K,MATCH($C805,'Policy Characteristics'!$C:$C,0))),"",INDEX('Policy Characteristics'!K:K,MATCH($C805,'Policy Characteristics'!$C:$C,0)))</f>
        <v>industry-ag-main.html#fuel-switching</v>
      </c>
      <c r="R805" s="427" t="str">
        <f>IF(ISBLANK(INDEX('Policy Characteristics'!L:L,MATCH($C805,'Policy Characteristics'!$C:$C,0))),"",INDEX('Policy Characteristics'!L:L,MATCH($C805,'Policy Characteristics'!$C:$C,0)))</f>
        <v>industry-elec-and-hydrogen.html</v>
      </c>
    </row>
    <row r="806" spans="1:18" x14ac:dyDescent="0.35">
      <c r="A806" s="427" t="str">
        <f>IF(ISBLANK(INDEX('Policy Characteristics'!A:A,MATCH($C806,'Policy Characteristics'!$C:$C,0))),"",INDEX('Policy Characteristics'!A:A,MATCH($C806,'Policy Characteristics'!$C:$C,0)))</f>
        <v>Industry</v>
      </c>
      <c r="B806" s="427" t="str">
        <f>IF(ISBLANK(INDEX('Policy Characteristics'!B:B,MATCH($C806,'Policy Characteristics'!$C:$C,0))),"",INDEX('Policy Characteristics'!B:B,MATCH($C806,'Policy Characteristics'!$C:$C,0)))</f>
        <v>Electrification + Hydrogen</v>
      </c>
      <c r="C806" s="431" t="str">
        <f t="shared" si="40"/>
        <v>Fraction of Industrial Fuel Use Shifted to Other Fuels</v>
      </c>
      <c r="D806" s="9" t="s">
        <v>3261</v>
      </c>
      <c r="E806" s="53" t="s">
        <v>2481</v>
      </c>
      <c r="F806" s="211" t="s">
        <v>3229</v>
      </c>
      <c r="G806" s="53" t="s">
        <v>3274</v>
      </c>
      <c r="H806" s="54">
        <v>1359</v>
      </c>
      <c r="I806" s="53" t="s">
        <v>46</v>
      </c>
      <c r="J806" s="429" t="str">
        <f>IF(ISBLANK(INDEX('Policy Characteristics'!D:D,MATCH($C806,'Policy Characteristics'!$C:$C,0))),"",INDEX('Policy Characteristics'!D:D,MATCH($C806,'Policy Characteristics'!$C:$C,0)))</f>
        <v>Electrification + Hydrogen</v>
      </c>
      <c r="K806" s="427" t="str">
        <f>IF(ISBLANK(INDEX('Policy Characteristics'!E:E,MATCH($C806,'Policy Characteristics'!$C:$C,0))),"",INDEX('Policy Characteristics'!E:E,MATCH($C806,'Policy Characteristics'!$C:$C,0)))</f>
        <v>indst fuel type shifting</v>
      </c>
      <c r="L806" s="450">
        <f>IF(ISBLANK(INDEX('Policy Characteristics'!F:F,MATCH($C806,'Policy Characteristics'!$C:$C,0))),"",INDEX('Policy Characteristics'!F:F,MATCH($C806,'Policy Characteristics'!$C:$C,0)))</f>
        <v>0</v>
      </c>
      <c r="M806" s="450">
        <f>IF(ISBLANK(INDEX('Policy Characteristics'!G:G,MATCH($C806,'Policy Characteristics'!$C:$C,0))),"",INDEX('Policy Characteristics'!G:G,MATCH($C806,'Policy Characteristics'!$C:$C,0)))</f>
        <v>1</v>
      </c>
      <c r="N806" s="450">
        <f>IF(ISBLANK(INDEX('Policy Characteristics'!H:H,MATCH($C806,'Policy Characteristics'!$C:$C,0))),"",INDEX('Policy Characteristics'!H:H,MATCH($C806,'Policy Characteristics'!$C:$C,0)))</f>
        <v>0.01</v>
      </c>
      <c r="O806" s="427" t="str">
        <f>IF(ISBLANK(INDEX('Policy Characteristics'!I:I,MATCH($C806,'Policy Characteristics'!$C:$C,0))),"",INDEX('Policy Characteristics'!I:I,MATCH($C806,'Policy Characteristics'!$C:$C,0)))</f>
        <v>% of fuel shifted</v>
      </c>
      <c r="P806" s="427" t="str">
        <f>IF(ISBLANK(INDEX('Policy Characteristics'!J:J,MATCH($C806,'Policy Characteristics'!$C:$C,0))),"",INDEX('Policy Characteristics'!J:J,MATCH($C806,'Policy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06" s="427" t="str">
        <f>IF(ISBLANK(INDEX('Policy Characteristics'!K:K,MATCH($C806,'Policy Characteristics'!$C:$C,0))),"",INDEX('Policy Characteristics'!K:K,MATCH($C806,'Policy Characteristics'!$C:$C,0)))</f>
        <v>industry-ag-main.html#fuel-switching</v>
      </c>
      <c r="R806" s="427" t="str">
        <f>IF(ISBLANK(INDEX('Policy Characteristics'!L:L,MATCH($C806,'Policy Characteristics'!$C:$C,0))),"",INDEX('Policy Characteristics'!L:L,MATCH($C806,'Policy Characteristics'!$C:$C,0)))</f>
        <v>industry-elec-and-hydrogen.html</v>
      </c>
    </row>
    <row r="807" spans="1:18" x14ac:dyDescent="0.35">
      <c r="A807" s="427" t="str">
        <f>IF(ISBLANK(INDEX('Policy Characteristics'!A:A,MATCH($C807,'Policy Characteristics'!$C:$C,0))),"",INDEX('Policy Characteristics'!A:A,MATCH($C807,'Policy Characteristics'!$C:$C,0)))</f>
        <v>Industry</v>
      </c>
      <c r="B807" s="427" t="str">
        <f>IF(ISBLANK(INDEX('Policy Characteristics'!B:B,MATCH($C807,'Policy Characteristics'!$C:$C,0))),"",INDEX('Policy Characteristics'!B:B,MATCH($C807,'Policy Characteristics'!$C:$C,0)))</f>
        <v>Electrification + Hydrogen</v>
      </c>
      <c r="C807" s="431" t="str">
        <f t="shared" si="40"/>
        <v>Fraction of Industrial Fuel Use Shifted to Other Fuels</v>
      </c>
      <c r="D807" s="9" t="s">
        <v>3261</v>
      </c>
      <c r="E807" s="53" t="s">
        <v>2482</v>
      </c>
      <c r="F807" s="211" t="s">
        <v>3229</v>
      </c>
      <c r="G807" s="53" t="s">
        <v>3275</v>
      </c>
      <c r="H807" s="54">
        <v>1360</v>
      </c>
      <c r="I807" s="53" t="s">
        <v>46</v>
      </c>
      <c r="J807" s="429" t="str">
        <f>IF(ISBLANK(INDEX('Policy Characteristics'!D:D,MATCH($C807,'Policy Characteristics'!$C:$C,0))),"",INDEX('Policy Characteristics'!D:D,MATCH($C807,'Policy Characteristics'!$C:$C,0)))</f>
        <v>Electrification + Hydrogen</v>
      </c>
      <c r="K807" s="427" t="str">
        <f>IF(ISBLANK(INDEX('Policy Characteristics'!E:E,MATCH($C807,'Policy Characteristics'!$C:$C,0))),"",INDEX('Policy Characteristics'!E:E,MATCH($C807,'Policy Characteristics'!$C:$C,0)))</f>
        <v>indst fuel type shifting</v>
      </c>
      <c r="L807" s="450">
        <f>IF(ISBLANK(INDEX('Policy Characteristics'!F:F,MATCH($C807,'Policy Characteristics'!$C:$C,0))),"",INDEX('Policy Characteristics'!F:F,MATCH($C807,'Policy Characteristics'!$C:$C,0)))</f>
        <v>0</v>
      </c>
      <c r="M807" s="450">
        <f>IF(ISBLANK(INDEX('Policy Characteristics'!G:G,MATCH($C807,'Policy Characteristics'!$C:$C,0))),"",INDEX('Policy Characteristics'!G:G,MATCH($C807,'Policy Characteristics'!$C:$C,0)))</f>
        <v>1</v>
      </c>
      <c r="N807" s="450">
        <f>IF(ISBLANK(INDEX('Policy Characteristics'!H:H,MATCH($C807,'Policy Characteristics'!$C:$C,0))),"",INDEX('Policy Characteristics'!H:H,MATCH($C807,'Policy Characteristics'!$C:$C,0)))</f>
        <v>0.01</v>
      </c>
      <c r="O807" s="427" t="str">
        <f>IF(ISBLANK(INDEX('Policy Characteristics'!I:I,MATCH($C807,'Policy Characteristics'!$C:$C,0))),"",INDEX('Policy Characteristics'!I:I,MATCH($C807,'Policy Characteristics'!$C:$C,0)))</f>
        <v>% of fuel shifted</v>
      </c>
      <c r="P807" s="427" t="str">
        <f>IF(ISBLANK(INDEX('Policy Characteristics'!J:J,MATCH($C807,'Policy Characteristics'!$C:$C,0))),"",INDEX('Policy Characteristics'!J:J,MATCH($C807,'Policy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07" s="427" t="str">
        <f>IF(ISBLANK(INDEX('Policy Characteristics'!K:K,MATCH($C807,'Policy Characteristics'!$C:$C,0))),"",INDEX('Policy Characteristics'!K:K,MATCH($C807,'Policy Characteristics'!$C:$C,0)))</f>
        <v>industry-ag-main.html#fuel-switching</v>
      </c>
      <c r="R807" s="427" t="str">
        <f>IF(ISBLANK(INDEX('Policy Characteristics'!L:L,MATCH($C807,'Policy Characteristics'!$C:$C,0))),"",INDEX('Policy Characteristics'!L:L,MATCH($C807,'Policy Characteristics'!$C:$C,0)))</f>
        <v>industry-elec-and-hydrogen.html</v>
      </c>
    </row>
    <row r="808" spans="1:18" x14ac:dyDescent="0.35">
      <c r="A808" s="427" t="str">
        <f>IF(ISBLANK(INDEX('Policy Characteristics'!A:A,MATCH($C808,'Policy Characteristics'!$C:$C,0))),"",INDEX('Policy Characteristics'!A:A,MATCH($C808,'Policy Characteristics'!$C:$C,0)))</f>
        <v>Industry</v>
      </c>
      <c r="B808" s="427" t="str">
        <f>IF(ISBLANK(INDEX('Policy Characteristics'!B:B,MATCH($C808,'Policy Characteristics'!$C:$C,0))),"",INDEX('Policy Characteristics'!B:B,MATCH($C808,'Policy Characteristics'!$C:$C,0)))</f>
        <v>Electrification + Hydrogen</v>
      </c>
      <c r="C808" s="431" t="str">
        <f t="shared" si="40"/>
        <v>Fraction of Industrial Fuel Use Shifted to Other Fuels</v>
      </c>
      <c r="D808" s="9" t="s">
        <v>3261</v>
      </c>
      <c r="E808" s="53" t="s">
        <v>2483</v>
      </c>
      <c r="F808" s="211" t="s">
        <v>3229</v>
      </c>
      <c r="G808" s="53" t="s">
        <v>3276</v>
      </c>
      <c r="H808" s="54">
        <v>1361</v>
      </c>
      <c r="I808" s="53" t="s">
        <v>46</v>
      </c>
      <c r="J808" s="429" t="str">
        <f>IF(ISBLANK(INDEX('Policy Characteristics'!D:D,MATCH($C808,'Policy Characteristics'!$C:$C,0))),"",INDEX('Policy Characteristics'!D:D,MATCH($C808,'Policy Characteristics'!$C:$C,0)))</f>
        <v>Electrification + Hydrogen</v>
      </c>
      <c r="K808" s="427" t="str">
        <f>IF(ISBLANK(INDEX('Policy Characteristics'!E:E,MATCH($C808,'Policy Characteristics'!$C:$C,0))),"",INDEX('Policy Characteristics'!E:E,MATCH($C808,'Policy Characteristics'!$C:$C,0)))</f>
        <v>indst fuel type shifting</v>
      </c>
      <c r="L808" s="450">
        <f>IF(ISBLANK(INDEX('Policy Characteristics'!F:F,MATCH($C808,'Policy Characteristics'!$C:$C,0))),"",INDEX('Policy Characteristics'!F:F,MATCH($C808,'Policy Characteristics'!$C:$C,0)))</f>
        <v>0</v>
      </c>
      <c r="M808" s="450">
        <f>IF(ISBLANK(INDEX('Policy Characteristics'!G:G,MATCH($C808,'Policy Characteristics'!$C:$C,0))),"",INDEX('Policy Characteristics'!G:G,MATCH($C808,'Policy Characteristics'!$C:$C,0)))</f>
        <v>1</v>
      </c>
      <c r="N808" s="450">
        <f>IF(ISBLANK(INDEX('Policy Characteristics'!H:H,MATCH($C808,'Policy Characteristics'!$C:$C,0))),"",INDEX('Policy Characteristics'!H:H,MATCH($C808,'Policy Characteristics'!$C:$C,0)))</f>
        <v>0.01</v>
      </c>
      <c r="O808" s="427" t="str">
        <f>IF(ISBLANK(INDEX('Policy Characteristics'!I:I,MATCH($C808,'Policy Characteristics'!$C:$C,0))),"",INDEX('Policy Characteristics'!I:I,MATCH($C808,'Policy Characteristics'!$C:$C,0)))</f>
        <v>% of fuel shifted</v>
      </c>
      <c r="P808" s="427" t="str">
        <f>IF(ISBLANK(INDEX('Policy Characteristics'!J:J,MATCH($C808,'Policy Characteristics'!$C:$C,0))),"",INDEX('Policy Characteristics'!J:J,MATCH($C808,'Policy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08" s="427" t="str">
        <f>IF(ISBLANK(INDEX('Policy Characteristics'!K:K,MATCH($C808,'Policy Characteristics'!$C:$C,0))),"",INDEX('Policy Characteristics'!K:K,MATCH($C808,'Policy Characteristics'!$C:$C,0)))</f>
        <v>industry-ag-main.html#fuel-switching</v>
      </c>
      <c r="R808" s="427" t="str">
        <f>IF(ISBLANK(INDEX('Policy Characteristics'!L:L,MATCH($C808,'Policy Characteristics'!$C:$C,0))),"",INDEX('Policy Characteristics'!L:L,MATCH($C808,'Policy Characteristics'!$C:$C,0)))</f>
        <v>industry-elec-and-hydrogen.html</v>
      </c>
    </row>
    <row r="809" spans="1:18" x14ac:dyDescent="0.35">
      <c r="A809" s="427" t="str">
        <f>IF(ISBLANK(INDEX('Policy Characteristics'!A:A,MATCH($C809,'Policy Characteristics'!$C:$C,0))),"",INDEX('Policy Characteristics'!A:A,MATCH($C809,'Policy Characteristics'!$C:$C,0)))</f>
        <v>Industry</v>
      </c>
      <c r="B809" s="427" t="str">
        <f>IF(ISBLANK(INDEX('Policy Characteristics'!B:B,MATCH($C809,'Policy Characteristics'!$C:$C,0))),"",INDEX('Policy Characteristics'!B:B,MATCH($C809,'Policy Characteristics'!$C:$C,0)))</f>
        <v>Electrification + Hydrogen</v>
      </c>
      <c r="C809" s="431" t="str">
        <f t="shared" si="40"/>
        <v>Fraction of Industrial Fuel Use Shifted to Other Fuels</v>
      </c>
      <c r="D809" s="9" t="s">
        <v>3261</v>
      </c>
      <c r="E809" s="53" t="s">
        <v>2484</v>
      </c>
      <c r="F809" s="211" t="s">
        <v>3229</v>
      </c>
      <c r="G809" s="53" t="s">
        <v>3277</v>
      </c>
      <c r="H809" s="54">
        <v>1362</v>
      </c>
      <c r="I809" s="53" t="s">
        <v>46</v>
      </c>
      <c r="J809" s="429" t="str">
        <f>IF(ISBLANK(INDEX('Policy Characteristics'!D:D,MATCH($C809,'Policy Characteristics'!$C:$C,0))),"",INDEX('Policy Characteristics'!D:D,MATCH($C809,'Policy Characteristics'!$C:$C,0)))</f>
        <v>Electrification + Hydrogen</v>
      </c>
      <c r="K809" s="427" t="str">
        <f>IF(ISBLANK(INDEX('Policy Characteristics'!E:E,MATCH($C809,'Policy Characteristics'!$C:$C,0))),"",INDEX('Policy Characteristics'!E:E,MATCH($C809,'Policy Characteristics'!$C:$C,0)))</f>
        <v>indst fuel type shifting</v>
      </c>
      <c r="L809" s="450">
        <f>IF(ISBLANK(INDEX('Policy Characteristics'!F:F,MATCH($C809,'Policy Characteristics'!$C:$C,0))),"",INDEX('Policy Characteristics'!F:F,MATCH($C809,'Policy Characteristics'!$C:$C,0)))</f>
        <v>0</v>
      </c>
      <c r="M809" s="450">
        <f>IF(ISBLANK(INDEX('Policy Characteristics'!G:G,MATCH($C809,'Policy Characteristics'!$C:$C,0))),"",INDEX('Policy Characteristics'!G:G,MATCH($C809,'Policy Characteristics'!$C:$C,0)))</f>
        <v>1</v>
      </c>
      <c r="N809" s="450">
        <f>IF(ISBLANK(INDEX('Policy Characteristics'!H:H,MATCH($C809,'Policy Characteristics'!$C:$C,0))),"",INDEX('Policy Characteristics'!H:H,MATCH($C809,'Policy Characteristics'!$C:$C,0)))</f>
        <v>0.01</v>
      </c>
      <c r="O809" s="427" t="str">
        <f>IF(ISBLANK(INDEX('Policy Characteristics'!I:I,MATCH($C809,'Policy Characteristics'!$C:$C,0))),"",INDEX('Policy Characteristics'!I:I,MATCH($C809,'Policy Characteristics'!$C:$C,0)))</f>
        <v>% of fuel shifted</v>
      </c>
      <c r="P809" s="427" t="str">
        <f>IF(ISBLANK(INDEX('Policy Characteristics'!J:J,MATCH($C809,'Policy Characteristics'!$C:$C,0))),"",INDEX('Policy Characteristics'!J:J,MATCH($C809,'Policy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09" s="427" t="str">
        <f>IF(ISBLANK(INDEX('Policy Characteristics'!K:K,MATCH($C809,'Policy Characteristics'!$C:$C,0))),"",INDEX('Policy Characteristics'!K:K,MATCH($C809,'Policy Characteristics'!$C:$C,0)))</f>
        <v>industry-ag-main.html#fuel-switching</v>
      </c>
      <c r="R809" s="427" t="str">
        <f>IF(ISBLANK(INDEX('Policy Characteristics'!L:L,MATCH($C809,'Policy Characteristics'!$C:$C,0))),"",INDEX('Policy Characteristics'!L:L,MATCH($C809,'Policy Characteristics'!$C:$C,0)))</f>
        <v>industry-elec-and-hydrogen.html</v>
      </c>
    </row>
    <row r="810" spans="1:18" x14ac:dyDescent="0.35">
      <c r="A810" s="427" t="str">
        <f>IF(ISBLANK(INDEX('Policy Characteristics'!A:A,MATCH($C810,'Policy Characteristics'!$C:$C,0))),"",INDEX('Policy Characteristics'!A:A,MATCH($C810,'Policy Characteristics'!$C:$C,0)))</f>
        <v>Industry</v>
      </c>
      <c r="B810" s="427" t="str">
        <f>IF(ISBLANK(INDEX('Policy Characteristics'!B:B,MATCH($C810,'Policy Characteristics'!$C:$C,0))),"",INDEX('Policy Characteristics'!B:B,MATCH($C810,'Policy Characteristics'!$C:$C,0)))</f>
        <v>Electrification + Hydrogen</v>
      </c>
      <c r="C810" s="431" t="str">
        <f t="shared" si="40"/>
        <v>Fraction of Industrial Fuel Use Shifted to Other Fuels</v>
      </c>
      <c r="D810" s="9" t="s">
        <v>3261</v>
      </c>
      <c r="E810" s="53" t="s">
        <v>2485</v>
      </c>
      <c r="F810" s="211" t="s">
        <v>3229</v>
      </c>
      <c r="G810" s="53" t="s">
        <v>3278</v>
      </c>
      <c r="H810" s="54">
        <v>1363</v>
      </c>
      <c r="I810" s="53" t="s">
        <v>46</v>
      </c>
      <c r="J810" s="429" t="str">
        <f>IF(ISBLANK(INDEX('Policy Characteristics'!D:D,MATCH($C810,'Policy Characteristics'!$C:$C,0))),"",INDEX('Policy Characteristics'!D:D,MATCH($C810,'Policy Characteristics'!$C:$C,0)))</f>
        <v>Electrification + Hydrogen</v>
      </c>
      <c r="K810" s="427" t="str">
        <f>IF(ISBLANK(INDEX('Policy Characteristics'!E:E,MATCH($C810,'Policy Characteristics'!$C:$C,0))),"",INDEX('Policy Characteristics'!E:E,MATCH($C810,'Policy Characteristics'!$C:$C,0)))</f>
        <v>indst fuel type shifting</v>
      </c>
      <c r="L810" s="450">
        <f>IF(ISBLANK(INDEX('Policy Characteristics'!F:F,MATCH($C810,'Policy Characteristics'!$C:$C,0))),"",INDEX('Policy Characteristics'!F:F,MATCH($C810,'Policy Characteristics'!$C:$C,0)))</f>
        <v>0</v>
      </c>
      <c r="M810" s="450">
        <f>IF(ISBLANK(INDEX('Policy Characteristics'!G:G,MATCH($C810,'Policy Characteristics'!$C:$C,0))),"",INDEX('Policy Characteristics'!G:G,MATCH($C810,'Policy Characteristics'!$C:$C,0)))</f>
        <v>1</v>
      </c>
      <c r="N810" s="450">
        <f>IF(ISBLANK(INDEX('Policy Characteristics'!H:H,MATCH($C810,'Policy Characteristics'!$C:$C,0))),"",INDEX('Policy Characteristics'!H:H,MATCH($C810,'Policy Characteristics'!$C:$C,0)))</f>
        <v>0.01</v>
      </c>
      <c r="O810" s="427" t="str">
        <f>IF(ISBLANK(INDEX('Policy Characteristics'!I:I,MATCH($C810,'Policy Characteristics'!$C:$C,0))),"",INDEX('Policy Characteristics'!I:I,MATCH($C810,'Policy Characteristics'!$C:$C,0)))</f>
        <v>% of fuel shifted</v>
      </c>
      <c r="P810" s="427" t="str">
        <f>IF(ISBLANK(INDEX('Policy Characteristics'!J:J,MATCH($C810,'Policy Characteristics'!$C:$C,0))),"",INDEX('Policy Characteristics'!J:J,MATCH($C810,'Policy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10" s="427" t="str">
        <f>IF(ISBLANK(INDEX('Policy Characteristics'!K:K,MATCH($C810,'Policy Characteristics'!$C:$C,0))),"",INDEX('Policy Characteristics'!K:K,MATCH($C810,'Policy Characteristics'!$C:$C,0)))</f>
        <v>industry-ag-main.html#fuel-switching</v>
      </c>
      <c r="R810" s="427" t="str">
        <f>IF(ISBLANK(INDEX('Policy Characteristics'!L:L,MATCH($C810,'Policy Characteristics'!$C:$C,0))),"",INDEX('Policy Characteristics'!L:L,MATCH($C810,'Policy Characteristics'!$C:$C,0)))</f>
        <v>industry-elec-and-hydrogen.html</v>
      </c>
    </row>
    <row r="811" spans="1:18" x14ac:dyDescent="0.35">
      <c r="A811" s="427" t="str">
        <f>IF(ISBLANK(INDEX('Policy Characteristics'!A:A,MATCH($C811,'Policy Characteristics'!$C:$C,0))),"",INDEX('Policy Characteristics'!A:A,MATCH($C811,'Policy Characteristics'!$C:$C,0)))</f>
        <v>Industry</v>
      </c>
      <c r="B811" s="427" t="str">
        <f>IF(ISBLANK(INDEX('Policy Characteristics'!B:B,MATCH($C811,'Policy Characteristics'!$C:$C,0))),"",INDEX('Policy Characteristics'!B:B,MATCH($C811,'Policy Characteristics'!$C:$C,0)))</f>
        <v>Electrification + Hydrogen</v>
      </c>
      <c r="C811" s="431" t="str">
        <f t="shared" si="40"/>
        <v>Fraction of Industrial Fuel Use Shifted to Other Fuels</v>
      </c>
      <c r="D811" s="9" t="s">
        <v>3261</v>
      </c>
      <c r="E811" s="53" t="s">
        <v>2837</v>
      </c>
      <c r="F811" s="211" t="s">
        <v>3229</v>
      </c>
      <c r="G811" s="53" t="s">
        <v>3279</v>
      </c>
      <c r="H811" s="54">
        <v>1364</v>
      </c>
      <c r="I811" s="53" t="s">
        <v>46</v>
      </c>
      <c r="J811" s="429" t="str">
        <f>IF(ISBLANK(INDEX('Policy Characteristics'!D:D,MATCH($C811,'Policy Characteristics'!$C:$C,0))),"",INDEX('Policy Characteristics'!D:D,MATCH($C811,'Policy Characteristics'!$C:$C,0)))</f>
        <v>Electrification + Hydrogen</v>
      </c>
      <c r="K811" s="427" t="str">
        <f>IF(ISBLANK(INDEX('Policy Characteristics'!E:E,MATCH($C811,'Policy Characteristics'!$C:$C,0))),"",INDEX('Policy Characteristics'!E:E,MATCH($C811,'Policy Characteristics'!$C:$C,0)))</f>
        <v>indst fuel type shifting</v>
      </c>
      <c r="L811" s="450">
        <f>IF(ISBLANK(INDEX('Policy Characteristics'!F:F,MATCH($C811,'Policy Characteristics'!$C:$C,0))),"",INDEX('Policy Characteristics'!F:F,MATCH($C811,'Policy Characteristics'!$C:$C,0)))</f>
        <v>0</v>
      </c>
      <c r="M811" s="450">
        <f>IF(ISBLANK(INDEX('Policy Characteristics'!G:G,MATCH($C811,'Policy Characteristics'!$C:$C,0))),"",INDEX('Policy Characteristics'!G:G,MATCH($C811,'Policy Characteristics'!$C:$C,0)))</f>
        <v>1</v>
      </c>
      <c r="N811" s="450">
        <f>IF(ISBLANK(INDEX('Policy Characteristics'!H:H,MATCH($C811,'Policy Characteristics'!$C:$C,0))),"",INDEX('Policy Characteristics'!H:H,MATCH($C811,'Policy Characteristics'!$C:$C,0)))</f>
        <v>0.01</v>
      </c>
      <c r="O811" s="427" t="str">
        <f>IF(ISBLANK(INDEX('Policy Characteristics'!I:I,MATCH($C811,'Policy Characteristics'!$C:$C,0))),"",INDEX('Policy Characteristics'!I:I,MATCH($C811,'Policy Characteristics'!$C:$C,0)))</f>
        <v>% of fuel shifted</v>
      </c>
      <c r="P811" s="427" t="str">
        <f>IF(ISBLANK(INDEX('Policy Characteristics'!J:J,MATCH($C811,'Policy Characteristics'!$C:$C,0))),"",INDEX('Policy Characteristics'!J:J,MATCH($C811,'Policy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11" s="427" t="str">
        <f>IF(ISBLANK(INDEX('Policy Characteristics'!K:K,MATCH($C811,'Policy Characteristics'!$C:$C,0))),"",INDEX('Policy Characteristics'!K:K,MATCH($C811,'Policy Characteristics'!$C:$C,0)))</f>
        <v>industry-ag-main.html#fuel-switching</v>
      </c>
      <c r="R811" s="427" t="str">
        <f>IF(ISBLANK(INDEX('Policy Characteristics'!L:L,MATCH($C811,'Policy Characteristics'!$C:$C,0))),"",INDEX('Policy Characteristics'!L:L,MATCH($C811,'Policy Characteristics'!$C:$C,0)))</f>
        <v>industry-elec-and-hydrogen.html</v>
      </c>
    </row>
    <row r="812" spans="1:18" x14ac:dyDescent="0.35">
      <c r="A812" s="427" t="str">
        <f>IF(ISBLANK(INDEX('Policy Characteristics'!A:A,MATCH($C812,'Policy Characteristics'!$C:$C,0))),"",INDEX('Policy Characteristics'!A:A,MATCH($C812,'Policy Characteristics'!$C:$C,0)))</f>
        <v>Industry</v>
      </c>
      <c r="B812" s="427" t="str">
        <f>IF(ISBLANK(INDEX('Policy Characteristics'!B:B,MATCH($C812,'Policy Characteristics'!$C:$C,0))),"",INDEX('Policy Characteristics'!B:B,MATCH($C812,'Policy Characteristics'!$C:$C,0)))</f>
        <v>Electrification + Hydrogen</v>
      </c>
      <c r="C812" s="431" t="str">
        <f t="shared" si="40"/>
        <v>Fraction of Industrial Fuel Use Shifted to Other Fuels</v>
      </c>
      <c r="D812" s="9" t="s">
        <v>3261</v>
      </c>
      <c r="E812" s="53" t="s">
        <v>2838</v>
      </c>
      <c r="F812" s="211" t="s">
        <v>3229</v>
      </c>
      <c r="G812" s="53" t="s">
        <v>3280</v>
      </c>
      <c r="H812" s="54">
        <v>1365</v>
      </c>
      <c r="I812" s="53" t="s">
        <v>46</v>
      </c>
      <c r="J812" s="429" t="str">
        <f>IF(ISBLANK(INDEX('Policy Characteristics'!D:D,MATCH($C812,'Policy Characteristics'!$C:$C,0))),"",INDEX('Policy Characteristics'!D:D,MATCH($C812,'Policy Characteristics'!$C:$C,0)))</f>
        <v>Electrification + Hydrogen</v>
      </c>
      <c r="K812" s="427" t="str">
        <f>IF(ISBLANK(INDEX('Policy Characteristics'!E:E,MATCH($C812,'Policy Characteristics'!$C:$C,0))),"",INDEX('Policy Characteristics'!E:E,MATCH($C812,'Policy Characteristics'!$C:$C,0)))</f>
        <v>indst fuel type shifting</v>
      </c>
      <c r="L812" s="450">
        <f>IF(ISBLANK(INDEX('Policy Characteristics'!F:F,MATCH($C812,'Policy Characteristics'!$C:$C,0))),"",INDEX('Policy Characteristics'!F:F,MATCH($C812,'Policy Characteristics'!$C:$C,0)))</f>
        <v>0</v>
      </c>
      <c r="M812" s="450">
        <f>IF(ISBLANK(INDEX('Policy Characteristics'!G:G,MATCH($C812,'Policy Characteristics'!$C:$C,0))),"",INDEX('Policy Characteristics'!G:G,MATCH($C812,'Policy Characteristics'!$C:$C,0)))</f>
        <v>1</v>
      </c>
      <c r="N812" s="450">
        <f>IF(ISBLANK(INDEX('Policy Characteristics'!H:H,MATCH($C812,'Policy Characteristics'!$C:$C,0))),"",INDEX('Policy Characteristics'!H:H,MATCH($C812,'Policy Characteristics'!$C:$C,0)))</f>
        <v>0.01</v>
      </c>
      <c r="O812" s="427" t="str">
        <f>IF(ISBLANK(INDEX('Policy Characteristics'!I:I,MATCH($C812,'Policy Characteristics'!$C:$C,0))),"",INDEX('Policy Characteristics'!I:I,MATCH($C812,'Policy Characteristics'!$C:$C,0)))</f>
        <v>% of fuel shifted</v>
      </c>
      <c r="P812" s="427" t="str">
        <f>IF(ISBLANK(INDEX('Policy Characteristics'!J:J,MATCH($C812,'Policy Characteristics'!$C:$C,0))),"",INDEX('Policy Characteristics'!J:J,MATCH($C812,'Policy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12" s="427" t="str">
        <f>IF(ISBLANK(INDEX('Policy Characteristics'!K:K,MATCH($C812,'Policy Characteristics'!$C:$C,0))),"",INDEX('Policy Characteristics'!K:K,MATCH($C812,'Policy Characteristics'!$C:$C,0)))</f>
        <v>industry-ag-main.html#fuel-switching</v>
      </c>
      <c r="R812" s="427" t="str">
        <f>IF(ISBLANK(INDEX('Policy Characteristics'!L:L,MATCH($C812,'Policy Characteristics'!$C:$C,0))),"",INDEX('Policy Characteristics'!L:L,MATCH($C812,'Policy Characteristics'!$C:$C,0)))</f>
        <v>industry-elec-and-hydrogen.html</v>
      </c>
    </row>
    <row r="813" spans="1:18" x14ac:dyDescent="0.35">
      <c r="A813" s="427" t="str">
        <f>IF(ISBLANK(INDEX('Policy Characteristics'!A:A,MATCH($C813,'Policy Characteristics'!$C:$C,0))),"",INDEX('Policy Characteristics'!A:A,MATCH($C813,'Policy Characteristics'!$C:$C,0)))</f>
        <v>Industry</v>
      </c>
      <c r="B813" s="427" t="str">
        <f>IF(ISBLANK(INDEX('Policy Characteristics'!B:B,MATCH($C813,'Policy Characteristics'!$C:$C,0))),"",INDEX('Policy Characteristics'!B:B,MATCH($C813,'Policy Characteristics'!$C:$C,0)))</f>
        <v>Electrification + Hydrogen</v>
      </c>
      <c r="C813" s="431" t="str">
        <f t="shared" si="40"/>
        <v>Fraction of Industrial Fuel Use Shifted to Other Fuels</v>
      </c>
      <c r="D813" s="9" t="s">
        <v>3261</v>
      </c>
      <c r="E813" s="53" t="s">
        <v>2839</v>
      </c>
      <c r="F813" s="211" t="s">
        <v>3229</v>
      </c>
      <c r="G813" s="53" t="s">
        <v>3281</v>
      </c>
      <c r="H813" s="54">
        <v>1366</v>
      </c>
      <c r="I813" s="53" t="s">
        <v>46</v>
      </c>
      <c r="J813" s="429" t="str">
        <f>IF(ISBLANK(INDEX('Policy Characteristics'!D:D,MATCH($C813,'Policy Characteristics'!$C:$C,0))),"",INDEX('Policy Characteristics'!D:D,MATCH($C813,'Policy Characteristics'!$C:$C,0)))</f>
        <v>Electrification + Hydrogen</v>
      </c>
      <c r="K813" s="427" t="str">
        <f>IF(ISBLANK(INDEX('Policy Characteristics'!E:E,MATCH($C813,'Policy Characteristics'!$C:$C,0))),"",INDEX('Policy Characteristics'!E:E,MATCH($C813,'Policy Characteristics'!$C:$C,0)))</f>
        <v>indst fuel type shifting</v>
      </c>
      <c r="L813" s="450">
        <f>IF(ISBLANK(INDEX('Policy Characteristics'!F:F,MATCH($C813,'Policy Characteristics'!$C:$C,0))),"",INDEX('Policy Characteristics'!F:F,MATCH($C813,'Policy Characteristics'!$C:$C,0)))</f>
        <v>0</v>
      </c>
      <c r="M813" s="450">
        <f>IF(ISBLANK(INDEX('Policy Characteristics'!G:G,MATCH($C813,'Policy Characteristics'!$C:$C,0))),"",INDEX('Policy Characteristics'!G:G,MATCH($C813,'Policy Characteristics'!$C:$C,0)))</f>
        <v>1</v>
      </c>
      <c r="N813" s="450">
        <f>IF(ISBLANK(INDEX('Policy Characteristics'!H:H,MATCH($C813,'Policy Characteristics'!$C:$C,0))),"",INDEX('Policy Characteristics'!H:H,MATCH($C813,'Policy Characteristics'!$C:$C,0)))</f>
        <v>0.01</v>
      </c>
      <c r="O813" s="427" t="str">
        <f>IF(ISBLANK(INDEX('Policy Characteristics'!I:I,MATCH($C813,'Policy Characteristics'!$C:$C,0))),"",INDEX('Policy Characteristics'!I:I,MATCH($C813,'Policy Characteristics'!$C:$C,0)))</f>
        <v>% of fuel shifted</v>
      </c>
      <c r="P813" s="427" t="str">
        <f>IF(ISBLANK(INDEX('Policy Characteristics'!J:J,MATCH($C813,'Policy Characteristics'!$C:$C,0))),"",INDEX('Policy Characteristics'!J:J,MATCH($C813,'Policy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13" s="427" t="str">
        <f>IF(ISBLANK(INDEX('Policy Characteristics'!K:K,MATCH($C813,'Policy Characteristics'!$C:$C,0))),"",INDEX('Policy Characteristics'!K:K,MATCH($C813,'Policy Characteristics'!$C:$C,0)))</f>
        <v>industry-ag-main.html#fuel-switching</v>
      </c>
      <c r="R813" s="427" t="str">
        <f>IF(ISBLANK(INDEX('Policy Characteristics'!L:L,MATCH($C813,'Policy Characteristics'!$C:$C,0))),"",INDEX('Policy Characteristics'!L:L,MATCH($C813,'Policy Characteristics'!$C:$C,0)))</f>
        <v>industry-elec-and-hydrogen.html</v>
      </c>
    </row>
    <row r="814" spans="1:18" x14ac:dyDescent="0.35">
      <c r="A814" s="427" t="str">
        <f>IF(ISBLANK(INDEX('Policy Characteristics'!A:A,MATCH($C814,'Policy Characteristics'!$C:$C,0))),"",INDEX('Policy Characteristics'!A:A,MATCH($C814,'Policy Characteristics'!$C:$C,0)))</f>
        <v>Industry</v>
      </c>
      <c r="B814" s="427" t="str">
        <f>IF(ISBLANK(INDEX('Policy Characteristics'!B:B,MATCH($C814,'Policy Characteristics'!$C:$C,0))),"",INDEX('Policy Characteristics'!B:B,MATCH($C814,'Policy Characteristics'!$C:$C,0)))</f>
        <v>Electrification + Hydrogen</v>
      </c>
      <c r="C814" s="431" t="str">
        <f t="shared" si="40"/>
        <v>Fraction of Industrial Fuel Use Shifted to Other Fuels</v>
      </c>
      <c r="D814" s="9" t="s">
        <v>3261</v>
      </c>
      <c r="E814" s="53" t="s">
        <v>2836</v>
      </c>
      <c r="F814" s="211" t="s">
        <v>3229</v>
      </c>
      <c r="G814" s="53" t="s">
        <v>3282</v>
      </c>
      <c r="H814" s="54">
        <v>1367</v>
      </c>
      <c r="I814" s="53" t="s">
        <v>45</v>
      </c>
      <c r="J814" s="429" t="str">
        <f>IF(ISBLANK(INDEX('Policy Characteristics'!D:D,MATCH($C814,'Policy Characteristics'!$C:$C,0))),"",INDEX('Policy Characteristics'!D:D,MATCH($C814,'Policy Characteristics'!$C:$C,0)))</f>
        <v>Electrification + Hydrogen</v>
      </c>
      <c r="K814" s="427" t="str">
        <f>IF(ISBLANK(INDEX('Policy Characteristics'!E:E,MATCH($C814,'Policy Characteristics'!$C:$C,0))),"",INDEX('Policy Characteristics'!E:E,MATCH($C814,'Policy Characteristics'!$C:$C,0)))</f>
        <v>indst fuel type shifting</v>
      </c>
      <c r="L814" s="450">
        <f>IF(ISBLANK(INDEX('Policy Characteristics'!F:F,MATCH($C814,'Policy Characteristics'!$C:$C,0))),"",INDEX('Policy Characteristics'!F:F,MATCH($C814,'Policy Characteristics'!$C:$C,0)))</f>
        <v>0</v>
      </c>
      <c r="M814" s="450">
        <f>IF(ISBLANK(INDEX('Policy Characteristics'!G:G,MATCH($C814,'Policy Characteristics'!$C:$C,0))),"",INDEX('Policy Characteristics'!G:G,MATCH($C814,'Policy Characteristics'!$C:$C,0)))</f>
        <v>1</v>
      </c>
      <c r="N814" s="450">
        <f>IF(ISBLANK(INDEX('Policy Characteristics'!H:H,MATCH($C814,'Policy Characteristics'!$C:$C,0))),"",INDEX('Policy Characteristics'!H:H,MATCH($C814,'Policy Characteristics'!$C:$C,0)))</f>
        <v>0.01</v>
      </c>
      <c r="O814" s="427" t="str">
        <f>IF(ISBLANK(INDEX('Policy Characteristics'!I:I,MATCH($C814,'Policy Characteristics'!$C:$C,0))),"",INDEX('Policy Characteristics'!I:I,MATCH($C814,'Policy Characteristics'!$C:$C,0)))</f>
        <v>% of fuel shifted</v>
      </c>
      <c r="P814" s="427" t="str">
        <f>IF(ISBLANK(INDEX('Policy Characteristics'!J:J,MATCH($C814,'Policy Characteristics'!$C:$C,0))),"",INDEX('Policy Characteristics'!J:J,MATCH($C814,'Policy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14" s="427" t="str">
        <f>IF(ISBLANK(INDEX('Policy Characteristics'!K:K,MATCH($C814,'Policy Characteristics'!$C:$C,0))),"",INDEX('Policy Characteristics'!K:K,MATCH($C814,'Policy Characteristics'!$C:$C,0)))</f>
        <v>industry-ag-main.html#fuel-switching</v>
      </c>
      <c r="R814" s="427" t="str">
        <f>IF(ISBLANK(INDEX('Policy Characteristics'!L:L,MATCH($C814,'Policy Characteristics'!$C:$C,0))),"",INDEX('Policy Characteristics'!L:L,MATCH($C814,'Policy Characteristics'!$C:$C,0)))</f>
        <v>industry-elec-and-hydrogen.html</v>
      </c>
    </row>
    <row r="815" spans="1:18" x14ac:dyDescent="0.35">
      <c r="A815" s="427" t="str">
        <f>IF(ISBLANK(INDEX('Policy Characteristics'!A:A,MATCH($C815,'Policy Characteristics'!$C:$C,0))),"",INDEX('Policy Characteristics'!A:A,MATCH($C815,'Policy Characteristics'!$C:$C,0)))</f>
        <v>Industry</v>
      </c>
      <c r="B815" s="427" t="str">
        <f>IF(ISBLANK(INDEX('Policy Characteristics'!B:B,MATCH($C815,'Policy Characteristics'!$C:$C,0))),"",INDEX('Policy Characteristics'!B:B,MATCH($C815,'Policy Characteristics'!$C:$C,0)))</f>
        <v>Electrification + Hydrogen</v>
      </c>
      <c r="C815" s="431" t="str">
        <f t="shared" si="40"/>
        <v>Fraction of Industrial Fuel Use Shifted to Other Fuels</v>
      </c>
      <c r="D815" s="9" t="s">
        <v>3262</v>
      </c>
      <c r="E815" s="53" t="s">
        <v>2480</v>
      </c>
      <c r="F815" s="211" t="s">
        <v>3230</v>
      </c>
      <c r="G815" s="53" t="s">
        <v>3273</v>
      </c>
      <c r="H815" s="54">
        <v>1368</v>
      </c>
      <c r="I815" s="53" t="s">
        <v>45</v>
      </c>
      <c r="J815" s="429" t="str">
        <f>IF(ISBLANK(INDEX('Policy Characteristics'!D:D,MATCH($C815,'Policy Characteristics'!$C:$C,0))),"",INDEX('Policy Characteristics'!D:D,MATCH($C815,'Policy Characteristics'!$C:$C,0)))</f>
        <v>Electrification + Hydrogen</v>
      </c>
      <c r="K815" s="427" t="str">
        <f>IF(ISBLANK(INDEX('Policy Characteristics'!E:E,MATCH($C815,'Policy Characteristics'!$C:$C,0))),"",INDEX('Policy Characteristics'!E:E,MATCH($C815,'Policy Characteristics'!$C:$C,0)))</f>
        <v>indst fuel type shifting</v>
      </c>
      <c r="L815" s="450">
        <f>IF(ISBLANK(INDEX('Policy Characteristics'!F:F,MATCH($C815,'Policy Characteristics'!$C:$C,0))),"",INDEX('Policy Characteristics'!F:F,MATCH($C815,'Policy Characteristics'!$C:$C,0)))</f>
        <v>0</v>
      </c>
      <c r="M815" s="450">
        <f>IF(ISBLANK(INDEX('Policy Characteristics'!G:G,MATCH($C815,'Policy Characteristics'!$C:$C,0))),"",INDEX('Policy Characteristics'!G:G,MATCH($C815,'Policy Characteristics'!$C:$C,0)))</f>
        <v>1</v>
      </c>
      <c r="N815" s="450">
        <f>IF(ISBLANK(INDEX('Policy Characteristics'!H:H,MATCH($C815,'Policy Characteristics'!$C:$C,0))),"",INDEX('Policy Characteristics'!H:H,MATCH($C815,'Policy Characteristics'!$C:$C,0)))</f>
        <v>0.01</v>
      </c>
      <c r="O815" s="427" t="str">
        <f>IF(ISBLANK(INDEX('Policy Characteristics'!I:I,MATCH($C815,'Policy Characteristics'!$C:$C,0))),"",INDEX('Policy Characteristics'!I:I,MATCH($C815,'Policy Characteristics'!$C:$C,0)))</f>
        <v>% of fuel shifted</v>
      </c>
      <c r="P815" s="427" t="str">
        <f>IF(ISBLANK(INDEX('Policy Characteristics'!J:J,MATCH($C815,'Policy Characteristics'!$C:$C,0))),"",INDEX('Policy Characteristics'!J:J,MATCH($C815,'Policy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15" s="427" t="str">
        <f>IF(ISBLANK(INDEX('Policy Characteristics'!K:K,MATCH($C815,'Policy Characteristics'!$C:$C,0))),"",INDEX('Policy Characteristics'!K:K,MATCH($C815,'Policy Characteristics'!$C:$C,0)))</f>
        <v>industry-ag-main.html#fuel-switching</v>
      </c>
      <c r="R815" s="427" t="str">
        <f>IF(ISBLANK(INDEX('Policy Characteristics'!L:L,MATCH($C815,'Policy Characteristics'!$C:$C,0))),"",INDEX('Policy Characteristics'!L:L,MATCH($C815,'Policy Characteristics'!$C:$C,0)))</f>
        <v>industry-elec-and-hydrogen.html</v>
      </c>
    </row>
    <row r="816" spans="1:18" x14ac:dyDescent="0.35">
      <c r="A816" s="427" t="str">
        <f>IF(ISBLANK(INDEX('Policy Characteristics'!A:A,MATCH($C816,'Policy Characteristics'!$C:$C,0))),"",INDEX('Policy Characteristics'!A:A,MATCH($C816,'Policy Characteristics'!$C:$C,0)))</f>
        <v>Industry</v>
      </c>
      <c r="B816" s="427" t="str">
        <f>IF(ISBLANK(INDEX('Policy Characteristics'!B:B,MATCH($C816,'Policy Characteristics'!$C:$C,0))),"",INDEX('Policy Characteristics'!B:B,MATCH($C816,'Policy Characteristics'!$C:$C,0)))</f>
        <v>Electrification + Hydrogen</v>
      </c>
      <c r="C816" s="431" t="str">
        <f t="shared" si="40"/>
        <v>Fraction of Industrial Fuel Use Shifted to Other Fuels</v>
      </c>
      <c r="D816" s="9" t="s">
        <v>3262</v>
      </c>
      <c r="E816" s="53" t="s">
        <v>2481</v>
      </c>
      <c r="F816" s="211" t="s">
        <v>3230</v>
      </c>
      <c r="G816" s="53" t="s">
        <v>3274</v>
      </c>
      <c r="H816" s="54">
        <v>1369</v>
      </c>
      <c r="I816" s="53" t="s">
        <v>46</v>
      </c>
      <c r="J816" s="429" t="str">
        <f>IF(ISBLANK(INDEX('Policy Characteristics'!D:D,MATCH($C816,'Policy Characteristics'!$C:$C,0))),"",INDEX('Policy Characteristics'!D:D,MATCH($C816,'Policy Characteristics'!$C:$C,0)))</f>
        <v>Electrification + Hydrogen</v>
      </c>
      <c r="K816" s="427" t="str">
        <f>IF(ISBLANK(INDEX('Policy Characteristics'!E:E,MATCH($C816,'Policy Characteristics'!$C:$C,0))),"",INDEX('Policy Characteristics'!E:E,MATCH($C816,'Policy Characteristics'!$C:$C,0)))</f>
        <v>indst fuel type shifting</v>
      </c>
      <c r="L816" s="450">
        <f>IF(ISBLANK(INDEX('Policy Characteristics'!F:F,MATCH($C816,'Policy Characteristics'!$C:$C,0))),"",INDEX('Policy Characteristics'!F:F,MATCH($C816,'Policy Characteristics'!$C:$C,0)))</f>
        <v>0</v>
      </c>
      <c r="M816" s="450">
        <f>IF(ISBLANK(INDEX('Policy Characteristics'!G:G,MATCH($C816,'Policy Characteristics'!$C:$C,0))),"",INDEX('Policy Characteristics'!G:G,MATCH($C816,'Policy Characteristics'!$C:$C,0)))</f>
        <v>1</v>
      </c>
      <c r="N816" s="450">
        <f>IF(ISBLANK(INDEX('Policy Characteristics'!H:H,MATCH($C816,'Policy Characteristics'!$C:$C,0))),"",INDEX('Policy Characteristics'!H:H,MATCH($C816,'Policy Characteristics'!$C:$C,0)))</f>
        <v>0.01</v>
      </c>
      <c r="O816" s="427" t="str">
        <f>IF(ISBLANK(INDEX('Policy Characteristics'!I:I,MATCH($C816,'Policy Characteristics'!$C:$C,0))),"",INDEX('Policy Characteristics'!I:I,MATCH($C816,'Policy Characteristics'!$C:$C,0)))</f>
        <v>% of fuel shifted</v>
      </c>
      <c r="P816" s="427" t="str">
        <f>IF(ISBLANK(INDEX('Policy Characteristics'!J:J,MATCH($C816,'Policy Characteristics'!$C:$C,0))),"",INDEX('Policy Characteristics'!J:J,MATCH($C816,'Policy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16" s="427" t="str">
        <f>IF(ISBLANK(INDEX('Policy Characteristics'!K:K,MATCH($C816,'Policy Characteristics'!$C:$C,0))),"",INDEX('Policy Characteristics'!K:K,MATCH($C816,'Policy Characteristics'!$C:$C,0)))</f>
        <v>industry-ag-main.html#fuel-switching</v>
      </c>
      <c r="R816" s="427" t="str">
        <f>IF(ISBLANK(INDEX('Policy Characteristics'!L:L,MATCH($C816,'Policy Characteristics'!$C:$C,0))),"",INDEX('Policy Characteristics'!L:L,MATCH($C816,'Policy Characteristics'!$C:$C,0)))</f>
        <v>industry-elec-and-hydrogen.html</v>
      </c>
    </row>
    <row r="817" spans="1:18" x14ac:dyDescent="0.35">
      <c r="A817" s="427" t="str">
        <f>IF(ISBLANK(INDEX('Policy Characteristics'!A:A,MATCH($C817,'Policy Characteristics'!$C:$C,0))),"",INDEX('Policy Characteristics'!A:A,MATCH($C817,'Policy Characteristics'!$C:$C,0)))</f>
        <v>Industry</v>
      </c>
      <c r="B817" s="427" t="str">
        <f>IF(ISBLANK(INDEX('Policy Characteristics'!B:B,MATCH($C817,'Policy Characteristics'!$C:$C,0))),"",INDEX('Policy Characteristics'!B:B,MATCH($C817,'Policy Characteristics'!$C:$C,0)))</f>
        <v>Electrification + Hydrogen</v>
      </c>
      <c r="C817" s="431" t="str">
        <f t="shared" si="40"/>
        <v>Fraction of Industrial Fuel Use Shifted to Other Fuels</v>
      </c>
      <c r="D817" s="9" t="s">
        <v>3262</v>
      </c>
      <c r="E817" s="53" t="s">
        <v>2482</v>
      </c>
      <c r="F817" s="211" t="s">
        <v>3230</v>
      </c>
      <c r="G817" s="53" t="s">
        <v>3275</v>
      </c>
      <c r="H817" s="54">
        <v>1370</v>
      </c>
      <c r="I817" s="53" t="s">
        <v>46</v>
      </c>
      <c r="J817" s="429" t="str">
        <f>IF(ISBLANK(INDEX('Policy Characteristics'!D:D,MATCH($C817,'Policy Characteristics'!$C:$C,0))),"",INDEX('Policy Characteristics'!D:D,MATCH($C817,'Policy Characteristics'!$C:$C,0)))</f>
        <v>Electrification + Hydrogen</v>
      </c>
      <c r="K817" s="427" t="str">
        <f>IF(ISBLANK(INDEX('Policy Characteristics'!E:E,MATCH($C817,'Policy Characteristics'!$C:$C,0))),"",INDEX('Policy Characteristics'!E:E,MATCH($C817,'Policy Characteristics'!$C:$C,0)))</f>
        <v>indst fuel type shifting</v>
      </c>
      <c r="L817" s="450">
        <f>IF(ISBLANK(INDEX('Policy Characteristics'!F:F,MATCH($C817,'Policy Characteristics'!$C:$C,0))),"",INDEX('Policy Characteristics'!F:F,MATCH($C817,'Policy Characteristics'!$C:$C,0)))</f>
        <v>0</v>
      </c>
      <c r="M817" s="450">
        <f>IF(ISBLANK(INDEX('Policy Characteristics'!G:G,MATCH($C817,'Policy Characteristics'!$C:$C,0))),"",INDEX('Policy Characteristics'!G:G,MATCH($C817,'Policy Characteristics'!$C:$C,0)))</f>
        <v>1</v>
      </c>
      <c r="N817" s="450">
        <f>IF(ISBLANK(INDEX('Policy Characteristics'!H:H,MATCH($C817,'Policy Characteristics'!$C:$C,0))),"",INDEX('Policy Characteristics'!H:H,MATCH($C817,'Policy Characteristics'!$C:$C,0)))</f>
        <v>0.01</v>
      </c>
      <c r="O817" s="427" t="str">
        <f>IF(ISBLANK(INDEX('Policy Characteristics'!I:I,MATCH($C817,'Policy Characteristics'!$C:$C,0))),"",INDEX('Policy Characteristics'!I:I,MATCH($C817,'Policy Characteristics'!$C:$C,0)))</f>
        <v>% of fuel shifted</v>
      </c>
      <c r="P817" s="427" t="str">
        <f>IF(ISBLANK(INDEX('Policy Characteristics'!J:J,MATCH($C817,'Policy Characteristics'!$C:$C,0))),"",INDEX('Policy Characteristics'!J:J,MATCH($C817,'Policy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17" s="427" t="str">
        <f>IF(ISBLANK(INDEX('Policy Characteristics'!K:K,MATCH($C817,'Policy Characteristics'!$C:$C,0))),"",INDEX('Policy Characteristics'!K:K,MATCH($C817,'Policy Characteristics'!$C:$C,0)))</f>
        <v>industry-ag-main.html#fuel-switching</v>
      </c>
      <c r="R817" s="427" t="str">
        <f>IF(ISBLANK(INDEX('Policy Characteristics'!L:L,MATCH($C817,'Policy Characteristics'!$C:$C,0))),"",INDEX('Policy Characteristics'!L:L,MATCH($C817,'Policy Characteristics'!$C:$C,0)))</f>
        <v>industry-elec-and-hydrogen.html</v>
      </c>
    </row>
    <row r="818" spans="1:18" x14ac:dyDescent="0.35">
      <c r="A818" s="427" t="str">
        <f>IF(ISBLANK(INDEX('Policy Characteristics'!A:A,MATCH($C818,'Policy Characteristics'!$C:$C,0))),"",INDEX('Policy Characteristics'!A:A,MATCH($C818,'Policy Characteristics'!$C:$C,0)))</f>
        <v>Industry</v>
      </c>
      <c r="B818" s="427" t="str">
        <f>IF(ISBLANK(INDEX('Policy Characteristics'!B:B,MATCH($C818,'Policy Characteristics'!$C:$C,0))),"",INDEX('Policy Characteristics'!B:B,MATCH($C818,'Policy Characteristics'!$C:$C,0)))</f>
        <v>Electrification + Hydrogen</v>
      </c>
      <c r="C818" s="431" t="str">
        <f t="shared" si="40"/>
        <v>Fraction of Industrial Fuel Use Shifted to Other Fuels</v>
      </c>
      <c r="D818" s="9" t="s">
        <v>3262</v>
      </c>
      <c r="E818" s="53" t="s">
        <v>2483</v>
      </c>
      <c r="F818" s="211" t="s">
        <v>3230</v>
      </c>
      <c r="G818" s="53" t="s">
        <v>3276</v>
      </c>
      <c r="H818" s="54">
        <v>1371</v>
      </c>
      <c r="I818" s="53" t="s">
        <v>46</v>
      </c>
      <c r="J818" s="429" t="str">
        <f>IF(ISBLANK(INDEX('Policy Characteristics'!D:D,MATCH($C818,'Policy Characteristics'!$C:$C,0))),"",INDEX('Policy Characteristics'!D:D,MATCH($C818,'Policy Characteristics'!$C:$C,0)))</f>
        <v>Electrification + Hydrogen</v>
      </c>
      <c r="K818" s="427" t="str">
        <f>IF(ISBLANK(INDEX('Policy Characteristics'!E:E,MATCH($C818,'Policy Characteristics'!$C:$C,0))),"",INDEX('Policy Characteristics'!E:E,MATCH($C818,'Policy Characteristics'!$C:$C,0)))</f>
        <v>indst fuel type shifting</v>
      </c>
      <c r="L818" s="450">
        <f>IF(ISBLANK(INDEX('Policy Characteristics'!F:F,MATCH($C818,'Policy Characteristics'!$C:$C,0))),"",INDEX('Policy Characteristics'!F:F,MATCH($C818,'Policy Characteristics'!$C:$C,0)))</f>
        <v>0</v>
      </c>
      <c r="M818" s="450">
        <f>IF(ISBLANK(INDEX('Policy Characteristics'!G:G,MATCH($C818,'Policy Characteristics'!$C:$C,0))),"",INDEX('Policy Characteristics'!G:G,MATCH($C818,'Policy Characteristics'!$C:$C,0)))</f>
        <v>1</v>
      </c>
      <c r="N818" s="450">
        <f>IF(ISBLANK(INDEX('Policy Characteristics'!H:H,MATCH($C818,'Policy Characteristics'!$C:$C,0))),"",INDEX('Policy Characteristics'!H:H,MATCH($C818,'Policy Characteristics'!$C:$C,0)))</f>
        <v>0.01</v>
      </c>
      <c r="O818" s="427" t="str">
        <f>IF(ISBLANK(INDEX('Policy Characteristics'!I:I,MATCH($C818,'Policy Characteristics'!$C:$C,0))),"",INDEX('Policy Characteristics'!I:I,MATCH($C818,'Policy Characteristics'!$C:$C,0)))</f>
        <v>% of fuel shifted</v>
      </c>
      <c r="P818" s="427" t="str">
        <f>IF(ISBLANK(INDEX('Policy Characteristics'!J:J,MATCH($C818,'Policy Characteristics'!$C:$C,0))),"",INDEX('Policy Characteristics'!J:J,MATCH($C818,'Policy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18" s="427" t="str">
        <f>IF(ISBLANK(INDEX('Policy Characteristics'!K:K,MATCH($C818,'Policy Characteristics'!$C:$C,0))),"",INDEX('Policy Characteristics'!K:K,MATCH($C818,'Policy Characteristics'!$C:$C,0)))</f>
        <v>industry-ag-main.html#fuel-switching</v>
      </c>
      <c r="R818" s="427" t="str">
        <f>IF(ISBLANK(INDEX('Policy Characteristics'!L:L,MATCH($C818,'Policy Characteristics'!$C:$C,0))),"",INDEX('Policy Characteristics'!L:L,MATCH($C818,'Policy Characteristics'!$C:$C,0)))</f>
        <v>industry-elec-and-hydrogen.html</v>
      </c>
    </row>
    <row r="819" spans="1:18" x14ac:dyDescent="0.35">
      <c r="A819" s="427" t="str">
        <f>IF(ISBLANK(INDEX('Policy Characteristics'!A:A,MATCH($C819,'Policy Characteristics'!$C:$C,0))),"",INDEX('Policy Characteristics'!A:A,MATCH($C819,'Policy Characteristics'!$C:$C,0)))</f>
        <v>Industry</v>
      </c>
      <c r="B819" s="427" t="str">
        <f>IF(ISBLANK(INDEX('Policy Characteristics'!B:B,MATCH($C819,'Policy Characteristics'!$C:$C,0))),"",INDEX('Policy Characteristics'!B:B,MATCH($C819,'Policy Characteristics'!$C:$C,0)))</f>
        <v>Electrification + Hydrogen</v>
      </c>
      <c r="C819" s="431" t="str">
        <f t="shared" si="40"/>
        <v>Fraction of Industrial Fuel Use Shifted to Other Fuels</v>
      </c>
      <c r="D819" s="9" t="s">
        <v>3262</v>
      </c>
      <c r="E819" s="53" t="s">
        <v>2484</v>
      </c>
      <c r="F819" s="211" t="s">
        <v>3230</v>
      </c>
      <c r="G819" s="53" t="s">
        <v>3277</v>
      </c>
      <c r="H819" s="54">
        <v>1372</v>
      </c>
      <c r="I819" s="53" t="s">
        <v>46</v>
      </c>
      <c r="J819" s="429" t="str">
        <f>IF(ISBLANK(INDEX('Policy Characteristics'!D:D,MATCH($C819,'Policy Characteristics'!$C:$C,0))),"",INDEX('Policy Characteristics'!D:D,MATCH($C819,'Policy Characteristics'!$C:$C,0)))</f>
        <v>Electrification + Hydrogen</v>
      </c>
      <c r="K819" s="427" t="str">
        <f>IF(ISBLANK(INDEX('Policy Characteristics'!E:E,MATCH($C819,'Policy Characteristics'!$C:$C,0))),"",INDEX('Policy Characteristics'!E:E,MATCH($C819,'Policy Characteristics'!$C:$C,0)))</f>
        <v>indst fuel type shifting</v>
      </c>
      <c r="L819" s="450">
        <f>IF(ISBLANK(INDEX('Policy Characteristics'!F:F,MATCH($C819,'Policy Characteristics'!$C:$C,0))),"",INDEX('Policy Characteristics'!F:F,MATCH($C819,'Policy Characteristics'!$C:$C,0)))</f>
        <v>0</v>
      </c>
      <c r="M819" s="450">
        <f>IF(ISBLANK(INDEX('Policy Characteristics'!G:G,MATCH($C819,'Policy Characteristics'!$C:$C,0))),"",INDEX('Policy Characteristics'!G:G,MATCH($C819,'Policy Characteristics'!$C:$C,0)))</f>
        <v>1</v>
      </c>
      <c r="N819" s="450">
        <f>IF(ISBLANK(INDEX('Policy Characteristics'!H:H,MATCH($C819,'Policy Characteristics'!$C:$C,0))),"",INDEX('Policy Characteristics'!H:H,MATCH($C819,'Policy Characteristics'!$C:$C,0)))</f>
        <v>0.01</v>
      </c>
      <c r="O819" s="427" t="str">
        <f>IF(ISBLANK(INDEX('Policy Characteristics'!I:I,MATCH($C819,'Policy Characteristics'!$C:$C,0))),"",INDEX('Policy Characteristics'!I:I,MATCH($C819,'Policy Characteristics'!$C:$C,0)))</f>
        <v>% of fuel shifted</v>
      </c>
      <c r="P819" s="427" t="str">
        <f>IF(ISBLANK(INDEX('Policy Characteristics'!J:J,MATCH($C819,'Policy Characteristics'!$C:$C,0))),"",INDEX('Policy Characteristics'!J:J,MATCH($C819,'Policy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19" s="427" t="str">
        <f>IF(ISBLANK(INDEX('Policy Characteristics'!K:K,MATCH($C819,'Policy Characteristics'!$C:$C,0))),"",INDEX('Policy Characteristics'!K:K,MATCH($C819,'Policy Characteristics'!$C:$C,0)))</f>
        <v>industry-ag-main.html#fuel-switching</v>
      </c>
      <c r="R819" s="427" t="str">
        <f>IF(ISBLANK(INDEX('Policy Characteristics'!L:L,MATCH($C819,'Policy Characteristics'!$C:$C,0))),"",INDEX('Policy Characteristics'!L:L,MATCH($C819,'Policy Characteristics'!$C:$C,0)))</f>
        <v>industry-elec-and-hydrogen.html</v>
      </c>
    </row>
    <row r="820" spans="1:18" x14ac:dyDescent="0.35">
      <c r="A820" s="427" t="str">
        <f>IF(ISBLANK(INDEX('Policy Characteristics'!A:A,MATCH($C820,'Policy Characteristics'!$C:$C,0))),"",INDEX('Policy Characteristics'!A:A,MATCH($C820,'Policy Characteristics'!$C:$C,0)))</f>
        <v>Industry</v>
      </c>
      <c r="B820" s="427" t="str">
        <f>IF(ISBLANK(INDEX('Policy Characteristics'!B:B,MATCH($C820,'Policy Characteristics'!$C:$C,0))),"",INDEX('Policy Characteristics'!B:B,MATCH($C820,'Policy Characteristics'!$C:$C,0)))</f>
        <v>Electrification + Hydrogen</v>
      </c>
      <c r="C820" s="431" t="str">
        <f t="shared" si="40"/>
        <v>Fraction of Industrial Fuel Use Shifted to Other Fuels</v>
      </c>
      <c r="D820" s="9" t="s">
        <v>3262</v>
      </c>
      <c r="E820" s="53" t="s">
        <v>2485</v>
      </c>
      <c r="F820" s="211" t="s">
        <v>3230</v>
      </c>
      <c r="G820" s="53" t="s">
        <v>3278</v>
      </c>
      <c r="H820" s="54">
        <v>1373</v>
      </c>
      <c r="I820" s="53" t="s">
        <v>46</v>
      </c>
      <c r="J820" s="429" t="str">
        <f>IF(ISBLANK(INDEX('Policy Characteristics'!D:D,MATCH($C820,'Policy Characteristics'!$C:$C,0))),"",INDEX('Policy Characteristics'!D:D,MATCH($C820,'Policy Characteristics'!$C:$C,0)))</f>
        <v>Electrification + Hydrogen</v>
      </c>
      <c r="K820" s="427" t="str">
        <f>IF(ISBLANK(INDEX('Policy Characteristics'!E:E,MATCH($C820,'Policy Characteristics'!$C:$C,0))),"",INDEX('Policy Characteristics'!E:E,MATCH($C820,'Policy Characteristics'!$C:$C,0)))</f>
        <v>indst fuel type shifting</v>
      </c>
      <c r="L820" s="450">
        <f>IF(ISBLANK(INDEX('Policy Characteristics'!F:F,MATCH($C820,'Policy Characteristics'!$C:$C,0))),"",INDEX('Policy Characteristics'!F:F,MATCH($C820,'Policy Characteristics'!$C:$C,0)))</f>
        <v>0</v>
      </c>
      <c r="M820" s="450">
        <f>IF(ISBLANK(INDEX('Policy Characteristics'!G:G,MATCH($C820,'Policy Characteristics'!$C:$C,0))),"",INDEX('Policy Characteristics'!G:G,MATCH($C820,'Policy Characteristics'!$C:$C,0)))</f>
        <v>1</v>
      </c>
      <c r="N820" s="450">
        <f>IF(ISBLANK(INDEX('Policy Characteristics'!H:H,MATCH($C820,'Policy Characteristics'!$C:$C,0))),"",INDEX('Policy Characteristics'!H:H,MATCH($C820,'Policy Characteristics'!$C:$C,0)))</f>
        <v>0.01</v>
      </c>
      <c r="O820" s="427" t="str">
        <f>IF(ISBLANK(INDEX('Policy Characteristics'!I:I,MATCH($C820,'Policy Characteristics'!$C:$C,0))),"",INDEX('Policy Characteristics'!I:I,MATCH($C820,'Policy Characteristics'!$C:$C,0)))</f>
        <v>% of fuel shifted</v>
      </c>
      <c r="P820" s="427" t="str">
        <f>IF(ISBLANK(INDEX('Policy Characteristics'!J:J,MATCH($C820,'Policy Characteristics'!$C:$C,0))),"",INDEX('Policy Characteristics'!J:J,MATCH($C820,'Policy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20" s="427" t="str">
        <f>IF(ISBLANK(INDEX('Policy Characteristics'!K:K,MATCH($C820,'Policy Characteristics'!$C:$C,0))),"",INDEX('Policy Characteristics'!K:K,MATCH($C820,'Policy Characteristics'!$C:$C,0)))</f>
        <v>industry-ag-main.html#fuel-switching</v>
      </c>
      <c r="R820" s="427" t="str">
        <f>IF(ISBLANK(INDEX('Policy Characteristics'!L:L,MATCH($C820,'Policy Characteristics'!$C:$C,0))),"",INDEX('Policy Characteristics'!L:L,MATCH($C820,'Policy Characteristics'!$C:$C,0)))</f>
        <v>industry-elec-and-hydrogen.html</v>
      </c>
    </row>
    <row r="821" spans="1:18" x14ac:dyDescent="0.35">
      <c r="A821" s="427" t="str">
        <f>IF(ISBLANK(INDEX('Policy Characteristics'!A:A,MATCH($C821,'Policy Characteristics'!$C:$C,0))),"",INDEX('Policy Characteristics'!A:A,MATCH($C821,'Policy Characteristics'!$C:$C,0)))</f>
        <v>Industry</v>
      </c>
      <c r="B821" s="427" t="str">
        <f>IF(ISBLANK(INDEX('Policy Characteristics'!B:B,MATCH($C821,'Policy Characteristics'!$C:$C,0))),"",INDEX('Policy Characteristics'!B:B,MATCH($C821,'Policy Characteristics'!$C:$C,0)))</f>
        <v>Electrification + Hydrogen</v>
      </c>
      <c r="C821" s="431" t="str">
        <f t="shared" si="40"/>
        <v>Fraction of Industrial Fuel Use Shifted to Other Fuels</v>
      </c>
      <c r="D821" s="9" t="s">
        <v>3262</v>
      </c>
      <c r="E821" s="53" t="s">
        <v>2837</v>
      </c>
      <c r="F821" s="211" t="s">
        <v>3230</v>
      </c>
      <c r="G821" s="53" t="s">
        <v>3279</v>
      </c>
      <c r="H821" s="54">
        <v>1374</v>
      </c>
      <c r="I821" s="53" t="s">
        <v>46</v>
      </c>
      <c r="J821" s="429" t="str">
        <f>IF(ISBLANK(INDEX('Policy Characteristics'!D:D,MATCH($C821,'Policy Characteristics'!$C:$C,0))),"",INDEX('Policy Characteristics'!D:D,MATCH($C821,'Policy Characteristics'!$C:$C,0)))</f>
        <v>Electrification + Hydrogen</v>
      </c>
      <c r="K821" s="427" t="str">
        <f>IF(ISBLANK(INDEX('Policy Characteristics'!E:E,MATCH($C821,'Policy Characteristics'!$C:$C,0))),"",INDEX('Policy Characteristics'!E:E,MATCH($C821,'Policy Characteristics'!$C:$C,0)))</f>
        <v>indst fuel type shifting</v>
      </c>
      <c r="L821" s="450">
        <f>IF(ISBLANK(INDEX('Policy Characteristics'!F:F,MATCH($C821,'Policy Characteristics'!$C:$C,0))),"",INDEX('Policy Characteristics'!F:F,MATCH($C821,'Policy Characteristics'!$C:$C,0)))</f>
        <v>0</v>
      </c>
      <c r="M821" s="450">
        <f>IF(ISBLANK(INDEX('Policy Characteristics'!G:G,MATCH($C821,'Policy Characteristics'!$C:$C,0))),"",INDEX('Policy Characteristics'!G:G,MATCH($C821,'Policy Characteristics'!$C:$C,0)))</f>
        <v>1</v>
      </c>
      <c r="N821" s="450">
        <f>IF(ISBLANK(INDEX('Policy Characteristics'!H:H,MATCH($C821,'Policy Characteristics'!$C:$C,0))),"",INDEX('Policy Characteristics'!H:H,MATCH($C821,'Policy Characteristics'!$C:$C,0)))</f>
        <v>0.01</v>
      </c>
      <c r="O821" s="427" t="str">
        <f>IF(ISBLANK(INDEX('Policy Characteristics'!I:I,MATCH($C821,'Policy Characteristics'!$C:$C,0))),"",INDEX('Policy Characteristics'!I:I,MATCH($C821,'Policy Characteristics'!$C:$C,0)))</f>
        <v>% of fuel shifted</v>
      </c>
      <c r="P821" s="427" t="str">
        <f>IF(ISBLANK(INDEX('Policy Characteristics'!J:J,MATCH($C821,'Policy Characteristics'!$C:$C,0))),"",INDEX('Policy Characteristics'!J:J,MATCH($C821,'Policy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21" s="427" t="str">
        <f>IF(ISBLANK(INDEX('Policy Characteristics'!K:K,MATCH($C821,'Policy Characteristics'!$C:$C,0))),"",INDEX('Policy Characteristics'!K:K,MATCH($C821,'Policy Characteristics'!$C:$C,0)))</f>
        <v>industry-ag-main.html#fuel-switching</v>
      </c>
      <c r="R821" s="427" t="str">
        <f>IF(ISBLANK(INDEX('Policy Characteristics'!L:L,MATCH($C821,'Policy Characteristics'!$C:$C,0))),"",INDEX('Policy Characteristics'!L:L,MATCH($C821,'Policy Characteristics'!$C:$C,0)))</f>
        <v>industry-elec-and-hydrogen.html</v>
      </c>
    </row>
    <row r="822" spans="1:18" x14ac:dyDescent="0.35">
      <c r="A822" s="427" t="str">
        <f>IF(ISBLANK(INDEX('Policy Characteristics'!A:A,MATCH($C822,'Policy Characteristics'!$C:$C,0))),"",INDEX('Policy Characteristics'!A:A,MATCH($C822,'Policy Characteristics'!$C:$C,0)))</f>
        <v>Industry</v>
      </c>
      <c r="B822" s="427" t="str">
        <f>IF(ISBLANK(INDEX('Policy Characteristics'!B:B,MATCH($C822,'Policy Characteristics'!$C:$C,0))),"",INDEX('Policy Characteristics'!B:B,MATCH($C822,'Policy Characteristics'!$C:$C,0)))</f>
        <v>Electrification + Hydrogen</v>
      </c>
      <c r="C822" s="431" t="str">
        <f t="shared" si="40"/>
        <v>Fraction of Industrial Fuel Use Shifted to Other Fuels</v>
      </c>
      <c r="D822" s="9" t="s">
        <v>3262</v>
      </c>
      <c r="E822" s="53" t="s">
        <v>2838</v>
      </c>
      <c r="F822" s="211" t="s">
        <v>3230</v>
      </c>
      <c r="G822" s="53" t="s">
        <v>3280</v>
      </c>
      <c r="H822" s="54">
        <v>1375</v>
      </c>
      <c r="I822" s="53" t="s">
        <v>46</v>
      </c>
      <c r="J822" s="429" t="str">
        <f>IF(ISBLANK(INDEX('Policy Characteristics'!D:D,MATCH($C822,'Policy Characteristics'!$C:$C,0))),"",INDEX('Policy Characteristics'!D:D,MATCH($C822,'Policy Characteristics'!$C:$C,0)))</f>
        <v>Electrification + Hydrogen</v>
      </c>
      <c r="K822" s="427" t="str">
        <f>IF(ISBLANK(INDEX('Policy Characteristics'!E:E,MATCH($C822,'Policy Characteristics'!$C:$C,0))),"",INDEX('Policy Characteristics'!E:E,MATCH($C822,'Policy Characteristics'!$C:$C,0)))</f>
        <v>indst fuel type shifting</v>
      </c>
      <c r="L822" s="450">
        <f>IF(ISBLANK(INDEX('Policy Characteristics'!F:F,MATCH($C822,'Policy Characteristics'!$C:$C,0))),"",INDEX('Policy Characteristics'!F:F,MATCH($C822,'Policy Characteristics'!$C:$C,0)))</f>
        <v>0</v>
      </c>
      <c r="M822" s="450">
        <f>IF(ISBLANK(INDEX('Policy Characteristics'!G:G,MATCH($C822,'Policy Characteristics'!$C:$C,0))),"",INDEX('Policy Characteristics'!G:G,MATCH($C822,'Policy Characteristics'!$C:$C,0)))</f>
        <v>1</v>
      </c>
      <c r="N822" s="450">
        <f>IF(ISBLANK(INDEX('Policy Characteristics'!H:H,MATCH($C822,'Policy Characteristics'!$C:$C,0))),"",INDEX('Policy Characteristics'!H:H,MATCH($C822,'Policy Characteristics'!$C:$C,0)))</f>
        <v>0.01</v>
      </c>
      <c r="O822" s="427" t="str">
        <f>IF(ISBLANK(INDEX('Policy Characteristics'!I:I,MATCH($C822,'Policy Characteristics'!$C:$C,0))),"",INDEX('Policy Characteristics'!I:I,MATCH($C822,'Policy Characteristics'!$C:$C,0)))</f>
        <v>% of fuel shifted</v>
      </c>
      <c r="P822" s="427" t="str">
        <f>IF(ISBLANK(INDEX('Policy Characteristics'!J:J,MATCH($C822,'Policy Characteristics'!$C:$C,0))),"",INDEX('Policy Characteristics'!J:J,MATCH($C822,'Policy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22" s="427" t="str">
        <f>IF(ISBLANK(INDEX('Policy Characteristics'!K:K,MATCH($C822,'Policy Characteristics'!$C:$C,0))),"",INDEX('Policy Characteristics'!K:K,MATCH($C822,'Policy Characteristics'!$C:$C,0)))</f>
        <v>industry-ag-main.html#fuel-switching</v>
      </c>
      <c r="R822" s="427" t="str">
        <f>IF(ISBLANK(INDEX('Policy Characteristics'!L:L,MATCH($C822,'Policy Characteristics'!$C:$C,0))),"",INDEX('Policy Characteristics'!L:L,MATCH($C822,'Policy Characteristics'!$C:$C,0)))</f>
        <v>industry-elec-and-hydrogen.html</v>
      </c>
    </row>
    <row r="823" spans="1:18" x14ac:dyDescent="0.35">
      <c r="A823" s="427" t="str">
        <f>IF(ISBLANK(INDEX('Policy Characteristics'!A:A,MATCH($C823,'Policy Characteristics'!$C:$C,0))),"",INDEX('Policy Characteristics'!A:A,MATCH($C823,'Policy Characteristics'!$C:$C,0)))</f>
        <v>Industry</v>
      </c>
      <c r="B823" s="427" t="str">
        <f>IF(ISBLANK(INDEX('Policy Characteristics'!B:B,MATCH($C823,'Policy Characteristics'!$C:$C,0))),"",INDEX('Policy Characteristics'!B:B,MATCH($C823,'Policy Characteristics'!$C:$C,0)))</f>
        <v>Electrification + Hydrogen</v>
      </c>
      <c r="C823" s="431" t="str">
        <f t="shared" si="40"/>
        <v>Fraction of Industrial Fuel Use Shifted to Other Fuels</v>
      </c>
      <c r="D823" s="9" t="s">
        <v>3262</v>
      </c>
      <c r="E823" s="53" t="s">
        <v>2839</v>
      </c>
      <c r="F823" s="211" t="s">
        <v>3230</v>
      </c>
      <c r="G823" s="53" t="s">
        <v>3281</v>
      </c>
      <c r="H823" s="54">
        <v>1376</v>
      </c>
      <c r="I823" s="53" t="s">
        <v>46</v>
      </c>
      <c r="J823" s="429" t="str">
        <f>IF(ISBLANK(INDEX('Policy Characteristics'!D:D,MATCH($C823,'Policy Characteristics'!$C:$C,0))),"",INDEX('Policy Characteristics'!D:D,MATCH($C823,'Policy Characteristics'!$C:$C,0)))</f>
        <v>Electrification + Hydrogen</v>
      </c>
      <c r="K823" s="427" t="str">
        <f>IF(ISBLANK(INDEX('Policy Characteristics'!E:E,MATCH($C823,'Policy Characteristics'!$C:$C,0))),"",INDEX('Policy Characteristics'!E:E,MATCH($C823,'Policy Characteristics'!$C:$C,0)))</f>
        <v>indst fuel type shifting</v>
      </c>
      <c r="L823" s="450">
        <f>IF(ISBLANK(INDEX('Policy Characteristics'!F:F,MATCH($C823,'Policy Characteristics'!$C:$C,0))),"",INDEX('Policy Characteristics'!F:F,MATCH($C823,'Policy Characteristics'!$C:$C,0)))</f>
        <v>0</v>
      </c>
      <c r="M823" s="450">
        <f>IF(ISBLANK(INDEX('Policy Characteristics'!G:G,MATCH($C823,'Policy Characteristics'!$C:$C,0))),"",INDEX('Policy Characteristics'!G:G,MATCH($C823,'Policy Characteristics'!$C:$C,0)))</f>
        <v>1</v>
      </c>
      <c r="N823" s="450">
        <f>IF(ISBLANK(INDEX('Policy Characteristics'!H:H,MATCH($C823,'Policy Characteristics'!$C:$C,0))),"",INDEX('Policy Characteristics'!H:H,MATCH($C823,'Policy Characteristics'!$C:$C,0)))</f>
        <v>0.01</v>
      </c>
      <c r="O823" s="427" t="str">
        <f>IF(ISBLANK(INDEX('Policy Characteristics'!I:I,MATCH($C823,'Policy Characteristics'!$C:$C,0))),"",INDEX('Policy Characteristics'!I:I,MATCH($C823,'Policy Characteristics'!$C:$C,0)))</f>
        <v>% of fuel shifted</v>
      </c>
      <c r="P823" s="427" t="str">
        <f>IF(ISBLANK(INDEX('Policy Characteristics'!J:J,MATCH($C823,'Policy Characteristics'!$C:$C,0))),"",INDEX('Policy Characteristics'!J:J,MATCH($C823,'Policy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23" s="427" t="str">
        <f>IF(ISBLANK(INDEX('Policy Characteristics'!K:K,MATCH($C823,'Policy Characteristics'!$C:$C,0))),"",INDEX('Policy Characteristics'!K:K,MATCH($C823,'Policy Characteristics'!$C:$C,0)))</f>
        <v>industry-ag-main.html#fuel-switching</v>
      </c>
      <c r="R823" s="427" t="str">
        <f>IF(ISBLANK(INDEX('Policy Characteristics'!L:L,MATCH($C823,'Policy Characteristics'!$C:$C,0))),"",INDEX('Policy Characteristics'!L:L,MATCH($C823,'Policy Characteristics'!$C:$C,0)))</f>
        <v>industry-elec-and-hydrogen.html</v>
      </c>
    </row>
    <row r="824" spans="1:18" x14ac:dyDescent="0.35">
      <c r="A824" s="427" t="str">
        <f>IF(ISBLANK(INDEX('Policy Characteristics'!A:A,MATCH($C824,'Policy Characteristics'!$C:$C,0))),"",INDEX('Policy Characteristics'!A:A,MATCH($C824,'Policy Characteristics'!$C:$C,0)))</f>
        <v>Industry</v>
      </c>
      <c r="B824" s="427" t="str">
        <f>IF(ISBLANK(INDEX('Policy Characteristics'!B:B,MATCH($C824,'Policy Characteristics'!$C:$C,0))),"",INDEX('Policy Characteristics'!B:B,MATCH($C824,'Policy Characteristics'!$C:$C,0)))</f>
        <v>Electrification + Hydrogen</v>
      </c>
      <c r="C824" s="431" t="str">
        <f t="shared" si="40"/>
        <v>Fraction of Industrial Fuel Use Shifted to Other Fuels</v>
      </c>
      <c r="D824" s="9" t="s">
        <v>3262</v>
      </c>
      <c r="E824" s="53" t="s">
        <v>2836</v>
      </c>
      <c r="F824" s="211" t="s">
        <v>3230</v>
      </c>
      <c r="G824" s="53" t="s">
        <v>3282</v>
      </c>
      <c r="H824" s="54">
        <v>1377</v>
      </c>
      <c r="I824" s="53" t="s">
        <v>45</v>
      </c>
      <c r="J824" s="429" t="str">
        <f>IF(ISBLANK(INDEX('Policy Characteristics'!D:D,MATCH($C824,'Policy Characteristics'!$C:$C,0))),"",INDEX('Policy Characteristics'!D:D,MATCH($C824,'Policy Characteristics'!$C:$C,0)))</f>
        <v>Electrification + Hydrogen</v>
      </c>
      <c r="K824" s="427" t="str">
        <f>IF(ISBLANK(INDEX('Policy Characteristics'!E:E,MATCH($C824,'Policy Characteristics'!$C:$C,0))),"",INDEX('Policy Characteristics'!E:E,MATCH($C824,'Policy Characteristics'!$C:$C,0)))</f>
        <v>indst fuel type shifting</v>
      </c>
      <c r="L824" s="450">
        <f>IF(ISBLANK(INDEX('Policy Characteristics'!F:F,MATCH($C824,'Policy Characteristics'!$C:$C,0))),"",INDEX('Policy Characteristics'!F:F,MATCH($C824,'Policy Characteristics'!$C:$C,0)))</f>
        <v>0</v>
      </c>
      <c r="M824" s="450">
        <f>IF(ISBLANK(INDEX('Policy Characteristics'!G:G,MATCH($C824,'Policy Characteristics'!$C:$C,0))),"",INDEX('Policy Characteristics'!G:G,MATCH($C824,'Policy Characteristics'!$C:$C,0)))</f>
        <v>1</v>
      </c>
      <c r="N824" s="450">
        <f>IF(ISBLANK(INDEX('Policy Characteristics'!H:H,MATCH($C824,'Policy Characteristics'!$C:$C,0))),"",INDEX('Policy Characteristics'!H:H,MATCH($C824,'Policy Characteristics'!$C:$C,0)))</f>
        <v>0.01</v>
      </c>
      <c r="O824" s="427" t="str">
        <f>IF(ISBLANK(INDEX('Policy Characteristics'!I:I,MATCH($C824,'Policy Characteristics'!$C:$C,0))),"",INDEX('Policy Characteristics'!I:I,MATCH($C824,'Policy Characteristics'!$C:$C,0)))</f>
        <v>% of fuel shifted</v>
      </c>
      <c r="P824" s="427" t="str">
        <f>IF(ISBLANK(INDEX('Policy Characteristics'!J:J,MATCH($C824,'Policy Characteristics'!$C:$C,0))),"",INDEX('Policy Characteristics'!J:J,MATCH($C824,'Policy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24" s="427" t="str">
        <f>IF(ISBLANK(INDEX('Policy Characteristics'!K:K,MATCH($C824,'Policy Characteristics'!$C:$C,0))),"",INDEX('Policy Characteristics'!K:K,MATCH($C824,'Policy Characteristics'!$C:$C,0)))</f>
        <v>industry-ag-main.html#fuel-switching</v>
      </c>
      <c r="R824" s="427" t="str">
        <f>IF(ISBLANK(INDEX('Policy Characteristics'!L:L,MATCH($C824,'Policy Characteristics'!$C:$C,0))),"",INDEX('Policy Characteristics'!L:L,MATCH($C824,'Policy Characteristics'!$C:$C,0)))</f>
        <v>industry-elec-and-hydrogen.html</v>
      </c>
    </row>
    <row r="825" spans="1:18" x14ac:dyDescent="0.35">
      <c r="A825" s="427" t="str">
        <f>IF(ISBLANK(INDEX('Policy Characteristics'!A:A,MATCH($C825,'Policy Characteristics'!$C:$C,0))),"",INDEX('Policy Characteristics'!A:A,MATCH($C825,'Policy Characteristics'!$C:$C,0)))</f>
        <v>Industry</v>
      </c>
      <c r="B825" s="427" t="str">
        <f>IF(ISBLANK(INDEX('Policy Characteristics'!B:B,MATCH($C825,'Policy Characteristics'!$C:$C,0))),"",INDEX('Policy Characteristics'!B:B,MATCH($C825,'Policy Characteristics'!$C:$C,0)))</f>
        <v>Electrification + Hydrogen</v>
      </c>
      <c r="C825" s="431" t="str">
        <f t="shared" si="40"/>
        <v>Fraction of Industrial Fuel Use Shifted to Other Fuels</v>
      </c>
      <c r="D825" s="9" t="s">
        <v>3263</v>
      </c>
      <c r="E825" s="53" t="s">
        <v>2480</v>
      </c>
      <c r="F825" s="211" t="s">
        <v>3231</v>
      </c>
      <c r="G825" s="53" t="s">
        <v>3273</v>
      </c>
      <c r="H825" s="54">
        <v>1378</v>
      </c>
      <c r="I825" s="53" t="s">
        <v>45</v>
      </c>
      <c r="J825" s="429" t="str">
        <f>IF(ISBLANK(INDEX('Policy Characteristics'!D:D,MATCH($C825,'Policy Characteristics'!$C:$C,0))),"",INDEX('Policy Characteristics'!D:D,MATCH($C825,'Policy Characteristics'!$C:$C,0)))</f>
        <v>Electrification + Hydrogen</v>
      </c>
      <c r="K825" s="427" t="str">
        <f>IF(ISBLANK(INDEX('Policy Characteristics'!E:E,MATCH($C825,'Policy Characteristics'!$C:$C,0))),"",INDEX('Policy Characteristics'!E:E,MATCH($C825,'Policy Characteristics'!$C:$C,0)))</f>
        <v>indst fuel type shifting</v>
      </c>
      <c r="L825" s="450">
        <f>IF(ISBLANK(INDEX('Policy Characteristics'!F:F,MATCH($C825,'Policy Characteristics'!$C:$C,0))),"",INDEX('Policy Characteristics'!F:F,MATCH($C825,'Policy Characteristics'!$C:$C,0)))</f>
        <v>0</v>
      </c>
      <c r="M825" s="450">
        <f>IF(ISBLANK(INDEX('Policy Characteristics'!G:G,MATCH($C825,'Policy Characteristics'!$C:$C,0))),"",INDEX('Policy Characteristics'!G:G,MATCH($C825,'Policy Characteristics'!$C:$C,0)))</f>
        <v>1</v>
      </c>
      <c r="N825" s="450">
        <f>IF(ISBLANK(INDEX('Policy Characteristics'!H:H,MATCH($C825,'Policy Characteristics'!$C:$C,0))),"",INDEX('Policy Characteristics'!H:H,MATCH($C825,'Policy Characteristics'!$C:$C,0)))</f>
        <v>0.01</v>
      </c>
      <c r="O825" s="427" t="str">
        <f>IF(ISBLANK(INDEX('Policy Characteristics'!I:I,MATCH($C825,'Policy Characteristics'!$C:$C,0))),"",INDEX('Policy Characteristics'!I:I,MATCH($C825,'Policy Characteristics'!$C:$C,0)))</f>
        <v>% of fuel shifted</v>
      </c>
      <c r="P825" s="427" t="str">
        <f>IF(ISBLANK(INDEX('Policy Characteristics'!J:J,MATCH($C825,'Policy Characteristics'!$C:$C,0))),"",INDEX('Policy Characteristics'!J:J,MATCH($C825,'Policy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25" s="427" t="str">
        <f>IF(ISBLANK(INDEX('Policy Characteristics'!K:K,MATCH($C825,'Policy Characteristics'!$C:$C,0))),"",INDEX('Policy Characteristics'!K:K,MATCH($C825,'Policy Characteristics'!$C:$C,0)))</f>
        <v>industry-ag-main.html#fuel-switching</v>
      </c>
      <c r="R825" s="427" t="str">
        <f>IF(ISBLANK(INDEX('Policy Characteristics'!L:L,MATCH($C825,'Policy Characteristics'!$C:$C,0))),"",INDEX('Policy Characteristics'!L:L,MATCH($C825,'Policy Characteristics'!$C:$C,0)))</f>
        <v>industry-elec-and-hydrogen.html</v>
      </c>
    </row>
    <row r="826" spans="1:18" x14ac:dyDescent="0.35">
      <c r="A826" s="427" t="str">
        <f>IF(ISBLANK(INDEX('Policy Characteristics'!A:A,MATCH($C826,'Policy Characteristics'!$C:$C,0))),"",INDEX('Policy Characteristics'!A:A,MATCH($C826,'Policy Characteristics'!$C:$C,0)))</f>
        <v>Industry</v>
      </c>
      <c r="B826" s="427" t="str">
        <f>IF(ISBLANK(INDEX('Policy Characteristics'!B:B,MATCH($C826,'Policy Characteristics'!$C:$C,0))),"",INDEX('Policy Characteristics'!B:B,MATCH($C826,'Policy Characteristics'!$C:$C,0)))</f>
        <v>Electrification + Hydrogen</v>
      </c>
      <c r="C826" s="431" t="str">
        <f t="shared" si="40"/>
        <v>Fraction of Industrial Fuel Use Shifted to Other Fuels</v>
      </c>
      <c r="D826" s="9" t="s">
        <v>3263</v>
      </c>
      <c r="E826" s="53" t="s">
        <v>2481</v>
      </c>
      <c r="F826" s="211" t="s">
        <v>3231</v>
      </c>
      <c r="G826" s="53" t="s">
        <v>3274</v>
      </c>
      <c r="H826" s="54">
        <v>1379</v>
      </c>
      <c r="I826" s="53" t="s">
        <v>46</v>
      </c>
      <c r="J826" s="429" t="str">
        <f>IF(ISBLANK(INDEX('Policy Characteristics'!D:D,MATCH($C826,'Policy Characteristics'!$C:$C,0))),"",INDEX('Policy Characteristics'!D:D,MATCH($C826,'Policy Characteristics'!$C:$C,0)))</f>
        <v>Electrification + Hydrogen</v>
      </c>
      <c r="K826" s="427" t="str">
        <f>IF(ISBLANK(INDEX('Policy Characteristics'!E:E,MATCH($C826,'Policy Characteristics'!$C:$C,0))),"",INDEX('Policy Characteristics'!E:E,MATCH($C826,'Policy Characteristics'!$C:$C,0)))</f>
        <v>indst fuel type shifting</v>
      </c>
      <c r="L826" s="450">
        <f>IF(ISBLANK(INDEX('Policy Characteristics'!F:F,MATCH($C826,'Policy Characteristics'!$C:$C,0))),"",INDEX('Policy Characteristics'!F:F,MATCH($C826,'Policy Characteristics'!$C:$C,0)))</f>
        <v>0</v>
      </c>
      <c r="M826" s="450">
        <f>IF(ISBLANK(INDEX('Policy Characteristics'!G:G,MATCH($C826,'Policy Characteristics'!$C:$C,0))),"",INDEX('Policy Characteristics'!G:G,MATCH($C826,'Policy Characteristics'!$C:$C,0)))</f>
        <v>1</v>
      </c>
      <c r="N826" s="450">
        <f>IF(ISBLANK(INDEX('Policy Characteristics'!H:H,MATCH($C826,'Policy Characteristics'!$C:$C,0))),"",INDEX('Policy Characteristics'!H:H,MATCH($C826,'Policy Characteristics'!$C:$C,0)))</f>
        <v>0.01</v>
      </c>
      <c r="O826" s="427" t="str">
        <f>IF(ISBLANK(INDEX('Policy Characteristics'!I:I,MATCH($C826,'Policy Characteristics'!$C:$C,0))),"",INDEX('Policy Characteristics'!I:I,MATCH($C826,'Policy Characteristics'!$C:$C,0)))</f>
        <v>% of fuel shifted</v>
      </c>
      <c r="P826" s="427" t="str">
        <f>IF(ISBLANK(INDEX('Policy Characteristics'!J:J,MATCH($C826,'Policy Characteristics'!$C:$C,0))),"",INDEX('Policy Characteristics'!J:J,MATCH($C826,'Policy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26" s="427" t="str">
        <f>IF(ISBLANK(INDEX('Policy Characteristics'!K:K,MATCH($C826,'Policy Characteristics'!$C:$C,0))),"",INDEX('Policy Characteristics'!K:K,MATCH($C826,'Policy Characteristics'!$C:$C,0)))</f>
        <v>industry-ag-main.html#fuel-switching</v>
      </c>
      <c r="R826" s="427" t="str">
        <f>IF(ISBLANK(INDEX('Policy Characteristics'!L:L,MATCH($C826,'Policy Characteristics'!$C:$C,0))),"",INDEX('Policy Characteristics'!L:L,MATCH($C826,'Policy Characteristics'!$C:$C,0)))</f>
        <v>industry-elec-and-hydrogen.html</v>
      </c>
    </row>
    <row r="827" spans="1:18" x14ac:dyDescent="0.35">
      <c r="A827" s="427" t="str">
        <f>IF(ISBLANK(INDEX('Policy Characteristics'!A:A,MATCH($C827,'Policy Characteristics'!$C:$C,0))),"",INDEX('Policy Characteristics'!A:A,MATCH($C827,'Policy Characteristics'!$C:$C,0)))</f>
        <v>Industry</v>
      </c>
      <c r="B827" s="427" t="str">
        <f>IF(ISBLANK(INDEX('Policy Characteristics'!B:B,MATCH($C827,'Policy Characteristics'!$C:$C,0))),"",INDEX('Policy Characteristics'!B:B,MATCH($C827,'Policy Characteristics'!$C:$C,0)))</f>
        <v>Electrification + Hydrogen</v>
      </c>
      <c r="C827" s="431" t="str">
        <f t="shared" si="40"/>
        <v>Fraction of Industrial Fuel Use Shifted to Other Fuels</v>
      </c>
      <c r="D827" s="9" t="s">
        <v>3263</v>
      </c>
      <c r="E827" s="53" t="s">
        <v>2482</v>
      </c>
      <c r="F827" s="211" t="s">
        <v>3231</v>
      </c>
      <c r="G827" s="53" t="s">
        <v>3275</v>
      </c>
      <c r="H827" s="54">
        <v>1380</v>
      </c>
      <c r="I827" s="53" t="s">
        <v>46</v>
      </c>
      <c r="J827" s="429" t="str">
        <f>IF(ISBLANK(INDEX('Policy Characteristics'!D:D,MATCH($C827,'Policy Characteristics'!$C:$C,0))),"",INDEX('Policy Characteristics'!D:D,MATCH($C827,'Policy Characteristics'!$C:$C,0)))</f>
        <v>Electrification + Hydrogen</v>
      </c>
      <c r="K827" s="427" t="str">
        <f>IF(ISBLANK(INDEX('Policy Characteristics'!E:E,MATCH($C827,'Policy Characteristics'!$C:$C,0))),"",INDEX('Policy Characteristics'!E:E,MATCH($C827,'Policy Characteristics'!$C:$C,0)))</f>
        <v>indst fuel type shifting</v>
      </c>
      <c r="L827" s="450">
        <f>IF(ISBLANK(INDEX('Policy Characteristics'!F:F,MATCH($C827,'Policy Characteristics'!$C:$C,0))),"",INDEX('Policy Characteristics'!F:F,MATCH($C827,'Policy Characteristics'!$C:$C,0)))</f>
        <v>0</v>
      </c>
      <c r="M827" s="450">
        <f>IF(ISBLANK(INDEX('Policy Characteristics'!G:G,MATCH($C827,'Policy Characteristics'!$C:$C,0))),"",INDEX('Policy Characteristics'!G:G,MATCH($C827,'Policy Characteristics'!$C:$C,0)))</f>
        <v>1</v>
      </c>
      <c r="N827" s="450">
        <f>IF(ISBLANK(INDEX('Policy Characteristics'!H:H,MATCH($C827,'Policy Characteristics'!$C:$C,0))),"",INDEX('Policy Characteristics'!H:H,MATCH($C827,'Policy Characteristics'!$C:$C,0)))</f>
        <v>0.01</v>
      </c>
      <c r="O827" s="427" t="str">
        <f>IF(ISBLANK(INDEX('Policy Characteristics'!I:I,MATCH($C827,'Policy Characteristics'!$C:$C,0))),"",INDEX('Policy Characteristics'!I:I,MATCH($C827,'Policy Characteristics'!$C:$C,0)))</f>
        <v>% of fuel shifted</v>
      </c>
      <c r="P827" s="427" t="str">
        <f>IF(ISBLANK(INDEX('Policy Characteristics'!J:J,MATCH($C827,'Policy Characteristics'!$C:$C,0))),"",INDEX('Policy Characteristics'!J:J,MATCH($C827,'Policy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27" s="427" t="str">
        <f>IF(ISBLANK(INDEX('Policy Characteristics'!K:K,MATCH($C827,'Policy Characteristics'!$C:$C,0))),"",INDEX('Policy Characteristics'!K:K,MATCH($C827,'Policy Characteristics'!$C:$C,0)))</f>
        <v>industry-ag-main.html#fuel-switching</v>
      </c>
      <c r="R827" s="427" t="str">
        <f>IF(ISBLANK(INDEX('Policy Characteristics'!L:L,MATCH($C827,'Policy Characteristics'!$C:$C,0))),"",INDEX('Policy Characteristics'!L:L,MATCH($C827,'Policy Characteristics'!$C:$C,0)))</f>
        <v>industry-elec-and-hydrogen.html</v>
      </c>
    </row>
    <row r="828" spans="1:18" x14ac:dyDescent="0.35">
      <c r="A828" s="427" t="str">
        <f>IF(ISBLANK(INDEX('Policy Characteristics'!A:A,MATCH($C828,'Policy Characteristics'!$C:$C,0))),"",INDEX('Policy Characteristics'!A:A,MATCH($C828,'Policy Characteristics'!$C:$C,0)))</f>
        <v>Industry</v>
      </c>
      <c r="B828" s="427" t="str">
        <f>IF(ISBLANK(INDEX('Policy Characteristics'!B:B,MATCH($C828,'Policy Characteristics'!$C:$C,0))),"",INDEX('Policy Characteristics'!B:B,MATCH($C828,'Policy Characteristics'!$C:$C,0)))</f>
        <v>Electrification + Hydrogen</v>
      </c>
      <c r="C828" s="431" t="str">
        <f t="shared" si="40"/>
        <v>Fraction of Industrial Fuel Use Shifted to Other Fuels</v>
      </c>
      <c r="D828" s="9" t="s">
        <v>3263</v>
      </c>
      <c r="E828" s="53" t="s">
        <v>2483</v>
      </c>
      <c r="F828" s="211" t="s">
        <v>3231</v>
      </c>
      <c r="G828" s="53" t="s">
        <v>3276</v>
      </c>
      <c r="H828" s="54">
        <v>1381</v>
      </c>
      <c r="I828" s="53" t="s">
        <v>46</v>
      </c>
      <c r="J828" s="429" t="str">
        <f>IF(ISBLANK(INDEX('Policy Characteristics'!D:D,MATCH($C828,'Policy Characteristics'!$C:$C,0))),"",INDEX('Policy Characteristics'!D:D,MATCH($C828,'Policy Characteristics'!$C:$C,0)))</f>
        <v>Electrification + Hydrogen</v>
      </c>
      <c r="K828" s="427" t="str">
        <f>IF(ISBLANK(INDEX('Policy Characteristics'!E:E,MATCH($C828,'Policy Characteristics'!$C:$C,0))),"",INDEX('Policy Characteristics'!E:E,MATCH($C828,'Policy Characteristics'!$C:$C,0)))</f>
        <v>indst fuel type shifting</v>
      </c>
      <c r="L828" s="450">
        <f>IF(ISBLANK(INDEX('Policy Characteristics'!F:F,MATCH($C828,'Policy Characteristics'!$C:$C,0))),"",INDEX('Policy Characteristics'!F:F,MATCH($C828,'Policy Characteristics'!$C:$C,0)))</f>
        <v>0</v>
      </c>
      <c r="M828" s="450">
        <f>IF(ISBLANK(INDEX('Policy Characteristics'!G:G,MATCH($C828,'Policy Characteristics'!$C:$C,0))),"",INDEX('Policy Characteristics'!G:G,MATCH($C828,'Policy Characteristics'!$C:$C,0)))</f>
        <v>1</v>
      </c>
      <c r="N828" s="450">
        <f>IF(ISBLANK(INDEX('Policy Characteristics'!H:H,MATCH($C828,'Policy Characteristics'!$C:$C,0))),"",INDEX('Policy Characteristics'!H:H,MATCH($C828,'Policy Characteristics'!$C:$C,0)))</f>
        <v>0.01</v>
      </c>
      <c r="O828" s="427" t="str">
        <f>IF(ISBLANK(INDEX('Policy Characteristics'!I:I,MATCH($C828,'Policy Characteristics'!$C:$C,0))),"",INDEX('Policy Characteristics'!I:I,MATCH($C828,'Policy Characteristics'!$C:$C,0)))</f>
        <v>% of fuel shifted</v>
      </c>
      <c r="P828" s="427" t="str">
        <f>IF(ISBLANK(INDEX('Policy Characteristics'!J:J,MATCH($C828,'Policy Characteristics'!$C:$C,0))),"",INDEX('Policy Characteristics'!J:J,MATCH($C828,'Policy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28" s="427" t="str">
        <f>IF(ISBLANK(INDEX('Policy Characteristics'!K:K,MATCH($C828,'Policy Characteristics'!$C:$C,0))),"",INDEX('Policy Characteristics'!K:K,MATCH($C828,'Policy Characteristics'!$C:$C,0)))</f>
        <v>industry-ag-main.html#fuel-switching</v>
      </c>
      <c r="R828" s="427" t="str">
        <f>IF(ISBLANK(INDEX('Policy Characteristics'!L:L,MATCH($C828,'Policy Characteristics'!$C:$C,0))),"",INDEX('Policy Characteristics'!L:L,MATCH($C828,'Policy Characteristics'!$C:$C,0)))</f>
        <v>industry-elec-and-hydrogen.html</v>
      </c>
    </row>
    <row r="829" spans="1:18" x14ac:dyDescent="0.35">
      <c r="A829" s="427" t="str">
        <f>IF(ISBLANK(INDEX('Policy Characteristics'!A:A,MATCH($C829,'Policy Characteristics'!$C:$C,0))),"",INDEX('Policy Characteristics'!A:A,MATCH($C829,'Policy Characteristics'!$C:$C,0)))</f>
        <v>Industry</v>
      </c>
      <c r="B829" s="427" t="str">
        <f>IF(ISBLANK(INDEX('Policy Characteristics'!B:B,MATCH($C829,'Policy Characteristics'!$C:$C,0))),"",INDEX('Policy Characteristics'!B:B,MATCH($C829,'Policy Characteristics'!$C:$C,0)))</f>
        <v>Electrification + Hydrogen</v>
      </c>
      <c r="C829" s="431" t="str">
        <f t="shared" si="40"/>
        <v>Fraction of Industrial Fuel Use Shifted to Other Fuels</v>
      </c>
      <c r="D829" s="9" t="s">
        <v>3263</v>
      </c>
      <c r="E829" s="53" t="s">
        <v>2484</v>
      </c>
      <c r="F829" s="211" t="s">
        <v>3231</v>
      </c>
      <c r="G829" s="53" t="s">
        <v>3277</v>
      </c>
      <c r="H829" s="54">
        <v>1382</v>
      </c>
      <c r="I829" s="53" t="s">
        <v>46</v>
      </c>
      <c r="J829" s="429" t="str">
        <f>IF(ISBLANK(INDEX('Policy Characteristics'!D:D,MATCH($C829,'Policy Characteristics'!$C:$C,0))),"",INDEX('Policy Characteristics'!D:D,MATCH($C829,'Policy Characteristics'!$C:$C,0)))</f>
        <v>Electrification + Hydrogen</v>
      </c>
      <c r="K829" s="427" t="str">
        <f>IF(ISBLANK(INDEX('Policy Characteristics'!E:E,MATCH($C829,'Policy Characteristics'!$C:$C,0))),"",INDEX('Policy Characteristics'!E:E,MATCH($C829,'Policy Characteristics'!$C:$C,0)))</f>
        <v>indst fuel type shifting</v>
      </c>
      <c r="L829" s="450">
        <f>IF(ISBLANK(INDEX('Policy Characteristics'!F:F,MATCH($C829,'Policy Characteristics'!$C:$C,0))),"",INDEX('Policy Characteristics'!F:F,MATCH($C829,'Policy Characteristics'!$C:$C,0)))</f>
        <v>0</v>
      </c>
      <c r="M829" s="450">
        <f>IF(ISBLANK(INDEX('Policy Characteristics'!G:G,MATCH($C829,'Policy Characteristics'!$C:$C,0))),"",INDEX('Policy Characteristics'!G:G,MATCH($C829,'Policy Characteristics'!$C:$C,0)))</f>
        <v>1</v>
      </c>
      <c r="N829" s="450">
        <f>IF(ISBLANK(INDEX('Policy Characteristics'!H:H,MATCH($C829,'Policy Characteristics'!$C:$C,0))),"",INDEX('Policy Characteristics'!H:H,MATCH($C829,'Policy Characteristics'!$C:$C,0)))</f>
        <v>0.01</v>
      </c>
      <c r="O829" s="427" t="str">
        <f>IF(ISBLANK(INDEX('Policy Characteristics'!I:I,MATCH($C829,'Policy Characteristics'!$C:$C,0))),"",INDEX('Policy Characteristics'!I:I,MATCH($C829,'Policy Characteristics'!$C:$C,0)))</f>
        <v>% of fuel shifted</v>
      </c>
      <c r="P829" s="427" t="str">
        <f>IF(ISBLANK(INDEX('Policy Characteristics'!J:J,MATCH($C829,'Policy Characteristics'!$C:$C,0))),"",INDEX('Policy Characteristics'!J:J,MATCH($C829,'Policy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29" s="427" t="str">
        <f>IF(ISBLANK(INDEX('Policy Characteristics'!K:K,MATCH($C829,'Policy Characteristics'!$C:$C,0))),"",INDEX('Policy Characteristics'!K:K,MATCH($C829,'Policy Characteristics'!$C:$C,0)))</f>
        <v>industry-ag-main.html#fuel-switching</v>
      </c>
      <c r="R829" s="427" t="str">
        <f>IF(ISBLANK(INDEX('Policy Characteristics'!L:L,MATCH($C829,'Policy Characteristics'!$C:$C,0))),"",INDEX('Policy Characteristics'!L:L,MATCH($C829,'Policy Characteristics'!$C:$C,0)))</f>
        <v>industry-elec-and-hydrogen.html</v>
      </c>
    </row>
    <row r="830" spans="1:18" x14ac:dyDescent="0.35">
      <c r="A830" s="427" t="str">
        <f>IF(ISBLANK(INDEX('Policy Characteristics'!A:A,MATCH($C830,'Policy Characteristics'!$C:$C,0))),"",INDEX('Policy Characteristics'!A:A,MATCH($C830,'Policy Characteristics'!$C:$C,0)))</f>
        <v>Industry</v>
      </c>
      <c r="B830" s="427" t="str">
        <f>IF(ISBLANK(INDEX('Policy Characteristics'!B:B,MATCH($C830,'Policy Characteristics'!$C:$C,0))),"",INDEX('Policy Characteristics'!B:B,MATCH($C830,'Policy Characteristics'!$C:$C,0)))</f>
        <v>Electrification + Hydrogen</v>
      </c>
      <c r="C830" s="431" t="str">
        <f t="shared" si="40"/>
        <v>Fraction of Industrial Fuel Use Shifted to Other Fuels</v>
      </c>
      <c r="D830" s="9" t="s">
        <v>3263</v>
      </c>
      <c r="E830" s="53" t="s">
        <v>2485</v>
      </c>
      <c r="F830" s="211" t="s">
        <v>3231</v>
      </c>
      <c r="G830" s="53" t="s">
        <v>3278</v>
      </c>
      <c r="H830" s="54">
        <v>1383</v>
      </c>
      <c r="I830" s="53" t="s">
        <v>46</v>
      </c>
      <c r="J830" s="429" t="str">
        <f>IF(ISBLANK(INDEX('Policy Characteristics'!D:D,MATCH($C830,'Policy Characteristics'!$C:$C,0))),"",INDEX('Policy Characteristics'!D:D,MATCH($C830,'Policy Characteristics'!$C:$C,0)))</f>
        <v>Electrification + Hydrogen</v>
      </c>
      <c r="K830" s="427" t="str">
        <f>IF(ISBLANK(INDEX('Policy Characteristics'!E:E,MATCH($C830,'Policy Characteristics'!$C:$C,0))),"",INDEX('Policy Characteristics'!E:E,MATCH($C830,'Policy Characteristics'!$C:$C,0)))</f>
        <v>indst fuel type shifting</v>
      </c>
      <c r="L830" s="450">
        <f>IF(ISBLANK(INDEX('Policy Characteristics'!F:F,MATCH($C830,'Policy Characteristics'!$C:$C,0))),"",INDEX('Policy Characteristics'!F:F,MATCH($C830,'Policy Characteristics'!$C:$C,0)))</f>
        <v>0</v>
      </c>
      <c r="M830" s="450">
        <f>IF(ISBLANK(INDEX('Policy Characteristics'!G:G,MATCH($C830,'Policy Characteristics'!$C:$C,0))),"",INDEX('Policy Characteristics'!G:G,MATCH($C830,'Policy Characteristics'!$C:$C,0)))</f>
        <v>1</v>
      </c>
      <c r="N830" s="450">
        <f>IF(ISBLANK(INDEX('Policy Characteristics'!H:H,MATCH($C830,'Policy Characteristics'!$C:$C,0))),"",INDEX('Policy Characteristics'!H:H,MATCH($C830,'Policy Characteristics'!$C:$C,0)))</f>
        <v>0.01</v>
      </c>
      <c r="O830" s="427" t="str">
        <f>IF(ISBLANK(INDEX('Policy Characteristics'!I:I,MATCH($C830,'Policy Characteristics'!$C:$C,0))),"",INDEX('Policy Characteristics'!I:I,MATCH($C830,'Policy Characteristics'!$C:$C,0)))</f>
        <v>% of fuel shifted</v>
      </c>
      <c r="P830" s="427" t="str">
        <f>IF(ISBLANK(INDEX('Policy Characteristics'!J:J,MATCH($C830,'Policy Characteristics'!$C:$C,0))),"",INDEX('Policy Characteristics'!J:J,MATCH($C830,'Policy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30" s="427" t="str">
        <f>IF(ISBLANK(INDEX('Policy Characteristics'!K:K,MATCH($C830,'Policy Characteristics'!$C:$C,0))),"",INDEX('Policy Characteristics'!K:K,MATCH($C830,'Policy Characteristics'!$C:$C,0)))</f>
        <v>industry-ag-main.html#fuel-switching</v>
      </c>
      <c r="R830" s="427" t="str">
        <f>IF(ISBLANK(INDEX('Policy Characteristics'!L:L,MATCH($C830,'Policy Characteristics'!$C:$C,0))),"",INDEX('Policy Characteristics'!L:L,MATCH($C830,'Policy Characteristics'!$C:$C,0)))</f>
        <v>industry-elec-and-hydrogen.html</v>
      </c>
    </row>
    <row r="831" spans="1:18" x14ac:dyDescent="0.35">
      <c r="A831" s="427" t="str">
        <f>IF(ISBLANK(INDEX('Policy Characteristics'!A:A,MATCH($C831,'Policy Characteristics'!$C:$C,0))),"",INDEX('Policy Characteristics'!A:A,MATCH($C831,'Policy Characteristics'!$C:$C,0)))</f>
        <v>Industry</v>
      </c>
      <c r="B831" s="427" t="str">
        <f>IF(ISBLANK(INDEX('Policy Characteristics'!B:B,MATCH($C831,'Policy Characteristics'!$C:$C,0))),"",INDEX('Policy Characteristics'!B:B,MATCH($C831,'Policy Characteristics'!$C:$C,0)))</f>
        <v>Electrification + Hydrogen</v>
      </c>
      <c r="C831" s="431" t="str">
        <f t="shared" si="40"/>
        <v>Fraction of Industrial Fuel Use Shifted to Other Fuels</v>
      </c>
      <c r="D831" s="9" t="s">
        <v>3263</v>
      </c>
      <c r="E831" s="53" t="s">
        <v>2837</v>
      </c>
      <c r="F831" s="211" t="s">
        <v>3231</v>
      </c>
      <c r="G831" s="53" t="s">
        <v>3279</v>
      </c>
      <c r="H831" s="54">
        <v>1384</v>
      </c>
      <c r="I831" s="53" t="s">
        <v>46</v>
      </c>
      <c r="J831" s="429" t="str">
        <f>IF(ISBLANK(INDEX('Policy Characteristics'!D:D,MATCH($C831,'Policy Characteristics'!$C:$C,0))),"",INDEX('Policy Characteristics'!D:D,MATCH($C831,'Policy Characteristics'!$C:$C,0)))</f>
        <v>Electrification + Hydrogen</v>
      </c>
      <c r="K831" s="427" t="str">
        <f>IF(ISBLANK(INDEX('Policy Characteristics'!E:E,MATCH($C831,'Policy Characteristics'!$C:$C,0))),"",INDEX('Policy Characteristics'!E:E,MATCH($C831,'Policy Characteristics'!$C:$C,0)))</f>
        <v>indst fuel type shifting</v>
      </c>
      <c r="L831" s="450">
        <f>IF(ISBLANK(INDEX('Policy Characteristics'!F:F,MATCH($C831,'Policy Characteristics'!$C:$C,0))),"",INDEX('Policy Characteristics'!F:F,MATCH($C831,'Policy Characteristics'!$C:$C,0)))</f>
        <v>0</v>
      </c>
      <c r="M831" s="450">
        <f>IF(ISBLANK(INDEX('Policy Characteristics'!G:G,MATCH($C831,'Policy Characteristics'!$C:$C,0))),"",INDEX('Policy Characteristics'!G:G,MATCH($C831,'Policy Characteristics'!$C:$C,0)))</f>
        <v>1</v>
      </c>
      <c r="N831" s="450">
        <f>IF(ISBLANK(INDEX('Policy Characteristics'!H:H,MATCH($C831,'Policy Characteristics'!$C:$C,0))),"",INDEX('Policy Characteristics'!H:H,MATCH($C831,'Policy Characteristics'!$C:$C,0)))</f>
        <v>0.01</v>
      </c>
      <c r="O831" s="427" t="str">
        <f>IF(ISBLANK(INDEX('Policy Characteristics'!I:I,MATCH($C831,'Policy Characteristics'!$C:$C,0))),"",INDEX('Policy Characteristics'!I:I,MATCH($C831,'Policy Characteristics'!$C:$C,0)))</f>
        <v>% of fuel shifted</v>
      </c>
      <c r="P831" s="427" t="str">
        <f>IF(ISBLANK(INDEX('Policy Characteristics'!J:J,MATCH($C831,'Policy Characteristics'!$C:$C,0))),"",INDEX('Policy Characteristics'!J:J,MATCH($C831,'Policy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31" s="427" t="str">
        <f>IF(ISBLANK(INDEX('Policy Characteristics'!K:K,MATCH($C831,'Policy Characteristics'!$C:$C,0))),"",INDEX('Policy Characteristics'!K:K,MATCH($C831,'Policy Characteristics'!$C:$C,0)))</f>
        <v>industry-ag-main.html#fuel-switching</v>
      </c>
      <c r="R831" s="427" t="str">
        <f>IF(ISBLANK(INDEX('Policy Characteristics'!L:L,MATCH($C831,'Policy Characteristics'!$C:$C,0))),"",INDEX('Policy Characteristics'!L:L,MATCH($C831,'Policy Characteristics'!$C:$C,0)))</f>
        <v>industry-elec-and-hydrogen.html</v>
      </c>
    </row>
    <row r="832" spans="1:18" x14ac:dyDescent="0.35">
      <c r="A832" s="427" t="str">
        <f>IF(ISBLANK(INDEX('Policy Characteristics'!A:A,MATCH($C832,'Policy Characteristics'!$C:$C,0))),"",INDEX('Policy Characteristics'!A:A,MATCH($C832,'Policy Characteristics'!$C:$C,0)))</f>
        <v>Industry</v>
      </c>
      <c r="B832" s="427" t="str">
        <f>IF(ISBLANK(INDEX('Policy Characteristics'!B:B,MATCH($C832,'Policy Characteristics'!$C:$C,0))),"",INDEX('Policy Characteristics'!B:B,MATCH($C832,'Policy Characteristics'!$C:$C,0)))</f>
        <v>Electrification + Hydrogen</v>
      </c>
      <c r="C832" s="431" t="str">
        <f t="shared" si="40"/>
        <v>Fraction of Industrial Fuel Use Shifted to Other Fuels</v>
      </c>
      <c r="D832" s="9" t="s">
        <v>3263</v>
      </c>
      <c r="E832" s="53" t="s">
        <v>2838</v>
      </c>
      <c r="F832" s="211" t="s">
        <v>3231</v>
      </c>
      <c r="G832" s="53" t="s">
        <v>3280</v>
      </c>
      <c r="H832" s="54">
        <v>1385</v>
      </c>
      <c r="I832" s="53" t="s">
        <v>46</v>
      </c>
      <c r="J832" s="429" t="str">
        <f>IF(ISBLANK(INDEX('Policy Characteristics'!D:D,MATCH($C832,'Policy Characteristics'!$C:$C,0))),"",INDEX('Policy Characteristics'!D:D,MATCH($C832,'Policy Characteristics'!$C:$C,0)))</f>
        <v>Electrification + Hydrogen</v>
      </c>
      <c r="K832" s="427" t="str">
        <f>IF(ISBLANK(INDEX('Policy Characteristics'!E:E,MATCH($C832,'Policy Characteristics'!$C:$C,0))),"",INDEX('Policy Characteristics'!E:E,MATCH($C832,'Policy Characteristics'!$C:$C,0)))</f>
        <v>indst fuel type shifting</v>
      </c>
      <c r="L832" s="450">
        <f>IF(ISBLANK(INDEX('Policy Characteristics'!F:F,MATCH($C832,'Policy Characteristics'!$C:$C,0))),"",INDEX('Policy Characteristics'!F:F,MATCH($C832,'Policy Characteristics'!$C:$C,0)))</f>
        <v>0</v>
      </c>
      <c r="M832" s="450">
        <f>IF(ISBLANK(INDEX('Policy Characteristics'!G:G,MATCH($C832,'Policy Characteristics'!$C:$C,0))),"",INDEX('Policy Characteristics'!G:G,MATCH($C832,'Policy Characteristics'!$C:$C,0)))</f>
        <v>1</v>
      </c>
      <c r="N832" s="450">
        <f>IF(ISBLANK(INDEX('Policy Characteristics'!H:H,MATCH($C832,'Policy Characteristics'!$C:$C,0))),"",INDEX('Policy Characteristics'!H:H,MATCH($C832,'Policy Characteristics'!$C:$C,0)))</f>
        <v>0.01</v>
      </c>
      <c r="O832" s="427" t="str">
        <f>IF(ISBLANK(INDEX('Policy Characteristics'!I:I,MATCH($C832,'Policy Characteristics'!$C:$C,0))),"",INDEX('Policy Characteristics'!I:I,MATCH($C832,'Policy Characteristics'!$C:$C,0)))</f>
        <v>% of fuel shifted</v>
      </c>
      <c r="P832" s="427" t="str">
        <f>IF(ISBLANK(INDEX('Policy Characteristics'!J:J,MATCH($C832,'Policy Characteristics'!$C:$C,0))),"",INDEX('Policy Characteristics'!J:J,MATCH($C832,'Policy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32" s="427" t="str">
        <f>IF(ISBLANK(INDEX('Policy Characteristics'!K:K,MATCH($C832,'Policy Characteristics'!$C:$C,0))),"",INDEX('Policy Characteristics'!K:K,MATCH($C832,'Policy Characteristics'!$C:$C,0)))</f>
        <v>industry-ag-main.html#fuel-switching</v>
      </c>
      <c r="R832" s="427" t="str">
        <f>IF(ISBLANK(INDEX('Policy Characteristics'!L:L,MATCH($C832,'Policy Characteristics'!$C:$C,0))),"",INDEX('Policy Characteristics'!L:L,MATCH($C832,'Policy Characteristics'!$C:$C,0)))</f>
        <v>industry-elec-and-hydrogen.html</v>
      </c>
    </row>
    <row r="833" spans="1:18" x14ac:dyDescent="0.35">
      <c r="A833" s="427" t="str">
        <f>IF(ISBLANK(INDEX('Policy Characteristics'!A:A,MATCH($C833,'Policy Characteristics'!$C:$C,0))),"",INDEX('Policy Characteristics'!A:A,MATCH($C833,'Policy Characteristics'!$C:$C,0)))</f>
        <v>Industry</v>
      </c>
      <c r="B833" s="427" t="str">
        <f>IF(ISBLANK(INDEX('Policy Characteristics'!B:B,MATCH($C833,'Policy Characteristics'!$C:$C,0))),"",INDEX('Policy Characteristics'!B:B,MATCH($C833,'Policy Characteristics'!$C:$C,0)))</f>
        <v>Electrification + Hydrogen</v>
      </c>
      <c r="C833" s="431" t="str">
        <f t="shared" si="40"/>
        <v>Fraction of Industrial Fuel Use Shifted to Other Fuels</v>
      </c>
      <c r="D833" s="9" t="s">
        <v>3263</v>
      </c>
      <c r="E833" s="53" t="s">
        <v>2839</v>
      </c>
      <c r="F833" s="211" t="s">
        <v>3231</v>
      </c>
      <c r="G833" s="53" t="s">
        <v>3281</v>
      </c>
      <c r="H833" s="54">
        <v>1386</v>
      </c>
      <c r="I833" s="53" t="s">
        <v>46</v>
      </c>
      <c r="J833" s="429" t="str">
        <f>IF(ISBLANK(INDEX('Policy Characteristics'!D:D,MATCH($C833,'Policy Characteristics'!$C:$C,0))),"",INDEX('Policy Characteristics'!D:D,MATCH($C833,'Policy Characteristics'!$C:$C,0)))</f>
        <v>Electrification + Hydrogen</v>
      </c>
      <c r="K833" s="427" t="str">
        <f>IF(ISBLANK(INDEX('Policy Characteristics'!E:E,MATCH($C833,'Policy Characteristics'!$C:$C,0))),"",INDEX('Policy Characteristics'!E:E,MATCH($C833,'Policy Characteristics'!$C:$C,0)))</f>
        <v>indst fuel type shifting</v>
      </c>
      <c r="L833" s="450">
        <f>IF(ISBLANK(INDEX('Policy Characteristics'!F:F,MATCH($C833,'Policy Characteristics'!$C:$C,0))),"",INDEX('Policy Characteristics'!F:F,MATCH($C833,'Policy Characteristics'!$C:$C,0)))</f>
        <v>0</v>
      </c>
      <c r="M833" s="450">
        <f>IF(ISBLANK(INDEX('Policy Characteristics'!G:G,MATCH($C833,'Policy Characteristics'!$C:$C,0))),"",INDEX('Policy Characteristics'!G:G,MATCH($C833,'Policy Characteristics'!$C:$C,0)))</f>
        <v>1</v>
      </c>
      <c r="N833" s="450">
        <f>IF(ISBLANK(INDEX('Policy Characteristics'!H:H,MATCH($C833,'Policy Characteristics'!$C:$C,0))),"",INDEX('Policy Characteristics'!H:H,MATCH($C833,'Policy Characteristics'!$C:$C,0)))</f>
        <v>0.01</v>
      </c>
      <c r="O833" s="427" t="str">
        <f>IF(ISBLANK(INDEX('Policy Characteristics'!I:I,MATCH($C833,'Policy Characteristics'!$C:$C,0))),"",INDEX('Policy Characteristics'!I:I,MATCH($C833,'Policy Characteristics'!$C:$C,0)))</f>
        <v>% of fuel shifted</v>
      </c>
      <c r="P833" s="427" t="str">
        <f>IF(ISBLANK(INDEX('Policy Characteristics'!J:J,MATCH($C833,'Policy Characteristics'!$C:$C,0))),"",INDEX('Policy Characteristics'!J:J,MATCH($C833,'Policy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33" s="427" t="str">
        <f>IF(ISBLANK(INDEX('Policy Characteristics'!K:K,MATCH($C833,'Policy Characteristics'!$C:$C,0))),"",INDEX('Policy Characteristics'!K:K,MATCH($C833,'Policy Characteristics'!$C:$C,0)))</f>
        <v>industry-ag-main.html#fuel-switching</v>
      </c>
      <c r="R833" s="427" t="str">
        <f>IF(ISBLANK(INDEX('Policy Characteristics'!L:L,MATCH($C833,'Policy Characteristics'!$C:$C,0))),"",INDEX('Policy Characteristics'!L:L,MATCH($C833,'Policy Characteristics'!$C:$C,0)))</f>
        <v>industry-elec-and-hydrogen.html</v>
      </c>
    </row>
    <row r="834" spans="1:18" x14ac:dyDescent="0.35">
      <c r="A834" s="427" t="str">
        <f>IF(ISBLANK(INDEX('Policy Characteristics'!A:A,MATCH($C834,'Policy Characteristics'!$C:$C,0))),"",INDEX('Policy Characteristics'!A:A,MATCH($C834,'Policy Characteristics'!$C:$C,0)))</f>
        <v>Industry</v>
      </c>
      <c r="B834" s="427" t="str">
        <f>IF(ISBLANK(INDEX('Policy Characteristics'!B:B,MATCH($C834,'Policy Characteristics'!$C:$C,0))),"",INDEX('Policy Characteristics'!B:B,MATCH($C834,'Policy Characteristics'!$C:$C,0)))</f>
        <v>Electrification + Hydrogen</v>
      </c>
      <c r="C834" s="431" t="str">
        <f t="shared" si="40"/>
        <v>Fraction of Industrial Fuel Use Shifted to Other Fuels</v>
      </c>
      <c r="D834" s="9" t="s">
        <v>3263</v>
      </c>
      <c r="E834" s="53" t="s">
        <v>2836</v>
      </c>
      <c r="F834" s="211" t="s">
        <v>3231</v>
      </c>
      <c r="G834" s="53" t="s">
        <v>3282</v>
      </c>
      <c r="H834" s="54">
        <v>1387</v>
      </c>
      <c r="I834" s="53" t="s">
        <v>45</v>
      </c>
      <c r="J834" s="429" t="str">
        <f>IF(ISBLANK(INDEX('Policy Characteristics'!D:D,MATCH($C834,'Policy Characteristics'!$C:$C,0))),"",INDEX('Policy Characteristics'!D:D,MATCH($C834,'Policy Characteristics'!$C:$C,0)))</f>
        <v>Electrification + Hydrogen</v>
      </c>
      <c r="K834" s="427" t="str">
        <f>IF(ISBLANK(INDEX('Policy Characteristics'!E:E,MATCH($C834,'Policy Characteristics'!$C:$C,0))),"",INDEX('Policy Characteristics'!E:E,MATCH($C834,'Policy Characteristics'!$C:$C,0)))</f>
        <v>indst fuel type shifting</v>
      </c>
      <c r="L834" s="450">
        <f>IF(ISBLANK(INDEX('Policy Characteristics'!F:F,MATCH($C834,'Policy Characteristics'!$C:$C,0))),"",INDEX('Policy Characteristics'!F:F,MATCH($C834,'Policy Characteristics'!$C:$C,0)))</f>
        <v>0</v>
      </c>
      <c r="M834" s="450">
        <f>IF(ISBLANK(INDEX('Policy Characteristics'!G:G,MATCH($C834,'Policy Characteristics'!$C:$C,0))),"",INDEX('Policy Characteristics'!G:G,MATCH($C834,'Policy Characteristics'!$C:$C,0)))</f>
        <v>1</v>
      </c>
      <c r="N834" s="450">
        <f>IF(ISBLANK(INDEX('Policy Characteristics'!H:H,MATCH($C834,'Policy Characteristics'!$C:$C,0))),"",INDEX('Policy Characteristics'!H:H,MATCH($C834,'Policy Characteristics'!$C:$C,0)))</f>
        <v>0.01</v>
      </c>
      <c r="O834" s="427" t="str">
        <f>IF(ISBLANK(INDEX('Policy Characteristics'!I:I,MATCH($C834,'Policy Characteristics'!$C:$C,0))),"",INDEX('Policy Characteristics'!I:I,MATCH($C834,'Policy Characteristics'!$C:$C,0)))</f>
        <v>% of fuel shifted</v>
      </c>
      <c r="P834" s="427" t="str">
        <f>IF(ISBLANK(INDEX('Policy Characteristics'!J:J,MATCH($C834,'Policy Characteristics'!$C:$C,0))),"",INDEX('Policy Characteristics'!J:J,MATCH($C834,'Policy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34" s="427" t="str">
        <f>IF(ISBLANK(INDEX('Policy Characteristics'!K:K,MATCH($C834,'Policy Characteristics'!$C:$C,0))),"",INDEX('Policy Characteristics'!K:K,MATCH($C834,'Policy Characteristics'!$C:$C,0)))</f>
        <v>industry-ag-main.html#fuel-switching</v>
      </c>
      <c r="R834" s="427" t="str">
        <f>IF(ISBLANK(INDEX('Policy Characteristics'!L:L,MATCH($C834,'Policy Characteristics'!$C:$C,0))),"",INDEX('Policy Characteristics'!L:L,MATCH($C834,'Policy Characteristics'!$C:$C,0)))</f>
        <v>industry-elec-and-hydrogen.html</v>
      </c>
    </row>
    <row r="835" spans="1:18" x14ac:dyDescent="0.35">
      <c r="A835" s="427" t="str">
        <f>IF(ISBLANK(INDEX('Policy Characteristics'!A:A,MATCH($C835,'Policy Characteristics'!$C:$C,0))),"",INDEX('Policy Characteristics'!A:A,MATCH($C835,'Policy Characteristics'!$C:$C,0)))</f>
        <v>Industry</v>
      </c>
      <c r="B835" s="427" t="str">
        <f>IF(ISBLANK(INDEX('Policy Characteristics'!B:B,MATCH($C835,'Policy Characteristics'!$C:$C,0))),"",INDEX('Policy Characteristics'!B:B,MATCH($C835,'Policy Characteristics'!$C:$C,0)))</f>
        <v>Electrification + Hydrogen</v>
      </c>
      <c r="C835" s="431" t="str">
        <f t="shared" si="40"/>
        <v>Fraction of Industrial Fuel Use Shifted to Other Fuels</v>
      </c>
      <c r="D835" s="9" t="s">
        <v>3264</v>
      </c>
      <c r="E835" s="53" t="s">
        <v>2480</v>
      </c>
      <c r="F835" s="211" t="s">
        <v>3232</v>
      </c>
      <c r="G835" s="53" t="s">
        <v>3273</v>
      </c>
      <c r="H835" s="54">
        <v>1388</v>
      </c>
      <c r="I835" s="53" t="s">
        <v>45</v>
      </c>
      <c r="J835" s="429" t="str">
        <f>IF(ISBLANK(INDEX('Policy Characteristics'!D:D,MATCH($C835,'Policy Characteristics'!$C:$C,0))),"",INDEX('Policy Characteristics'!D:D,MATCH($C835,'Policy Characteristics'!$C:$C,0)))</f>
        <v>Electrification + Hydrogen</v>
      </c>
      <c r="K835" s="427" t="str">
        <f>IF(ISBLANK(INDEX('Policy Characteristics'!E:E,MATCH($C835,'Policy Characteristics'!$C:$C,0))),"",INDEX('Policy Characteristics'!E:E,MATCH($C835,'Policy Characteristics'!$C:$C,0)))</f>
        <v>indst fuel type shifting</v>
      </c>
      <c r="L835" s="450">
        <f>IF(ISBLANK(INDEX('Policy Characteristics'!F:F,MATCH($C835,'Policy Characteristics'!$C:$C,0))),"",INDEX('Policy Characteristics'!F:F,MATCH($C835,'Policy Characteristics'!$C:$C,0)))</f>
        <v>0</v>
      </c>
      <c r="M835" s="450">
        <f>IF(ISBLANK(INDEX('Policy Characteristics'!G:G,MATCH($C835,'Policy Characteristics'!$C:$C,0))),"",INDEX('Policy Characteristics'!G:G,MATCH($C835,'Policy Characteristics'!$C:$C,0)))</f>
        <v>1</v>
      </c>
      <c r="N835" s="450">
        <f>IF(ISBLANK(INDEX('Policy Characteristics'!H:H,MATCH($C835,'Policy Characteristics'!$C:$C,0))),"",INDEX('Policy Characteristics'!H:H,MATCH($C835,'Policy Characteristics'!$C:$C,0)))</f>
        <v>0.01</v>
      </c>
      <c r="O835" s="427" t="str">
        <f>IF(ISBLANK(INDEX('Policy Characteristics'!I:I,MATCH($C835,'Policy Characteristics'!$C:$C,0))),"",INDEX('Policy Characteristics'!I:I,MATCH($C835,'Policy Characteristics'!$C:$C,0)))</f>
        <v>% of fuel shifted</v>
      </c>
      <c r="P835" s="427" t="str">
        <f>IF(ISBLANK(INDEX('Policy Characteristics'!J:J,MATCH($C835,'Policy Characteristics'!$C:$C,0))),"",INDEX('Policy Characteristics'!J:J,MATCH($C835,'Policy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35" s="427" t="str">
        <f>IF(ISBLANK(INDEX('Policy Characteristics'!K:K,MATCH($C835,'Policy Characteristics'!$C:$C,0))),"",INDEX('Policy Characteristics'!K:K,MATCH($C835,'Policy Characteristics'!$C:$C,0)))</f>
        <v>industry-ag-main.html#fuel-switching</v>
      </c>
      <c r="R835" s="427" t="str">
        <f>IF(ISBLANK(INDEX('Policy Characteristics'!L:L,MATCH($C835,'Policy Characteristics'!$C:$C,0))),"",INDEX('Policy Characteristics'!L:L,MATCH($C835,'Policy Characteristics'!$C:$C,0)))</f>
        <v>industry-elec-and-hydrogen.html</v>
      </c>
    </row>
    <row r="836" spans="1:18" x14ac:dyDescent="0.35">
      <c r="A836" s="427" t="str">
        <f>IF(ISBLANK(INDEX('Policy Characteristics'!A:A,MATCH($C836,'Policy Characteristics'!$C:$C,0))),"",INDEX('Policy Characteristics'!A:A,MATCH($C836,'Policy Characteristics'!$C:$C,0)))</f>
        <v>Industry</v>
      </c>
      <c r="B836" s="427" t="str">
        <f>IF(ISBLANK(INDEX('Policy Characteristics'!B:B,MATCH($C836,'Policy Characteristics'!$C:$C,0))),"",INDEX('Policy Characteristics'!B:B,MATCH($C836,'Policy Characteristics'!$C:$C,0)))</f>
        <v>Electrification + Hydrogen</v>
      </c>
      <c r="C836" s="431" t="str">
        <f t="shared" si="40"/>
        <v>Fraction of Industrial Fuel Use Shifted to Other Fuels</v>
      </c>
      <c r="D836" s="9" t="s">
        <v>3264</v>
      </c>
      <c r="E836" s="53" t="s">
        <v>2481</v>
      </c>
      <c r="F836" s="211" t="s">
        <v>3232</v>
      </c>
      <c r="G836" s="53" t="s">
        <v>3274</v>
      </c>
      <c r="H836" s="54">
        <v>1389</v>
      </c>
      <c r="I836" s="53" t="s">
        <v>46</v>
      </c>
      <c r="J836" s="429" t="str">
        <f>IF(ISBLANK(INDEX('Policy Characteristics'!D:D,MATCH($C836,'Policy Characteristics'!$C:$C,0))),"",INDEX('Policy Characteristics'!D:D,MATCH($C836,'Policy Characteristics'!$C:$C,0)))</f>
        <v>Electrification + Hydrogen</v>
      </c>
      <c r="K836" s="427" t="str">
        <f>IF(ISBLANK(INDEX('Policy Characteristics'!E:E,MATCH($C836,'Policy Characteristics'!$C:$C,0))),"",INDEX('Policy Characteristics'!E:E,MATCH($C836,'Policy Characteristics'!$C:$C,0)))</f>
        <v>indst fuel type shifting</v>
      </c>
      <c r="L836" s="450">
        <f>IF(ISBLANK(INDEX('Policy Characteristics'!F:F,MATCH($C836,'Policy Characteristics'!$C:$C,0))),"",INDEX('Policy Characteristics'!F:F,MATCH($C836,'Policy Characteristics'!$C:$C,0)))</f>
        <v>0</v>
      </c>
      <c r="M836" s="450">
        <f>IF(ISBLANK(INDEX('Policy Characteristics'!G:G,MATCH($C836,'Policy Characteristics'!$C:$C,0))),"",INDEX('Policy Characteristics'!G:G,MATCH($C836,'Policy Characteristics'!$C:$C,0)))</f>
        <v>1</v>
      </c>
      <c r="N836" s="450">
        <f>IF(ISBLANK(INDEX('Policy Characteristics'!H:H,MATCH($C836,'Policy Characteristics'!$C:$C,0))),"",INDEX('Policy Characteristics'!H:H,MATCH($C836,'Policy Characteristics'!$C:$C,0)))</f>
        <v>0.01</v>
      </c>
      <c r="O836" s="427" t="str">
        <f>IF(ISBLANK(INDEX('Policy Characteristics'!I:I,MATCH($C836,'Policy Characteristics'!$C:$C,0))),"",INDEX('Policy Characteristics'!I:I,MATCH($C836,'Policy Characteristics'!$C:$C,0)))</f>
        <v>% of fuel shifted</v>
      </c>
      <c r="P836" s="427" t="str">
        <f>IF(ISBLANK(INDEX('Policy Characteristics'!J:J,MATCH($C836,'Policy Characteristics'!$C:$C,0))),"",INDEX('Policy Characteristics'!J:J,MATCH($C836,'Policy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36" s="427" t="str">
        <f>IF(ISBLANK(INDEX('Policy Characteristics'!K:K,MATCH($C836,'Policy Characteristics'!$C:$C,0))),"",INDEX('Policy Characteristics'!K:K,MATCH($C836,'Policy Characteristics'!$C:$C,0)))</f>
        <v>industry-ag-main.html#fuel-switching</v>
      </c>
      <c r="R836" s="427" t="str">
        <f>IF(ISBLANK(INDEX('Policy Characteristics'!L:L,MATCH($C836,'Policy Characteristics'!$C:$C,0))),"",INDEX('Policy Characteristics'!L:L,MATCH($C836,'Policy Characteristics'!$C:$C,0)))</f>
        <v>industry-elec-and-hydrogen.html</v>
      </c>
    </row>
    <row r="837" spans="1:18" x14ac:dyDescent="0.35">
      <c r="A837" s="427" t="str">
        <f>IF(ISBLANK(INDEX('Policy Characteristics'!A:A,MATCH($C837,'Policy Characteristics'!$C:$C,0))),"",INDEX('Policy Characteristics'!A:A,MATCH($C837,'Policy Characteristics'!$C:$C,0)))</f>
        <v>Industry</v>
      </c>
      <c r="B837" s="427" t="str">
        <f>IF(ISBLANK(INDEX('Policy Characteristics'!B:B,MATCH($C837,'Policy Characteristics'!$C:$C,0))),"",INDEX('Policy Characteristics'!B:B,MATCH($C837,'Policy Characteristics'!$C:$C,0)))</f>
        <v>Electrification + Hydrogen</v>
      </c>
      <c r="C837" s="431" t="str">
        <f t="shared" si="40"/>
        <v>Fraction of Industrial Fuel Use Shifted to Other Fuels</v>
      </c>
      <c r="D837" s="9" t="s">
        <v>3264</v>
      </c>
      <c r="E837" s="53" t="s">
        <v>2482</v>
      </c>
      <c r="F837" s="211" t="s">
        <v>3232</v>
      </c>
      <c r="G837" s="53" t="s">
        <v>3275</v>
      </c>
      <c r="H837" s="54">
        <v>1390</v>
      </c>
      <c r="I837" s="53" t="s">
        <v>46</v>
      </c>
      <c r="J837" s="429" t="str">
        <f>IF(ISBLANK(INDEX('Policy Characteristics'!D:D,MATCH($C837,'Policy Characteristics'!$C:$C,0))),"",INDEX('Policy Characteristics'!D:D,MATCH($C837,'Policy Characteristics'!$C:$C,0)))</f>
        <v>Electrification + Hydrogen</v>
      </c>
      <c r="K837" s="427" t="str">
        <f>IF(ISBLANK(INDEX('Policy Characteristics'!E:E,MATCH($C837,'Policy Characteristics'!$C:$C,0))),"",INDEX('Policy Characteristics'!E:E,MATCH($C837,'Policy Characteristics'!$C:$C,0)))</f>
        <v>indst fuel type shifting</v>
      </c>
      <c r="L837" s="450">
        <f>IF(ISBLANK(INDEX('Policy Characteristics'!F:F,MATCH($C837,'Policy Characteristics'!$C:$C,0))),"",INDEX('Policy Characteristics'!F:F,MATCH($C837,'Policy Characteristics'!$C:$C,0)))</f>
        <v>0</v>
      </c>
      <c r="M837" s="450">
        <f>IF(ISBLANK(INDEX('Policy Characteristics'!G:G,MATCH($C837,'Policy Characteristics'!$C:$C,0))),"",INDEX('Policy Characteristics'!G:G,MATCH($C837,'Policy Characteristics'!$C:$C,0)))</f>
        <v>1</v>
      </c>
      <c r="N837" s="450">
        <f>IF(ISBLANK(INDEX('Policy Characteristics'!H:H,MATCH($C837,'Policy Characteristics'!$C:$C,0))),"",INDEX('Policy Characteristics'!H:H,MATCH($C837,'Policy Characteristics'!$C:$C,0)))</f>
        <v>0.01</v>
      </c>
      <c r="O837" s="427" t="str">
        <f>IF(ISBLANK(INDEX('Policy Characteristics'!I:I,MATCH($C837,'Policy Characteristics'!$C:$C,0))),"",INDEX('Policy Characteristics'!I:I,MATCH($C837,'Policy Characteristics'!$C:$C,0)))</f>
        <v>% of fuel shifted</v>
      </c>
      <c r="P837" s="427" t="str">
        <f>IF(ISBLANK(INDEX('Policy Characteristics'!J:J,MATCH($C837,'Policy Characteristics'!$C:$C,0))),"",INDEX('Policy Characteristics'!J:J,MATCH($C837,'Policy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37" s="427" t="str">
        <f>IF(ISBLANK(INDEX('Policy Characteristics'!K:K,MATCH($C837,'Policy Characteristics'!$C:$C,0))),"",INDEX('Policy Characteristics'!K:K,MATCH($C837,'Policy Characteristics'!$C:$C,0)))</f>
        <v>industry-ag-main.html#fuel-switching</v>
      </c>
      <c r="R837" s="427" t="str">
        <f>IF(ISBLANK(INDEX('Policy Characteristics'!L:L,MATCH($C837,'Policy Characteristics'!$C:$C,0))),"",INDEX('Policy Characteristics'!L:L,MATCH($C837,'Policy Characteristics'!$C:$C,0)))</f>
        <v>industry-elec-and-hydrogen.html</v>
      </c>
    </row>
    <row r="838" spans="1:18" x14ac:dyDescent="0.35">
      <c r="A838" s="427" t="str">
        <f>IF(ISBLANK(INDEX('Policy Characteristics'!A:A,MATCH($C838,'Policy Characteristics'!$C:$C,0))),"",INDEX('Policy Characteristics'!A:A,MATCH($C838,'Policy Characteristics'!$C:$C,0)))</f>
        <v>Industry</v>
      </c>
      <c r="B838" s="427" t="str">
        <f>IF(ISBLANK(INDEX('Policy Characteristics'!B:B,MATCH($C838,'Policy Characteristics'!$C:$C,0))),"",INDEX('Policy Characteristics'!B:B,MATCH($C838,'Policy Characteristics'!$C:$C,0)))</f>
        <v>Electrification + Hydrogen</v>
      </c>
      <c r="C838" s="431" t="str">
        <f t="shared" si="40"/>
        <v>Fraction of Industrial Fuel Use Shifted to Other Fuels</v>
      </c>
      <c r="D838" s="9" t="s">
        <v>3264</v>
      </c>
      <c r="E838" s="53" t="s">
        <v>2483</v>
      </c>
      <c r="F838" s="211" t="s">
        <v>3232</v>
      </c>
      <c r="G838" s="53" t="s">
        <v>3276</v>
      </c>
      <c r="H838" s="54">
        <v>1391</v>
      </c>
      <c r="I838" s="53" t="s">
        <v>46</v>
      </c>
      <c r="J838" s="429" t="str">
        <f>IF(ISBLANK(INDEX('Policy Characteristics'!D:D,MATCH($C838,'Policy Characteristics'!$C:$C,0))),"",INDEX('Policy Characteristics'!D:D,MATCH($C838,'Policy Characteristics'!$C:$C,0)))</f>
        <v>Electrification + Hydrogen</v>
      </c>
      <c r="K838" s="427" t="str">
        <f>IF(ISBLANK(INDEX('Policy Characteristics'!E:E,MATCH($C838,'Policy Characteristics'!$C:$C,0))),"",INDEX('Policy Characteristics'!E:E,MATCH($C838,'Policy Characteristics'!$C:$C,0)))</f>
        <v>indst fuel type shifting</v>
      </c>
      <c r="L838" s="450">
        <f>IF(ISBLANK(INDEX('Policy Characteristics'!F:F,MATCH($C838,'Policy Characteristics'!$C:$C,0))),"",INDEX('Policy Characteristics'!F:F,MATCH($C838,'Policy Characteristics'!$C:$C,0)))</f>
        <v>0</v>
      </c>
      <c r="M838" s="450">
        <f>IF(ISBLANK(INDEX('Policy Characteristics'!G:G,MATCH($C838,'Policy Characteristics'!$C:$C,0))),"",INDEX('Policy Characteristics'!G:G,MATCH($C838,'Policy Characteristics'!$C:$C,0)))</f>
        <v>1</v>
      </c>
      <c r="N838" s="450">
        <f>IF(ISBLANK(INDEX('Policy Characteristics'!H:H,MATCH($C838,'Policy Characteristics'!$C:$C,0))),"",INDEX('Policy Characteristics'!H:H,MATCH($C838,'Policy Characteristics'!$C:$C,0)))</f>
        <v>0.01</v>
      </c>
      <c r="O838" s="427" t="str">
        <f>IF(ISBLANK(INDEX('Policy Characteristics'!I:I,MATCH($C838,'Policy Characteristics'!$C:$C,0))),"",INDEX('Policy Characteristics'!I:I,MATCH($C838,'Policy Characteristics'!$C:$C,0)))</f>
        <v>% of fuel shifted</v>
      </c>
      <c r="P838" s="427" t="str">
        <f>IF(ISBLANK(INDEX('Policy Characteristics'!J:J,MATCH($C838,'Policy Characteristics'!$C:$C,0))),"",INDEX('Policy Characteristics'!J:J,MATCH($C838,'Policy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38" s="427" t="str">
        <f>IF(ISBLANK(INDEX('Policy Characteristics'!K:K,MATCH($C838,'Policy Characteristics'!$C:$C,0))),"",INDEX('Policy Characteristics'!K:K,MATCH($C838,'Policy Characteristics'!$C:$C,0)))</f>
        <v>industry-ag-main.html#fuel-switching</v>
      </c>
      <c r="R838" s="427" t="str">
        <f>IF(ISBLANK(INDEX('Policy Characteristics'!L:L,MATCH($C838,'Policy Characteristics'!$C:$C,0))),"",INDEX('Policy Characteristics'!L:L,MATCH($C838,'Policy Characteristics'!$C:$C,0)))</f>
        <v>industry-elec-and-hydrogen.html</v>
      </c>
    </row>
    <row r="839" spans="1:18" x14ac:dyDescent="0.35">
      <c r="A839" s="427" t="str">
        <f>IF(ISBLANK(INDEX('Policy Characteristics'!A:A,MATCH($C839,'Policy Characteristics'!$C:$C,0))),"",INDEX('Policy Characteristics'!A:A,MATCH($C839,'Policy Characteristics'!$C:$C,0)))</f>
        <v>Industry</v>
      </c>
      <c r="B839" s="427" t="str">
        <f>IF(ISBLANK(INDEX('Policy Characteristics'!B:B,MATCH($C839,'Policy Characteristics'!$C:$C,0))),"",INDEX('Policy Characteristics'!B:B,MATCH($C839,'Policy Characteristics'!$C:$C,0)))</f>
        <v>Electrification + Hydrogen</v>
      </c>
      <c r="C839" s="431" t="str">
        <f t="shared" si="40"/>
        <v>Fraction of Industrial Fuel Use Shifted to Other Fuels</v>
      </c>
      <c r="D839" s="9" t="s">
        <v>3264</v>
      </c>
      <c r="E839" s="53" t="s">
        <v>2484</v>
      </c>
      <c r="F839" s="211" t="s">
        <v>3232</v>
      </c>
      <c r="G839" s="53" t="s">
        <v>3277</v>
      </c>
      <c r="H839" s="54">
        <v>1392</v>
      </c>
      <c r="I839" s="53" t="s">
        <v>46</v>
      </c>
      <c r="J839" s="429" t="str">
        <f>IF(ISBLANK(INDEX('Policy Characteristics'!D:D,MATCH($C839,'Policy Characteristics'!$C:$C,0))),"",INDEX('Policy Characteristics'!D:D,MATCH($C839,'Policy Characteristics'!$C:$C,0)))</f>
        <v>Electrification + Hydrogen</v>
      </c>
      <c r="K839" s="427" t="str">
        <f>IF(ISBLANK(INDEX('Policy Characteristics'!E:E,MATCH($C839,'Policy Characteristics'!$C:$C,0))),"",INDEX('Policy Characteristics'!E:E,MATCH($C839,'Policy Characteristics'!$C:$C,0)))</f>
        <v>indst fuel type shifting</v>
      </c>
      <c r="L839" s="450">
        <f>IF(ISBLANK(INDEX('Policy Characteristics'!F:F,MATCH($C839,'Policy Characteristics'!$C:$C,0))),"",INDEX('Policy Characteristics'!F:F,MATCH($C839,'Policy Characteristics'!$C:$C,0)))</f>
        <v>0</v>
      </c>
      <c r="M839" s="450">
        <f>IF(ISBLANK(INDEX('Policy Characteristics'!G:G,MATCH($C839,'Policy Characteristics'!$C:$C,0))),"",INDEX('Policy Characteristics'!G:G,MATCH($C839,'Policy Characteristics'!$C:$C,0)))</f>
        <v>1</v>
      </c>
      <c r="N839" s="450">
        <f>IF(ISBLANK(INDEX('Policy Characteristics'!H:H,MATCH($C839,'Policy Characteristics'!$C:$C,0))),"",INDEX('Policy Characteristics'!H:H,MATCH($C839,'Policy Characteristics'!$C:$C,0)))</f>
        <v>0.01</v>
      </c>
      <c r="O839" s="427" t="str">
        <f>IF(ISBLANK(INDEX('Policy Characteristics'!I:I,MATCH($C839,'Policy Characteristics'!$C:$C,0))),"",INDEX('Policy Characteristics'!I:I,MATCH($C839,'Policy Characteristics'!$C:$C,0)))</f>
        <v>% of fuel shifted</v>
      </c>
      <c r="P839" s="427" t="str">
        <f>IF(ISBLANK(INDEX('Policy Characteristics'!J:J,MATCH($C839,'Policy Characteristics'!$C:$C,0))),"",INDEX('Policy Characteristics'!J:J,MATCH($C839,'Policy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39" s="427" t="str">
        <f>IF(ISBLANK(INDEX('Policy Characteristics'!K:K,MATCH($C839,'Policy Characteristics'!$C:$C,0))),"",INDEX('Policy Characteristics'!K:K,MATCH($C839,'Policy Characteristics'!$C:$C,0)))</f>
        <v>industry-ag-main.html#fuel-switching</v>
      </c>
      <c r="R839" s="427" t="str">
        <f>IF(ISBLANK(INDEX('Policy Characteristics'!L:L,MATCH($C839,'Policy Characteristics'!$C:$C,0))),"",INDEX('Policy Characteristics'!L:L,MATCH($C839,'Policy Characteristics'!$C:$C,0)))</f>
        <v>industry-elec-and-hydrogen.html</v>
      </c>
    </row>
    <row r="840" spans="1:18" x14ac:dyDescent="0.35">
      <c r="A840" s="427" t="str">
        <f>IF(ISBLANK(INDEX('Policy Characteristics'!A:A,MATCH($C840,'Policy Characteristics'!$C:$C,0))),"",INDEX('Policy Characteristics'!A:A,MATCH($C840,'Policy Characteristics'!$C:$C,0)))</f>
        <v>Industry</v>
      </c>
      <c r="B840" s="427" t="str">
        <f>IF(ISBLANK(INDEX('Policy Characteristics'!B:B,MATCH($C840,'Policy Characteristics'!$C:$C,0))),"",INDEX('Policy Characteristics'!B:B,MATCH($C840,'Policy Characteristics'!$C:$C,0)))</f>
        <v>Electrification + Hydrogen</v>
      </c>
      <c r="C840" s="431" t="str">
        <f t="shared" si="40"/>
        <v>Fraction of Industrial Fuel Use Shifted to Other Fuels</v>
      </c>
      <c r="D840" s="9" t="s">
        <v>3264</v>
      </c>
      <c r="E840" s="53" t="s">
        <v>2485</v>
      </c>
      <c r="F840" s="211" t="s">
        <v>3232</v>
      </c>
      <c r="G840" s="53" t="s">
        <v>3278</v>
      </c>
      <c r="H840" s="54">
        <v>1393</v>
      </c>
      <c r="I840" s="53" t="s">
        <v>46</v>
      </c>
      <c r="J840" s="429" t="str">
        <f>IF(ISBLANK(INDEX('Policy Characteristics'!D:D,MATCH($C840,'Policy Characteristics'!$C:$C,0))),"",INDEX('Policy Characteristics'!D:D,MATCH($C840,'Policy Characteristics'!$C:$C,0)))</f>
        <v>Electrification + Hydrogen</v>
      </c>
      <c r="K840" s="427" t="str">
        <f>IF(ISBLANK(INDEX('Policy Characteristics'!E:E,MATCH($C840,'Policy Characteristics'!$C:$C,0))),"",INDEX('Policy Characteristics'!E:E,MATCH($C840,'Policy Characteristics'!$C:$C,0)))</f>
        <v>indst fuel type shifting</v>
      </c>
      <c r="L840" s="450">
        <f>IF(ISBLANK(INDEX('Policy Characteristics'!F:F,MATCH($C840,'Policy Characteristics'!$C:$C,0))),"",INDEX('Policy Characteristics'!F:F,MATCH($C840,'Policy Characteristics'!$C:$C,0)))</f>
        <v>0</v>
      </c>
      <c r="M840" s="450">
        <f>IF(ISBLANK(INDEX('Policy Characteristics'!G:G,MATCH($C840,'Policy Characteristics'!$C:$C,0))),"",INDEX('Policy Characteristics'!G:G,MATCH($C840,'Policy Characteristics'!$C:$C,0)))</f>
        <v>1</v>
      </c>
      <c r="N840" s="450">
        <f>IF(ISBLANK(INDEX('Policy Characteristics'!H:H,MATCH($C840,'Policy Characteristics'!$C:$C,0))),"",INDEX('Policy Characteristics'!H:H,MATCH($C840,'Policy Characteristics'!$C:$C,0)))</f>
        <v>0.01</v>
      </c>
      <c r="O840" s="427" t="str">
        <f>IF(ISBLANK(INDEX('Policy Characteristics'!I:I,MATCH($C840,'Policy Characteristics'!$C:$C,0))),"",INDEX('Policy Characteristics'!I:I,MATCH($C840,'Policy Characteristics'!$C:$C,0)))</f>
        <v>% of fuel shifted</v>
      </c>
      <c r="P840" s="427" t="str">
        <f>IF(ISBLANK(INDEX('Policy Characteristics'!J:J,MATCH($C840,'Policy Characteristics'!$C:$C,0))),"",INDEX('Policy Characteristics'!J:J,MATCH($C840,'Policy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40" s="427" t="str">
        <f>IF(ISBLANK(INDEX('Policy Characteristics'!K:K,MATCH($C840,'Policy Characteristics'!$C:$C,0))),"",INDEX('Policy Characteristics'!K:K,MATCH($C840,'Policy Characteristics'!$C:$C,0)))</f>
        <v>industry-ag-main.html#fuel-switching</v>
      </c>
      <c r="R840" s="427" t="str">
        <f>IF(ISBLANK(INDEX('Policy Characteristics'!L:L,MATCH($C840,'Policy Characteristics'!$C:$C,0))),"",INDEX('Policy Characteristics'!L:L,MATCH($C840,'Policy Characteristics'!$C:$C,0)))</f>
        <v>industry-elec-and-hydrogen.html</v>
      </c>
    </row>
    <row r="841" spans="1:18" x14ac:dyDescent="0.35">
      <c r="A841" s="427" t="str">
        <f>IF(ISBLANK(INDEX('Policy Characteristics'!A:A,MATCH($C841,'Policy Characteristics'!$C:$C,0))),"",INDEX('Policy Characteristics'!A:A,MATCH($C841,'Policy Characteristics'!$C:$C,0)))</f>
        <v>Industry</v>
      </c>
      <c r="B841" s="427" t="str">
        <f>IF(ISBLANK(INDEX('Policy Characteristics'!B:B,MATCH($C841,'Policy Characteristics'!$C:$C,0))),"",INDEX('Policy Characteristics'!B:B,MATCH($C841,'Policy Characteristics'!$C:$C,0)))</f>
        <v>Electrification + Hydrogen</v>
      </c>
      <c r="C841" s="431" t="str">
        <f t="shared" si="40"/>
        <v>Fraction of Industrial Fuel Use Shifted to Other Fuels</v>
      </c>
      <c r="D841" s="9" t="s">
        <v>3264</v>
      </c>
      <c r="E841" s="53" t="s">
        <v>2837</v>
      </c>
      <c r="F841" s="211" t="s">
        <v>3232</v>
      </c>
      <c r="G841" s="53" t="s">
        <v>3279</v>
      </c>
      <c r="H841" s="54">
        <v>1394</v>
      </c>
      <c r="I841" s="53" t="s">
        <v>46</v>
      </c>
      <c r="J841" s="429" t="str">
        <f>IF(ISBLANK(INDEX('Policy Characteristics'!D:D,MATCH($C841,'Policy Characteristics'!$C:$C,0))),"",INDEX('Policy Characteristics'!D:D,MATCH($C841,'Policy Characteristics'!$C:$C,0)))</f>
        <v>Electrification + Hydrogen</v>
      </c>
      <c r="K841" s="427" t="str">
        <f>IF(ISBLANK(INDEX('Policy Characteristics'!E:E,MATCH($C841,'Policy Characteristics'!$C:$C,0))),"",INDEX('Policy Characteristics'!E:E,MATCH($C841,'Policy Characteristics'!$C:$C,0)))</f>
        <v>indst fuel type shifting</v>
      </c>
      <c r="L841" s="450">
        <f>IF(ISBLANK(INDEX('Policy Characteristics'!F:F,MATCH($C841,'Policy Characteristics'!$C:$C,0))),"",INDEX('Policy Characteristics'!F:F,MATCH($C841,'Policy Characteristics'!$C:$C,0)))</f>
        <v>0</v>
      </c>
      <c r="M841" s="450">
        <f>IF(ISBLANK(INDEX('Policy Characteristics'!G:G,MATCH($C841,'Policy Characteristics'!$C:$C,0))),"",INDEX('Policy Characteristics'!G:G,MATCH($C841,'Policy Characteristics'!$C:$C,0)))</f>
        <v>1</v>
      </c>
      <c r="N841" s="450">
        <f>IF(ISBLANK(INDEX('Policy Characteristics'!H:H,MATCH($C841,'Policy Characteristics'!$C:$C,0))),"",INDEX('Policy Characteristics'!H:H,MATCH($C841,'Policy Characteristics'!$C:$C,0)))</f>
        <v>0.01</v>
      </c>
      <c r="O841" s="427" t="str">
        <f>IF(ISBLANK(INDEX('Policy Characteristics'!I:I,MATCH($C841,'Policy Characteristics'!$C:$C,0))),"",INDEX('Policy Characteristics'!I:I,MATCH($C841,'Policy Characteristics'!$C:$C,0)))</f>
        <v>% of fuel shifted</v>
      </c>
      <c r="P841" s="427" t="str">
        <f>IF(ISBLANK(INDEX('Policy Characteristics'!J:J,MATCH($C841,'Policy Characteristics'!$C:$C,0))),"",INDEX('Policy Characteristics'!J:J,MATCH($C841,'Policy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41" s="427" t="str">
        <f>IF(ISBLANK(INDEX('Policy Characteristics'!K:K,MATCH($C841,'Policy Characteristics'!$C:$C,0))),"",INDEX('Policy Characteristics'!K:K,MATCH($C841,'Policy Characteristics'!$C:$C,0)))</f>
        <v>industry-ag-main.html#fuel-switching</v>
      </c>
      <c r="R841" s="427" t="str">
        <f>IF(ISBLANK(INDEX('Policy Characteristics'!L:L,MATCH($C841,'Policy Characteristics'!$C:$C,0))),"",INDEX('Policy Characteristics'!L:L,MATCH($C841,'Policy Characteristics'!$C:$C,0)))</f>
        <v>industry-elec-and-hydrogen.html</v>
      </c>
    </row>
    <row r="842" spans="1:18" x14ac:dyDescent="0.35">
      <c r="A842" s="427" t="str">
        <f>IF(ISBLANK(INDEX('Policy Characteristics'!A:A,MATCH($C842,'Policy Characteristics'!$C:$C,0))),"",INDEX('Policy Characteristics'!A:A,MATCH($C842,'Policy Characteristics'!$C:$C,0)))</f>
        <v>Industry</v>
      </c>
      <c r="B842" s="427" t="str">
        <f>IF(ISBLANK(INDEX('Policy Characteristics'!B:B,MATCH($C842,'Policy Characteristics'!$C:$C,0))),"",INDEX('Policy Characteristics'!B:B,MATCH($C842,'Policy Characteristics'!$C:$C,0)))</f>
        <v>Electrification + Hydrogen</v>
      </c>
      <c r="C842" s="431" t="str">
        <f t="shared" si="40"/>
        <v>Fraction of Industrial Fuel Use Shifted to Other Fuels</v>
      </c>
      <c r="D842" s="9" t="s">
        <v>3264</v>
      </c>
      <c r="E842" s="53" t="s">
        <v>2838</v>
      </c>
      <c r="F842" s="211" t="s">
        <v>3232</v>
      </c>
      <c r="G842" s="53" t="s">
        <v>3280</v>
      </c>
      <c r="H842" s="54">
        <v>1395</v>
      </c>
      <c r="I842" s="53" t="s">
        <v>46</v>
      </c>
      <c r="J842" s="429" t="str">
        <f>IF(ISBLANK(INDEX('Policy Characteristics'!D:D,MATCH($C842,'Policy Characteristics'!$C:$C,0))),"",INDEX('Policy Characteristics'!D:D,MATCH($C842,'Policy Characteristics'!$C:$C,0)))</f>
        <v>Electrification + Hydrogen</v>
      </c>
      <c r="K842" s="427" t="str">
        <f>IF(ISBLANK(INDEX('Policy Characteristics'!E:E,MATCH($C842,'Policy Characteristics'!$C:$C,0))),"",INDEX('Policy Characteristics'!E:E,MATCH($C842,'Policy Characteristics'!$C:$C,0)))</f>
        <v>indst fuel type shifting</v>
      </c>
      <c r="L842" s="450">
        <f>IF(ISBLANK(INDEX('Policy Characteristics'!F:F,MATCH($C842,'Policy Characteristics'!$C:$C,0))),"",INDEX('Policy Characteristics'!F:F,MATCH($C842,'Policy Characteristics'!$C:$C,0)))</f>
        <v>0</v>
      </c>
      <c r="M842" s="450">
        <f>IF(ISBLANK(INDEX('Policy Characteristics'!G:G,MATCH($C842,'Policy Characteristics'!$C:$C,0))),"",INDEX('Policy Characteristics'!G:G,MATCH($C842,'Policy Characteristics'!$C:$C,0)))</f>
        <v>1</v>
      </c>
      <c r="N842" s="450">
        <f>IF(ISBLANK(INDEX('Policy Characteristics'!H:H,MATCH($C842,'Policy Characteristics'!$C:$C,0))),"",INDEX('Policy Characteristics'!H:H,MATCH($C842,'Policy Characteristics'!$C:$C,0)))</f>
        <v>0.01</v>
      </c>
      <c r="O842" s="427" t="str">
        <f>IF(ISBLANK(INDEX('Policy Characteristics'!I:I,MATCH($C842,'Policy Characteristics'!$C:$C,0))),"",INDEX('Policy Characteristics'!I:I,MATCH($C842,'Policy Characteristics'!$C:$C,0)))</f>
        <v>% of fuel shifted</v>
      </c>
      <c r="P842" s="427" t="str">
        <f>IF(ISBLANK(INDEX('Policy Characteristics'!J:J,MATCH($C842,'Policy Characteristics'!$C:$C,0))),"",INDEX('Policy Characteristics'!J:J,MATCH($C842,'Policy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42" s="427" t="str">
        <f>IF(ISBLANK(INDEX('Policy Characteristics'!K:K,MATCH($C842,'Policy Characteristics'!$C:$C,0))),"",INDEX('Policy Characteristics'!K:K,MATCH($C842,'Policy Characteristics'!$C:$C,0)))</f>
        <v>industry-ag-main.html#fuel-switching</v>
      </c>
      <c r="R842" s="427" t="str">
        <f>IF(ISBLANK(INDEX('Policy Characteristics'!L:L,MATCH($C842,'Policy Characteristics'!$C:$C,0))),"",INDEX('Policy Characteristics'!L:L,MATCH($C842,'Policy Characteristics'!$C:$C,0)))</f>
        <v>industry-elec-and-hydrogen.html</v>
      </c>
    </row>
    <row r="843" spans="1:18" x14ac:dyDescent="0.35">
      <c r="A843" s="427" t="str">
        <f>IF(ISBLANK(INDEX('Policy Characteristics'!A:A,MATCH($C843,'Policy Characteristics'!$C:$C,0))),"",INDEX('Policy Characteristics'!A:A,MATCH($C843,'Policy Characteristics'!$C:$C,0)))</f>
        <v>Industry</v>
      </c>
      <c r="B843" s="427" t="str">
        <f>IF(ISBLANK(INDEX('Policy Characteristics'!B:B,MATCH($C843,'Policy Characteristics'!$C:$C,0))),"",INDEX('Policy Characteristics'!B:B,MATCH($C843,'Policy Characteristics'!$C:$C,0)))</f>
        <v>Electrification + Hydrogen</v>
      </c>
      <c r="C843" s="431" t="str">
        <f t="shared" si="40"/>
        <v>Fraction of Industrial Fuel Use Shifted to Other Fuels</v>
      </c>
      <c r="D843" s="9" t="s">
        <v>3264</v>
      </c>
      <c r="E843" s="53" t="s">
        <v>2839</v>
      </c>
      <c r="F843" s="211" t="s">
        <v>3232</v>
      </c>
      <c r="G843" s="53" t="s">
        <v>3281</v>
      </c>
      <c r="H843" s="54">
        <v>1396</v>
      </c>
      <c r="I843" s="53" t="s">
        <v>46</v>
      </c>
      <c r="J843" s="429" t="str">
        <f>IF(ISBLANK(INDEX('Policy Characteristics'!D:D,MATCH($C843,'Policy Characteristics'!$C:$C,0))),"",INDEX('Policy Characteristics'!D:D,MATCH($C843,'Policy Characteristics'!$C:$C,0)))</f>
        <v>Electrification + Hydrogen</v>
      </c>
      <c r="K843" s="427" t="str">
        <f>IF(ISBLANK(INDEX('Policy Characteristics'!E:E,MATCH($C843,'Policy Characteristics'!$C:$C,0))),"",INDEX('Policy Characteristics'!E:E,MATCH($C843,'Policy Characteristics'!$C:$C,0)))</f>
        <v>indst fuel type shifting</v>
      </c>
      <c r="L843" s="450">
        <f>IF(ISBLANK(INDEX('Policy Characteristics'!F:F,MATCH($C843,'Policy Characteristics'!$C:$C,0))),"",INDEX('Policy Characteristics'!F:F,MATCH($C843,'Policy Characteristics'!$C:$C,0)))</f>
        <v>0</v>
      </c>
      <c r="M843" s="450">
        <f>IF(ISBLANK(INDEX('Policy Characteristics'!G:G,MATCH($C843,'Policy Characteristics'!$C:$C,0))),"",INDEX('Policy Characteristics'!G:G,MATCH($C843,'Policy Characteristics'!$C:$C,0)))</f>
        <v>1</v>
      </c>
      <c r="N843" s="450">
        <f>IF(ISBLANK(INDEX('Policy Characteristics'!H:H,MATCH($C843,'Policy Characteristics'!$C:$C,0))),"",INDEX('Policy Characteristics'!H:H,MATCH($C843,'Policy Characteristics'!$C:$C,0)))</f>
        <v>0.01</v>
      </c>
      <c r="O843" s="427" t="str">
        <f>IF(ISBLANK(INDEX('Policy Characteristics'!I:I,MATCH($C843,'Policy Characteristics'!$C:$C,0))),"",INDEX('Policy Characteristics'!I:I,MATCH($C843,'Policy Characteristics'!$C:$C,0)))</f>
        <v>% of fuel shifted</v>
      </c>
      <c r="P843" s="427" t="str">
        <f>IF(ISBLANK(INDEX('Policy Characteristics'!J:J,MATCH($C843,'Policy Characteristics'!$C:$C,0))),"",INDEX('Policy Characteristics'!J:J,MATCH($C843,'Policy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43" s="427" t="str">
        <f>IF(ISBLANK(INDEX('Policy Characteristics'!K:K,MATCH($C843,'Policy Characteristics'!$C:$C,0))),"",INDEX('Policy Characteristics'!K:K,MATCH($C843,'Policy Characteristics'!$C:$C,0)))</f>
        <v>industry-ag-main.html#fuel-switching</v>
      </c>
      <c r="R843" s="427" t="str">
        <f>IF(ISBLANK(INDEX('Policy Characteristics'!L:L,MATCH($C843,'Policy Characteristics'!$C:$C,0))),"",INDEX('Policy Characteristics'!L:L,MATCH($C843,'Policy Characteristics'!$C:$C,0)))</f>
        <v>industry-elec-and-hydrogen.html</v>
      </c>
    </row>
    <row r="844" spans="1:18" x14ac:dyDescent="0.35">
      <c r="A844" s="427" t="str">
        <f>IF(ISBLANK(INDEX('Policy Characteristics'!A:A,MATCH($C844,'Policy Characteristics'!$C:$C,0))),"",INDEX('Policy Characteristics'!A:A,MATCH($C844,'Policy Characteristics'!$C:$C,0)))</f>
        <v>Industry</v>
      </c>
      <c r="B844" s="427" t="str">
        <f>IF(ISBLANK(INDEX('Policy Characteristics'!B:B,MATCH($C844,'Policy Characteristics'!$C:$C,0))),"",INDEX('Policy Characteristics'!B:B,MATCH($C844,'Policy Characteristics'!$C:$C,0)))</f>
        <v>Electrification + Hydrogen</v>
      </c>
      <c r="C844" s="431" t="str">
        <f t="shared" si="40"/>
        <v>Fraction of Industrial Fuel Use Shifted to Other Fuels</v>
      </c>
      <c r="D844" s="9" t="s">
        <v>3264</v>
      </c>
      <c r="E844" s="53" t="s">
        <v>2836</v>
      </c>
      <c r="F844" s="211" t="s">
        <v>3232</v>
      </c>
      <c r="G844" s="53" t="s">
        <v>3282</v>
      </c>
      <c r="H844" s="54">
        <v>1397</v>
      </c>
      <c r="I844" s="53" t="s">
        <v>45</v>
      </c>
      <c r="J844" s="429" t="str">
        <f>IF(ISBLANK(INDEX('Policy Characteristics'!D:D,MATCH($C844,'Policy Characteristics'!$C:$C,0))),"",INDEX('Policy Characteristics'!D:D,MATCH($C844,'Policy Characteristics'!$C:$C,0)))</f>
        <v>Electrification + Hydrogen</v>
      </c>
      <c r="K844" s="427" t="str">
        <f>IF(ISBLANK(INDEX('Policy Characteristics'!E:E,MATCH($C844,'Policy Characteristics'!$C:$C,0))),"",INDEX('Policy Characteristics'!E:E,MATCH($C844,'Policy Characteristics'!$C:$C,0)))</f>
        <v>indst fuel type shifting</v>
      </c>
      <c r="L844" s="450">
        <f>IF(ISBLANK(INDEX('Policy Characteristics'!F:F,MATCH($C844,'Policy Characteristics'!$C:$C,0))),"",INDEX('Policy Characteristics'!F:F,MATCH($C844,'Policy Characteristics'!$C:$C,0)))</f>
        <v>0</v>
      </c>
      <c r="M844" s="450">
        <f>IF(ISBLANK(INDEX('Policy Characteristics'!G:G,MATCH($C844,'Policy Characteristics'!$C:$C,0))),"",INDEX('Policy Characteristics'!G:G,MATCH($C844,'Policy Characteristics'!$C:$C,0)))</f>
        <v>1</v>
      </c>
      <c r="N844" s="450">
        <f>IF(ISBLANK(INDEX('Policy Characteristics'!H:H,MATCH($C844,'Policy Characteristics'!$C:$C,0))),"",INDEX('Policy Characteristics'!H:H,MATCH($C844,'Policy Characteristics'!$C:$C,0)))</f>
        <v>0.01</v>
      </c>
      <c r="O844" s="427" t="str">
        <f>IF(ISBLANK(INDEX('Policy Characteristics'!I:I,MATCH($C844,'Policy Characteristics'!$C:$C,0))),"",INDEX('Policy Characteristics'!I:I,MATCH($C844,'Policy Characteristics'!$C:$C,0)))</f>
        <v>% of fuel shifted</v>
      </c>
      <c r="P844" s="427" t="str">
        <f>IF(ISBLANK(INDEX('Policy Characteristics'!J:J,MATCH($C844,'Policy Characteristics'!$C:$C,0))),"",INDEX('Policy Characteristics'!J:J,MATCH($C844,'Policy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44" s="427" t="str">
        <f>IF(ISBLANK(INDEX('Policy Characteristics'!K:K,MATCH($C844,'Policy Characteristics'!$C:$C,0))),"",INDEX('Policy Characteristics'!K:K,MATCH($C844,'Policy Characteristics'!$C:$C,0)))</f>
        <v>industry-ag-main.html#fuel-switching</v>
      </c>
      <c r="R844" s="427" t="str">
        <f>IF(ISBLANK(INDEX('Policy Characteristics'!L:L,MATCH($C844,'Policy Characteristics'!$C:$C,0))),"",INDEX('Policy Characteristics'!L:L,MATCH($C844,'Policy Characteristics'!$C:$C,0)))</f>
        <v>industry-elec-and-hydrogen.html</v>
      </c>
    </row>
    <row r="845" spans="1:18" x14ac:dyDescent="0.35">
      <c r="A845" s="427" t="str">
        <f>IF(ISBLANK(INDEX('Policy Characteristics'!A:A,MATCH($C845,'Policy Characteristics'!$C:$C,0))),"",INDEX('Policy Characteristics'!A:A,MATCH($C845,'Policy Characteristics'!$C:$C,0)))</f>
        <v>Industry</v>
      </c>
      <c r="B845" s="427" t="str">
        <f>IF(ISBLANK(INDEX('Policy Characteristics'!B:B,MATCH($C845,'Policy Characteristics'!$C:$C,0))),"",INDEX('Policy Characteristics'!B:B,MATCH($C845,'Policy Characteristics'!$C:$C,0)))</f>
        <v>Electrification + Hydrogen</v>
      </c>
      <c r="C845" s="431" t="str">
        <f t="shared" si="40"/>
        <v>Fraction of Industrial Fuel Use Shifted to Other Fuels</v>
      </c>
      <c r="D845" s="9" t="s">
        <v>3265</v>
      </c>
      <c r="E845" s="53" t="s">
        <v>2480</v>
      </c>
      <c r="F845" s="211" t="s">
        <v>3233</v>
      </c>
      <c r="G845" s="53" t="s">
        <v>3273</v>
      </c>
      <c r="H845" s="54">
        <v>1398</v>
      </c>
      <c r="I845" s="53" t="s">
        <v>45</v>
      </c>
      <c r="J845" s="429" t="str">
        <f>IF(ISBLANK(INDEX('Policy Characteristics'!D:D,MATCH($C845,'Policy Characteristics'!$C:$C,0))),"",INDEX('Policy Characteristics'!D:D,MATCH($C845,'Policy Characteristics'!$C:$C,0)))</f>
        <v>Electrification + Hydrogen</v>
      </c>
      <c r="K845" s="427" t="str">
        <f>IF(ISBLANK(INDEX('Policy Characteristics'!E:E,MATCH($C845,'Policy Characteristics'!$C:$C,0))),"",INDEX('Policy Characteristics'!E:E,MATCH($C845,'Policy Characteristics'!$C:$C,0)))</f>
        <v>indst fuel type shifting</v>
      </c>
      <c r="L845" s="450">
        <f>IF(ISBLANK(INDEX('Policy Characteristics'!F:F,MATCH($C845,'Policy Characteristics'!$C:$C,0))),"",INDEX('Policy Characteristics'!F:F,MATCH($C845,'Policy Characteristics'!$C:$C,0)))</f>
        <v>0</v>
      </c>
      <c r="M845" s="450">
        <f>IF(ISBLANK(INDEX('Policy Characteristics'!G:G,MATCH($C845,'Policy Characteristics'!$C:$C,0))),"",INDEX('Policy Characteristics'!G:G,MATCH($C845,'Policy Characteristics'!$C:$C,0)))</f>
        <v>1</v>
      </c>
      <c r="N845" s="450">
        <f>IF(ISBLANK(INDEX('Policy Characteristics'!H:H,MATCH($C845,'Policy Characteristics'!$C:$C,0))),"",INDEX('Policy Characteristics'!H:H,MATCH($C845,'Policy Characteristics'!$C:$C,0)))</f>
        <v>0.01</v>
      </c>
      <c r="O845" s="427" t="str">
        <f>IF(ISBLANK(INDEX('Policy Characteristics'!I:I,MATCH($C845,'Policy Characteristics'!$C:$C,0))),"",INDEX('Policy Characteristics'!I:I,MATCH($C845,'Policy Characteristics'!$C:$C,0)))</f>
        <v>% of fuel shifted</v>
      </c>
      <c r="P845" s="427" t="str">
        <f>IF(ISBLANK(INDEX('Policy Characteristics'!J:J,MATCH($C845,'Policy Characteristics'!$C:$C,0))),"",INDEX('Policy Characteristics'!J:J,MATCH($C845,'Policy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45" s="427" t="str">
        <f>IF(ISBLANK(INDEX('Policy Characteristics'!K:K,MATCH($C845,'Policy Characteristics'!$C:$C,0))),"",INDEX('Policy Characteristics'!K:K,MATCH($C845,'Policy Characteristics'!$C:$C,0)))</f>
        <v>industry-ag-main.html#fuel-switching</v>
      </c>
      <c r="R845" s="427" t="str">
        <f>IF(ISBLANK(INDEX('Policy Characteristics'!L:L,MATCH($C845,'Policy Characteristics'!$C:$C,0))),"",INDEX('Policy Characteristics'!L:L,MATCH($C845,'Policy Characteristics'!$C:$C,0)))</f>
        <v>industry-elec-and-hydrogen.html</v>
      </c>
    </row>
    <row r="846" spans="1:18" x14ac:dyDescent="0.35">
      <c r="A846" s="427" t="str">
        <f>IF(ISBLANK(INDEX('Policy Characteristics'!A:A,MATCH($C846,'Policy Characteristics'!$C:$C,0))),"",INDEX('Policy Characteristics'!A:A,MATCH($C846,'Policy Characteristics'!$C:$C,0)))</f>
        <v>Industry</v>
      </c>
      <c r="B846" s="427" t="str">
        <f>IF(ISBLANK(INDEX('Policy Characteristics'!B:B,MATCH($C846,'Policy Characteristics'!$C:$C,0))),"",INDEX('Policy Characteristics'!B:B,MATCH($C846,'Policy Characteristics'!$C:$C,0)))</f>
        <v>Electrification + Hydrogen</v>
      </c>
      <c r="C846" s="431" t="str">
        <f t="shared" si="40"/>
        <v>Fraction of Industrial Fuel Use Shifted to Other Fuels</v>
      </c>
      <c r="D846" s="9" t="s">
        <v>3265</v>
      </c>
      <c r="E846" s="53" t="s">
        <v>2481</v>
      </c>
      <c r="F846" s="211" t="s">
        <v>3233</v>
      </c>
      <c r="G846" s="53" t="s">
        <v>3274</v>
      </c>
      <c r="H846" s="54">
        <v>1399</v>
      </c>
      <c r="I846" s="53" t="s">
        <v>46</v>
      </c>
      <c r="J846" s="429" t="str">
        <f>IF(ISBLANK(INDEX('Policy Characteristics'!D:D,MATCH($C846,'Policy Characteristics'!$C:$C,0))),"",INDEX('Policy Characteristics'!D:D,MATCH($C846,'Policy Characteristics'!$C:$C,0)))</f>
        <v>Electrification + Hydrogen</v>
      </c>
      <c r="K846" s="427" t="str">
        <f>IF(ISBLANK(INDEX('Policy Characteristics'!E:E,MATCH($C846,'Policy Characteristics'!$C:$C,0))),"",INDEX('Policy Characteristics'!E:E,MATCH($C846,'Policy Characteristics'!$C:$C,0)))</f>
        <v>indst fuel type shifting</v>
      </c>
      <c r="L846" s="450">
        <f>IF(ISBLANK(INDEX('Policy Characteristics'!F:F,MATCH($C846,'Policy Characteristics'!$C:$C,0))),"",INDEX('Policy Characteristics'!F:F,MATCH($C846,'Policy Characteristics'!$C:$C,0)))</f>
        <v>0</v>
      </c>
      <c r="M846" s="450">
        <f>IF(ISBLANK(INDEX('Policy Characteristics'!G:G,MATCH($C846,'Policy Characteristics'!$C:$C,0))),"",INDEX('Policy Characteristics'!G:G,MATCH($C846,'Policy Characteristics'!$C:$C,0)))</f>
        <v>1</v>
      </c>
      <c r="N846" s="450">
        <f>IF(ISBLANK(INDEX('Policy Characteristics'!H:H,MATCH($C846,'Policy Characteristics'!$C:$C,0))),"",INDEX('Policy Characteristics'!H:H,MATCH($C846,'Policy Characteristics'!$C:$C,0)))</f>
        <v>0.01</v>
      </c>
      <c r="O846" s="427" t="str">
        <f>IF(ISBLANK(INDEX('Policy Characteristics'!I:I,MATCH($C846,'Policy Characteristics'!$C:$C,0))),"",INDEX('Policy Characteristics'!I:I,MATCH($C846,'Policy Characteristics'!$C:$C,0)))</f>
        <v>% of fuel shifted</v>
      </c>
      <c r="P846" s="427" t="str">
        <f>IF(ISBLANK(INDEX('Policy Characteristics'!J:J,MATCH($C846,'Policy Characteristics'!$C:$C,0))),"",INDEX('Policy Characteristics'!J:J,MATCH($C846,'Policy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46" s="427" t="str">
        <f>IF(ISBLANK(INDEX('Policy Characteristics'!K:K,MATCH($C846,'Policy Characteristics'!$C:$C,0))),"",INDEX('Policy Characteristics'!K:K,MATCH($C846,'Policy Characteristics'!$C:$C,0)))</f>
        <v>industry-ag-main.html#fuel-switching</v>
      </c>
      <c r="R846" s="427" t="str">
        <f>IF(ISBLANK(INDEX('Policy Characteristics'!L:L,MATCH($C846,'Policy Characteristics'!$C:$C,0))),"",INDEX('Policy Characteristics'!L:L,MATCH($C846,'Policy Characteristics'!$C:$C,0)))</f>
        <v>industry-elec-and-hydrogen.html</v>
      </c>
    </row>
    <row r="847" spans="1:18" x14ac:dyDescent="0.35">
      <c r="A847" s="427" t="str">
        <f>IF(ISBLANK(INDEX('Policy Characteristics'!A:A,MATCH($C847,'Policy Characteristics'!$C:$C,0))),"",INDEX('Policy Characteristics'!A:A,MATCH($C847,'Policy Characteristics'!$C:$C,0)))</f>
        <v>Industry</v>
      </c>
      <c r="B847" s="427" t="str">
        <f>IF(ISBLANK(INDEX('Policy Characteristics'!B:B,MATCH($C847,'Policy Characteristics'!$C:$C,0))),"",INDEX('Policy Characteristics'!B:B,MATCH($C847,'Policy Characteristics'!$C:$C,0)))</f>
        <v>Electrification + Hydrogen</v>
      </c>
      <c r="C847" s="431" t="str">
        <f t="shared" si="40"/>
        <v>Fraction of Industrial Fuel Use Shifted to Other Fuels</v>
      </c>
      <c r="D847" s="9" t="s">
        <v>3265</v>
      </c>
      <c r="E847" s="53" t="s">
        <v>2482</v>
      </c>
      <c r="F847" s="211" t="s">
        <v>3233</v>
      </c>
      <c r="G847" s="53" t="s">
        <v>3275</v>
      </c>
      <c r="H847" s="54">
        <v>1400</v>
      </c>
      <c r="I847" s="53" t="s">
        <v>46</v>
      </c>
      <c r="J847" s="429" t="str">
        <f>IF(ISBLANK(INDEX('Policy Characteristics'!D:D,MATCH($C847,'Policy Characteristics'!$C:$C,0))),"",INDEX('Policy Characteristics'!D:D,MATCH($C847,'Policy Characteristics'!$C:$C,0)))</f>
        <v>Electrification + Hydrogen</v>
      </c>
      <c r="K847" s="427" t="str">
        <f>IF(ISBLANK(INDEX('Policy Characteristics'!E:E,MATCH($C847,'Policy Characteristics'!$C:$C,0))),"",INDEX('Policy Characteristics'!E:E,MATCH($C847,'Policy Characteristics'!$C:$C,0)))</f>
        <v>indst fuel type shifting</v>
      </c>
      <c r="L847" s="450">
        <f>IF(ISBLANK(INDEX('Policy Characteristics'!F:F,MATCH($C847,'Policy Characteristics'!$C:$C,0))),"",INDEX('Policy Characteristics'!F:F,MATCH($C847,'Policy Characteristics'!$C:$C,0)))</f>
        <v>0</v>
      </c>
      <c r="M847" s="450">
        <f>IF(ISBLANK(INDEX('Policy Characteristics'!G:G,MATCH($C847,'Policy Characteristics'!$C:$C,0))),"",INDEX('Policy Characteristics'!G:G,MATCH($C847,'Policy Characteristics'!$C:$C,0)))</f>
        <v>1</v>
      </c>
      <c r="N847" s="450">
        <f>IF(ISBLANK(INDEX('Policy Characteristics'!H:H,MATCH($C847,'Policy Characteristics'!$C:$C,0))),"",INDEX('Policy Characteristics'!H:H,MATCH($C847,'Policy Characteristics'!$C:$C,0)))</f>
        <v>0.01</v>
      </c>
      <c r="O847" s="427" t="str">
        <f>IF(ISBLANK(INDEX('Policy Characteristics'!I:I,MATCH($C847,'Policy Characteristics'!$C:$C,0))),"",INDEX('Policy Characteristics'!I:I,MATCH($C847,'Policy Characteristics'!$C:$C,0)))</f>
        <v>% of fuel shifted</v>
      </c>
      <c r="P847" s="427" t="str">
        <f>IF(ISBLANK(INDEX('Policy Characteristics'!J:J,MATCH($C847,'Policy Characteristics'!$C:$C,0))),"",INDEX('Policy Characteristics'!J:J,MATCH($C847,'Policy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47" s="427" t="str">
        <f>IF(ISBLANK(INDEX('Policy Characteristics'!K:K,MATCH($C847,'Policy Characteristics'!$C:$C,0))),"",INDEX('Policy Characteristics'!K:K,MATCH($C847,'Policy Characteristics'!$C:$C,0)))</f>
        <v>industry-ag-main.html#fuel-switching</v>
      </c>
      <c r="R847" s="427" t="str">
        <f>IF(ISBLANK(INDEX('Policy Characteristics'!L:L,MATCH($C847,'Policy Characteristics'!$C:$C,0))),"",INDEX('Policy Characteristics'!L:L,MATCH($C847,'Policy Characteristics'!$C:$C,0)))</f>
        <v>industry-elec-and-hydrogen.html</v>
      </c>
    </row>
    <row r="848" spans="1:18" x14ac:dyDescent="0.35">
      <c r="A848" s="427" t="str">
        <f>IF(ISBLANK(INDEX('Policy Characteristics'!A:A,MATCH($C848,'Policy Characteristics'!$C:$C,0))),"",INDEX('Policy Characteristics'!A:A,MATCH($C848,'Policy Characteristics'!$C:$C,0)))</f>
        <v>Industry</v>
      </c>
      <c r="B848" s="427" t="str">
        <f>IF(ISBLANK(INDEX('Policy Characteristics'!B:B,MATCH($C848,'Policy Characteristics'!$C:$C,0))),"",INDEX('Policy Characteristics'!B:B,MATCH($C848,'Policy Characteristics'!$C:$C,0)))</f>
        <v>Electrification + Hydrogen</v>
      </c>
      <c r="C848" s="431" t="str">
        <f t="shared" si="40"/>
        <v>Fraction of Industrial Fuel Use Shifted to Other Fuels</v>
      </c>
      <c r="D848" s="9" t="s">
        <v>3265</v>
      </c>
      <c r="E848" s="53" t="s">
        <v>2483</v>
      </c>
      <c r="F848" s="211" t="s">
        <v>3233</v>
      </c>
      <c r="G848" s="53" t="s">
        <v>3276</v>
      </c>
      <c r="H848" s="54">
        <v>1401</v>
      </c>
      <c r="I848" s="53" t="s">
        <v>46</v>
      </c>
      <c r="J848" s="429" t="str">
        <f>IF(ISBLANK(INDEX('Policy Characteristics'!D:D,MATCH($C848,'Policy Characteristics'!$C:$C,0))),"",INDEX('Policy Characteristics'!D:D,MATCH($C848,'Policy Characteristics'!$C:$C,0)))</f>
        <v>Electrification + Hydrogen</v>
      </c>
      <c r="K848" s="427" t="str">
        <f>IF(ISBLANK(INDEX('Policy Characteristics'!E:E,MATCH($C848,'Policy Characteristics'!$C:$C,0))),"",INDEX('Policy Characteristics'!E:E,MATCH($C848,'Policy Characteristics'!$C:$C,0)))</f>
        <v>indst fuel type shifting</v>
      </c>
      <c r="L848" s="450">
        <f>IF(ISBLANK(INDEX('Policy Characteristics'!F:F,MATCH($C848,'Policy Characteristics'!$C:$C,0))),"",INDEX('Policy Characteristics'!F:F,MATCH($C848,'Policy Characteristics'!$C:$C,0)))</f>
        <v>0</v>
      </c>
      <c r="M848" s="450">
        <f>IF(ISBLANK(INDEX('Policy Characteristics'!G:G,MATCH($C848,'Policy Characteristics'!$C:$C,0))),"",INDEX('Policy Characteristics'!G:G,MATCH($C848,'Policy Characteristics'!$C:$C,0)))</f>
        <v>1</v>
      </c>
      <c r="N848" s="450">
        <f>IF(ISBLANK(INDEX('Policy Characteristics'!H:H,MATCH($C848,'Policy Characteristics'!$C:$C,0))),"",INDEX('Policy Characteristics'!H:H,MATCH($C848,'Policy Characteristics'!$C:$C,0)))</f>
        <v>0.01</v>
      </c>
      <c r="O848" s="427" t="str">
        <f>IF(ISBLANK(INDEX('Policy Characteristics'!I:I,MATCH($C848,'Policy Characteristics'!$C:$C,0))),"",INDEX('Policy Characteristics'!I:I,MATCH($C848,'Policy Characteristics'!$C:$C,0)))</f>
        <v>% of fuel shifted</v>
      </c>
      <c r="P848" s="427" t="str">
        <f>IF(ISBLANK(INDEX('Policy Characteristics'!J:J,MATCH($C848,'Policy Characteristics'!$C:$C,0))),"",INDEX('Policy Characteristics'!J:J,MATCH($C848,'Policy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48" s="427" t="str">
        <f>IF(ISBLANK(INDEX('Policy Characteristics'!K:K,MATCH($C848,'Policy Characteristics'!$C:$C,0))),"",INDEX('Policy Characteristics'!K:K,MATCH($C848,'Policy Characteristics'!$C:$C,0)))</f>
        <v>industry-ag-main.html#fuel-switching</v>
      </c>
      <c r="R848" s="427" t="str">
        <f>IF(ISBLANK(INDEX('Policy Characteristics'!L:L,MATCH($C848,'Policy Characteristics'!$C:$C,0))),"",INDEX('Policy Characteristics'!L:L,MATCH($C848,'Policy Characteristics'!$C:$C,0)))</f>
        <v>industry-elec-and-hydrogen.html</v>
      </c>
    </row>
    <row r="849" spans="1:18" x14ac:dyDescent="0.35">
      <c r="A849" s="427" t="str">
        <f>IF(ISBLANK(INDEX('Policy Characteristics'!A:A,MATCH($C849,'Policy Characteristics'!$C:$C,0))),"",INDEX('Policy Characteristics'!A:A,MATCH($C849,'Policy Characteristics'!$C:$C,0)))</f>
        <v>Industry</v>
      </c>
      <c r="B849" s="427" t="str">
        <f>IF(ISBLANK(INDEX('Policy Characteristics'!B:B,MATCH($C849,'Policy Characteristics'!$C:$C,0))),"",INDEX('Policy Characteristics'!B:B,MATCH($C849,'Policy Characteristics'!$C:$C,0)))</f>
        <v>Electrification + Hydrogen</v>
      </c>
      <c r="C849" s="431" t="str">
        <f t="shared" si="40"/>
        <v>Fraction of Industrial Fuel Use Shifted to Other Fuels</v>
      </c>
      <c r="D849" s="9" t="s">
        <v>3265</v>
      </c>
      <c r="E849" s="53" t="s">
        <v>2484</v>
      </c>
      <c r="F849" s="211" t="s">
        <v>3233</v>
      </c>
      <c r="G849" s="53" t="s">
        <v>3277</v>
      </c>
      <c r="H849" s="54">
        <v>1402</v>
      </c>
      <c r="I849" s="53" t="s">
        <v>46</v>
      </c>
      <c r="J849" s="429" t="str">
        <f>IF(ISBLANK(INDEX('Policy Characteristics'!D:D,MATCH($C849,'Policy Characteristics'!$C:$C,0))),"",INDEX('Policy Characteristics'!D:D,MATCH($C849,'Policy Characteristics'!$C:$C,0)))</f>
        <v>Electrification + Hydrogen</v>
      </c>
      <c r="K849" s="427" t="str">
        <f>IF(ISBLANK(INDEX('Policy Characteristics'!E:E,MATCH($C849,'Policy Characteristics'!$C:$C,0))),"",INDEX('Policy Characteristics'!E:E,MATCH($C849,'Policy Characteristics'!$C:$C,0)))</f>
        <v>indst fuel type shifting</v>
      </c>
      <c r="L849" s="450">
        <f>IF(ISBLANK(INDEX('Policy Characteristics'!F:F,MATCH($C849,'Policy Characteristics'!$C:$C,0))),"",INDEX('Policy Characteristics'!F:F,MATCH($C849,'Policy Characteristics'!$C:$C,0)))</f>
        <v>0</v>
      </c>
      <c r="M849" s="450">
        <f>IF(ISBLANK(INDEX('Policy Characteristics'!G:G,MATCH($C849,'Policy Characteristics'!$C:$C,0))),"",INDEX('Policy Characteristics'!G:G,MATCH($C849,'Policy Characteristics'!$C:$C,0)))</f>
        <v>1</v>
      </c>
      <c r="N849" s="450">
        <f>IF(ISBLANK(INDEX('Policy Characteristics'!H:H,MATCH($C849,'Policy Characteristics'!$C:$C,0))),"",INDEX('Policy Characteristics'!H:H,MATCH($C849,'Policy Characteristics'!$C:$C,0)))</f>
        <v>0.01</v>
      </c>
      <c r="O849" s="427" t="str">
        <f>IF(ISBLANK(INDEX('Policy Characteristics'!I:I,MATCH($C849,'Policy Characteristics'!$C:$C,0))),"",INDEX('Policy Characteristics'!I:I,MATCH($C849,'Policy Characteristics'!$C:$C,0)))</f>
        <v>% of fuel shifted</v>
      </c>
      <c r="P849" s="427" t="str">
        <f>IF(ISBLANK(INDEX('Policy Characteristics'!J:J,MATCH($C849,'Policy Characteristics'!$C:$C,0))),"",INDEX('Policy Characteristics'!J:J,MATCH($C849,'Policy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49" s="427" t="str">
        <f>IF(ISBLANK(INDEX('Policy Characteristics'!K:K,MATCH($C849,'Policy Characteristics'!$C:$C,0))),"",INDEX('Policy Characteristics'!K:K,MATCH($C849,'Policy Characteristics'!$C:$C,0)))</f>
        <v>industry-ag-main.html#fuel-switching</v>
      </c>
      <c r="R849" s="427" t="str">
        <f>IF(ISBLANK(INDEX('Policy Characteristics'!L:L,MATCH($C849,'Policy Characteristics'!$C:$C,0))),"",INDEX('Policy Characteristics'!L:L,MATCH($C849,'Policy Characteristics'!$C:$C,0)))</f>
        <v>industry-elec-and-hydrogen.html</v>
      </c>
    </row>
    <row r="850" spans="1:18" x14ac:dyDescent="0.35">
      <c r="A850" s="427" t="str">
        <f>IF(ISBLANK(INDEX('Policy Characteristics'!A:A,MATCH($C850,'Policy Characteristics'!$C:$C,0))),"",INDEX('Policy Characteristics'!A:A,MATCH($C850,'Policy Characteristics'!$C:$C,0)))</f>
        <v>Industry</v>
      </c>
      <c r="B850" s="427" t="str">
        <f>IF(ISBLANK(INDEX('Policy Characteristics'!B:B,MATCH($C850,'Policy Characteristics'!$C:$C,0))),"",INDEX('Policy Characteristics'!B:B,MATCH($C850,'Policy Characteristics'!$C:$C,0)))</f>
        <v>Electrification + Hydrogen</v>
      </c>
      <c r="C850" s="431" t="str">
        <f t="shared" si="40"/>
        <v>Fraction of Industrial Fuel Use Shifted to Other Fuels</v>
      </c>
      <c r="D850" s="9" t="s">
        <v>3265</v>
      </c>
      <c r="E850" s="53" t="s">
        <v>2485</v>
      </c>
      <c r="F850" s="211" t="s">
        <v>3233</v>
      </c>
      <c r="G850" s="53" t="s">
        <v>3278</v>
      </c>
      <c r="H850" s="54">
        <v>1403</v>
      </c>
      <c r="I850" s="53" t="s">
        <v>46</v>
      </c>
      <c r="J850" s="429" t="str">
        <f>IF(ISBLANK(INDEX('Policy Characteristics'!D:D,MATCH($C850,'Policy Characteristics'!$C:$C,0))),"",INDEX('Policy Characteristics'!D:D,MATCH($C850,'Policy Characteristics'!$C:$C,0)))</f>
        <v>Electrification + Hydrogen</v>
      </c>
      <c r="K850" s="427" t="str">
        <f>IF(ISBLANK(INDEX('Policy Characteristics'!E:E,MATCH($C850,'Policy Characteristics'!$C:$C,0))),"",INDEX('Policy Characteristics'!E:E,MATCH($C850,'Policy Characteristics'!$C:$C,0)))</f>
        <v>indst fuel type shifting</v>
      </c>
      <c r="L850" s="450">
        <f>IF(ISBLANK(INDEX('Policy Characteristics'!F:F,MATCH($C850,'Policy Characteristics'!$C:$C,0))),"",INDEX('Policy Characteristics'!F:F,MATCH($C850,'Policy Characteristics'!$C:$C,0)))</f>
        <v>0</v>
      </c>
      <c r="M850" s="450">
        <f>IF(ISBLANK(INDEX('Policy Characteristics'!G:G,MATCH($C850,'Policy Characteristics'!$C:$C,0))),"",INDEX('Policy Characteristics'!G:G,MATCH($C850,'Policy Characteristics'!$C:$C,0)))</f>
        <v>1</v>
      </c>
      <c r="N850" s="450">
        <f>IF(ISBLANK(INDEX('Policy Characteristics'!H:H,MATCH($C850,'Policy Characteristics'!$C:$C,0))),"",INDEX('Policy Characteristics'!H:H,MATCH($C850,'Policy Characteristics'!$C:$C,0)))</f>
        <v>0.01</v>
      </c>
      <c r="O850" s="427" t="str">
        <f>IF(ISBLANK(INDEX('Policy Characteristics'!I:I,MATCH($C850,'Policy Characteristics'!$C:$C,0))),"",INDEX('Policy Characteristics'!I:I,MATCH($C850,'Policy Characteristics'!$C:$C,0)))</f>
        <v>% of fuel shifted</v>
      </c>
      <c r="P850" s="427" t="str">
        <f>IF(ISBLANK(INDEX('Policy Characteristics'!J:J,MATCH($C850,'Policy Characteristics'!$C:$C,0))),"",INDEX('Policy Characteristics'!J:J,MATCH($C850,'Policy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50" s="427" t="str">
        <f>IF(ISBLANK(INDEX('Policy Characteristics'!K:K,MATCH($C850,'Policy Characteristics'!$C:$C,0))),"",INDEX('Policy Characteristics'!K:K,MATCH($C850,'Policy Characteristics'!$C:$C,0)))</f>
        <v>industry-ag-main.html#fuel-switching</v>
      </c>
      <c r="R850" s="427" t="str">
        <f>IF(ISBLANK(INDEX('Policy Characteristics'!L:L,MATCH($C850,'Policy Characteristics'!$C:$C,0))),"",INDEX('Policy Characteristics'!L:L,MATCH($C850,'Policy Characteristics'!$C:$C,0)))</f>
        <v>industry-elec-and-hydrogen.html</v>
      </c>
    </row>
    <row r="851" spans="1:18" x14ac:dyDescent="0.35">
      <c r="A851" s="427" t="str">
        <f>IF(ISBLANK(INDEX('Policy Characteristics'!A:A,MATCH($C851,'Policy Characteristics'!$C:$C,0))),"",INDEX('Policy Characteristics'!A:A,MATCH($C851,'Policy Characteristics'!$C:$C,0)))</f>
        <v>Industry</v>
      </c>
      <c r="B851" s="427" t="str">
        <f>IF(ISBLANK(INDEX('Policy Characteristics'!B:B,MATCH($C851,'Policy Characteristics'!$C:$C,0))),"",INDEX('Policy Characteristics'!B:B,MATCH($C851,'Policy Characteristics'!$C:$C,0)))</f>
        <v>Electrification + Hydrogen</v>
      </c>
      <c r="C851" s="431" t="str">
        <f t="shared" si="40"/>
        <v>Fraction of Industrial Fuel Use Shifted to Other Fuels</v>
      </c>
      <c r="D851" s="9" t="s">
        <v>3265</v>
      </c>
      <c r="E851" s="53" t="s">
        <v>2837</v>
      </c>
      <c r="F851" s="211" t="s">
        <v>3233</v>
      </c>
      <c r="G851" s="53" t="s">
        <v>3279</v>
      </c>
      <c r="H851" s="54">
        <v>1404</v>
      </c>
      <c r="I851" s="53" t="s">
        <v>46</v>
      </c>
      <c r="J851" s="429" t="str">
        <f>IF(ISBLANK(INDEX('Policy Characteristics'!D:D,MATCH($C851,'Policy Characteristics'!$C:$C,0))),"",INDEX('Policy Characteristics'!D:D,MATCH($C851,'Policy Characteristics'!$C:$C,0)))</f>
        <v>Electrification + Hydrogen</v>
      </c>
      <c r="K851" s="427" t="str">
        <f>IF(ISBLANK(INDEX('Policy Characteristics'!E:E,MATCH($C851,'Policy Characteristics'!$C:$C,0))),"",INDEX('Policy Characteristics'!E:E,MATCH($C851,'Policy Characteristics'!$C:$C,0)))</f>
        <v>indst fuel type shifting</v>
      </c>
      <c r="L851" s="450">
        <f>IF(ISBLANK(INDEX('Policy Characteristics'!F:F,MATCH($C851,'Policy Characteristics'!$C:$C,0))),"",INDEX('Policy Characteristics'!F:F,MATCH($C851,'Policy Characteristics'!$C:$C,0)))</f>
        <v>0</v>
      </c>
      <c r="M851" s="450">
        <f>IF(ISBLANK(INDEX('Policy Characteristics'!G:G,MATCH($C851,'Policy Characteristics'!$C:$C,0))),"",INDEX('Policy Characteristics'!G:G,MATCH($C851,'Policy Characteristics'!$C:$C,0)))</f>
        <v>1</v>
      </c>
      <c r="N851" s="450">
        <f>IF(ISBLANK(INDEX('Policy Characteristics'!H:H,MATCH($C851,'Policy Characteristics'!$C:$C,0))),"",INDEX('Policy Characteristics'!H:H,MATCH($C851,'Policy Characteristics'!$C:$C,0)))</f>
        <v>0.01</v>
      </c>
      <c r="O851" s="427" t="str">
        <f>IF(ISBLANK(INDEX('Policy Characteristics'!I:I,MATCH($C851,'Policy Characteristics'!$C:$C,0))),"",INDEX('Policy Characteristics'!I:I,MATCH($C851,'Policy Characteristics'!$C:$C,0)))</f>
        <v>% of fuel shifted</v>
      </c>
      <c r="P851" s="427" t="str">
        <f>IF(ISBLANK(INDEX('Policy Characteristics'!J:J,MATCH($C851,'Policy Characteristics'!$C:$C,0))),"",INDEX('Policy Characteristics'!J:J,MATCH($C851,'Policy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51" s="427" t="str">
        <f>IF(ISBLANK(INDEX('Policy Characteristics'!K:K,MATCH($C851,'Policy Characteristics'!$C:$C,0))),"",INDEX('Policy Characteristics'!K:K,MATCH($C851,'Policy Characteristics'!$C:$C,0)))</f>
        <v>industry-ag-main.html#fuel-switching</v>
      </c>
      <c r="R851" s="427" t="str">
        <f>IF(ISBLANK(INDEX('Policy Characteristics'!L:L,MATCH($C851,'Policy Characteristics'!$C:$C,0))),"",INDEX('Policy Characteristics'!L:L,MATCH($C851,'Policy Characteristics'!$C:$C,0)))</f>
        <v>industry-elec-and-hydrogen.html</v>
      </c>
    </row>
    <row r="852" spans="1:18" x14ac:dyDescent="0.35">
      <c r="A852" s="427" t="str">
        <f>IF(ISBLANK(INDEX('Policy Characteristics'!A:A,MATCH($C852,'Policy Characteristics'!$C:$C,0))),"",INDEX('Policy Characteristics'!A:A,MATCH($C852,'Policy Characteristics'!$C:$C,0)))</f>
        <v>Industry</v>
      </c>
      <c r="B852" s="427" t="str">
        <f>IF(ISBLANK(INDEX('Policy Characteristics'!B:B,MATCH($C852,'Policy Characteristics'!$C:$C,0))),"",INDEX('Policy Characteristics'!B:B,MATCH($C852,'Policy Characteristics'!$C:$C,0)))</f>
        <v>Electrification + Hydrogen</v>
      </c>
      <c r="C852" s="431" t="str">
        <f t="shared" si="40"/>
        <v>Fraction of Industrial Fuel Use Shifted to Other Fuels</v>
      </c>
      <c r="D852" s="9" t="s">
        <v>3265</v>
      </c>
      <c r="E852" s="53" t="s">
        <v>2838</v>
      </c>
      <c r="F852" s="211" t="s">
        <v>3233</v>
      </c>
      <c r="G852" s="53" t="s">
        <v>3280</v>
      </c>
      <c r="H852" s="54">
        <v>1405</v>
      </c>
      <c r="I852" s="53" t="s">
        <v>46</v>
      </c>
      <c r="J852" s="429" t="str">
        <f>IF(ISBLANK(INDEX('Policy Characteristics'!D:D,MATCH($C852,'Policy Characteristics'!$C:$C,0))),"",INDEX('Policy Characteristics'!D:D,MATCH($C852,'Policy Characteristics'!$C:$C,0)))</f>
        <v>Electrification + Hydrogen</v>
      </c>
      <c r="K852" s="427" t="str">
        <f>IF(ISBLANK(INDEX('Policy Characteristics'!E:E,MATCH($C852,'Policy Characteristics'!$C:$C,0))),"",INDEX('Policy Characteristics'!E:E,MATCH($C852,'Policy Characteristics'!$C:$C,0)))</f>
        <v>indst fuel type shifting</v>
      </c>
      <c r="L852" s="450">
        <f>IF(ISBLANK(INDEX('Policy Characteristics'!F:F,MATCH($C852,'Policy Characteristics'!$C:$C,0))),"",INDEX('Policy Characteristics'!F:F,MATCH($C852,'Policy Characteristics'!$C:$C,0)))</f>
        <v>0</v>
      </c>
      <c r="M852" s="450">
        <f>IF(ISBLANK(INDEX('Policy Characteristics'!G:G,MATCH($C852,'Policy Characteristics'!$C:$C,0))),"",INDEX('Policy Characteristics'!G:G,MATCH($C852,'Policy Characteristics'!$C:$C,0)))</f>
        <v>1</v>
      </c>
      <c r="N852" s="450">
        <f>IF(ISBLANK(INDEX('Policy Characteristics'!H:H,MATCH($C852,'Policy Characteristics'!$C:$C,0))),"",INDEX('Policy Characteristics'!H:H,MATCH($C852,'Policy Characteristics'!$C:$C,0)))</f>
        <v>0.01</v>
      </c>
      <c r="O852" s="427" t="str">
        <f>IF(ISBLANK(INDEX('Policy Characteristics'!I:I,MATCH($C852,'Policy Characteristics'!$C:$C,0))),"",INDEX('Policy Characteristics'!I:I,MATCH($C852,'Policy Characteristics'!$C:$C,0)))</f>
        <v>% of fuel shifted</v>
      </c>
      <c r="P852" s="427" t="str">
        <f>IF(ISBLANK(INDEX('Policy Characteristics'!J:J,MATCH($C852,'Policy Characteristics'!$C:$C,0))),"",INDEX('Policy Characteristics'!J:J,MATCH($C852,'Policy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52" s="427" t="str">
        <f>IF(ISBLANK(INDEX('Policy Characteristics'!K:K,MATCH($C852,'Policy Characteristics'!$C:$C,0))),"",INDEX('Policy Characteristics'!K:K,MATCH($C852,'Policy Characteristics'!$C:$C,0)))</f>
        <v>industry-ag-main.html#fuel-switching</v>
      </c>
      <c r="R852" s="427" t="str">
        <f>IF(ISBLANK(INDEX('Policy Characteristics'!L:L,MATCH($C852,'Policy Characteristics'!$C:$C,0))),"",INDEX('Policy Characteristics'!L:L,MATCH($C852,'Policy Characteristics'!$C:$C,0)))</f>
        <v>industry-elec-and-hydrogen.html</v>
      </c>
    </row>
    <row r="853" spans="1:18" x14ac:dyDescent="0.35">
      <c r="A853" s="427" t="str">
        <f>IF(ISBLANK(INDEX('Policy Characteristics'!A:A,MATCH($C853,'Policy Characteristics'!$C:$C,0))),"",INDEX('Policy Characteristics'!A:A,MATCH($C853,'Policy Characteristics'!$C:$C,0)))</f>
        <v>Industry</v>
      </c>
      <c r="B853" s="427" t="str">
        <f>IF(ISBLANK(INDEX('Policy Characteristics'!B:B,MATCH($C853,'Policy Characteristics'!$C:$C,0))),"",INDEX('Policy Characteristics'!B:B,MATCH($C853,'Policy Characteristics'!$C:$C,0)))</f>
        <v>Electrification + Hydrogen</v>
      </c>
      <c r="C853" s="431" t="str">
        <f t="shared" si="40"/>
        <v>Fraction of Industrial Fuel Use Shifted to Other Fuels</v>
      </c>
      <c r="D853" s="9" t="s">
        <v>3265</v>
      </c>
      <c r="E853" s="53" t="s">
        <v>2839</v>
      </c>
      <c r="F853" s="211" t="s">
        <v>3233</v>
      </c>
      <c r="G853" s="53" t="s">
        <v>3281</v>
      </c>
      <c r="H853" s="54">
        <v>1406</v>
      </c>
      <c r="I853" s="53" t="s">
        <v>46</v>
      </c>
      <c r="J853" s="429" t="str">
        <f>IF(ISBLANK(INDEX('Policy Characteristics'!D:D,MATCH($C853,'Policy Characteristics'!$C:$C,0))),"",INDEX('Policy Characteristics'!D:D,MATCH($C853,'Policy Characteristics'!$C:$C,0)))</f>
        <v>Electrification + Hydrogen</v>
      </c>
      <c r="K853" s="427" t="str">
        <f>IF(ISBLANK(INDEX('Policy Characteristics'!E:E,MATCH($C853,'Policy Characteristics'!$C:$C,0))),"",INDEX('Policy Characteristics'!E:E,MATCH($C853,'Policy Characteristics'!$C:$C,0)))</f>
        <v>indst fuel type shifting</v>
      </c>
      <c r="L853" s="450">
        <f>IF(ISBLANK(INDEX('Policy Characteristics'!F:F,MATCH($C853,'Policy Characteristics'!$C:$C,0))),"",INDEX('Policy Characteristics'!F:F,MATCH($C853,'Policy Characteristics'!$C:$C,0)))</f>
        <v>0</v>
      </c>
      <c r="M853" s="450">
        <f>IF(ISBLANK(INDEX('Policy Characteristics'!G:G,MATCH($C853,'Policy Characteristics'!$C:$C,0))),"",INDEX('Policy Characteristics'!G:G,MATCH($C853,'Policy Characteristics'!$C:$C,0)))</f>
        <v>1</v>
      </c>
      <c r="N853" s="450">
        <f>IF(ISBLANK(INDEX('Policy Characteristics'!H:H,MATCH($C853,'Policy Characteristics'!$C:$C,0))),"",INDEX('Policy Characteristics'!H:H,MATCH($C853,'Policy Characteristics'!$C:$C,0)))</f>
        <v>0.01</v>
      </c>
      <c r="O853" s="427" t="str">
        <f>IF(ISBLANK(INDEX('Policy Characteristics'!I:I,MATCH($C853,'Policy Characteristics'!$C:$C,0))),"",INDEX('Policy Characteristics'!I:I,MATCH($C853,'Policy Characteristics'!$C:$C,0)))</f>
        <v>% of fuel shifted</v>
      </c>
      <c r="P853" s="427" t="str">
        <f>IF(ISBLANK(INDEX('Policy Characteristics'!J:J,MATCH($C853,'Policy Characteristics'!$C:$C,0))),"",INDEX('Policy Characteristics'!J:J,MATCH($C853,'Policy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53" s="427" t="str">
        <f>IF(ISBLANK(INDEX('Policy Characteristics'!K:K,MATCH($C853,'Policy Characteristics'!$C:$C,0))),"",INDEX('Policy Characteristics'!K:K,MATCH($C853,'Policy Characteristics'!$C:$C,0)))</f>
        <v>industry-ag-main.html#fuel-switching</v>
      </c>
      <c r="R853" s="427" t="str">
        <f>IF(ISBLANK(INDEX('Policy Characteristics'!L:L,MATCH($C853,'Policy Characteristics'!$C:$C,0))),"",INDEX('Policy Characteristics'!L:L,MATCH($C853,'Policy Characteristics'!$C:$C,0)))</f>
        <v>industry-elec-and-hydrogen.html</v>
      </c>
    </row>
    <row r="854" spans="1:18" x14ac:dyDescent="0.35">
      <c r="A854" s="427" t="str">
        <f>IF(ISBLANK(INDEX('Policy Characteristics'!A:A,MATCH($C854,'Policy Characteristics'!$C:$C,0))),"",INDEX('Policy Characteristics'!A:A,MATCH($C854,'Policy Characteristics'!$C:$C,0)))</f>
        <v>Industry</v>
      </c>
      <c r="B854" s="427" t="str">
        <f>IF(ISBLANK(INDEX('Policy Characteristics'!B:B,MATCH($C854,'Policy Characteristics'!$C:$C,0))),"",INDEX('Policy Characteristics'!B:B,MATCH($C854,'Policy Characteristics'!$C:$C,0)))</f>
        <v>Electrification + Hydrogen</v>
      </c>
      <c r="C854" s="431" t="str">
        <f t="shared" si="40"/>
        <v>Fraction of Industrial Fuel Use Shifted to Other Fuels</v>
      </c>
      <c r="D854" s="9" t="s">
        <v>3265</v>
      </c>
      <c r="E854" s="53" t="s">
        <v>2836</v>
      </c>
      <c r="F854" s="211" t="s">
        <v>3233</v>
      </c>
      <c r="G854" s="53" t="s">
        <v>3282</v>
      </c>
      <c r="H854" s="54">
        <v>1407</v>
      </c>
      <c r="I854" s="53" t="s">
        <v>45</v>
      </c>
      <c r="J854" s="429" t="str">
        <f>IF(ISBLANK(INDEX('Policy Characteristics'!D:D,MATCH($C854,'Policy Characteristics'!$C:$C,0))),"",INDEX('Policy Characteristics'!D:D,MATCH($C854,'Policy Characteristics'!$C:$C,0)))</f>
        <v>Electrification + Hydrogen</v>
      </c>
      <c r="K854" s="427" t="str">
        <f>IF(ISBLANK(INDEX('Policy Characteristics'!E:E,MATCH($C854,'Policy Characteristics'!$C:$C,0))),"",INDEX('Policy Characteristics'!E:E,MATCH($C854,'Policy Characteristics'!$C:$C,0)))</f>
        <v>indst fuel type shifting</v>
      </c>
      <c r="L854" s="450">
        <f>IF(ISBLANK(INDEX('Policy Characteristics'!F:F,MATCH($C854,'Policy Characteristics'!$C:$C,0))),"",INDEX('Policy Characteristics'!F:F,MATCH($C854,'Policy Characteristics'!$C:$C,0)))</f>
        <v>0</v>
      </c>
      <c r="M854" s="450">
        <f>IF(ISBLANK(INDEX('Policy Characteristics'!G:G,MATCH($C854,'Policy Characteristics'!$C:$C,0))),"",INDEX('Policy Characteristics'!G:G,MATCH($C854,'Policy Characteristics'!$C:$C,0)))</f>
        <v>1</v>
      </c>
      <c r="N854" s="450">
        <f>IF(ISBLANK(INDEX('Policy Characteristics'!H:H,MATCH($C854,'Policy Characteristics'!$C:$C,0))),"",INDEX('Policy Characteristics'!H:H,MATCH($C854,'Policy Characteristics'!$C:$C,0)))</f>
        <v>0.01</v>
      </c>
      <c r="O854" s="427" t="str">
        <f>IF(ISBLANK(INDEX('Policy Characteristics'!I:I,MATCH($C854,'Policy Characteristics'!$C:$C,0))),"",INDEX('Policy Characteristics'!I:I,MATCH($C854,'Policy Characteristics'!$C:$C,0)))</f>
        <v>% of fuel shifted</v>
      </c>
      <c r="P854" s="427" t="str">
        <f>IF(ISBLANK(INDEX('Policy Characteristics'!J:J,MATCH($C854,'Policy Characteristics'!$C:$C,0))),"",INDEX('Policy Characteristics'!J:J,MATCH($C854,'Policy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54" s="427" t="str">
        <f>IF(ISBLANK(INDEX('Policy Characteristics'!K:K,MATCH($C854,'Policy Characteristics'!$C:$C,0))),"",INDEX('Policy Characteristics'!K:K,MATCH($C854,'Policy Characteristics'!$C:$C,0)))</f>
        <v>industry-ag-main.html#fuel-switching</v>
      </c>
      <c r="R854" s="427" t="str">
        <f>IF(ISBLANK(INDEX('Policy Characteristics'!L:L,MATCH($C854,'Policy Characteristics'!$C:$C,0))),"",INDEX('Policy Characteristics'!L:L,MATCH($C854,'Policy Characteristics'!$C:$C,0)))</f>
        <v>industry-elec-and-hydrogen.html</v>
      </c>
    </row>
    <row r="855" spans="1:18" x14ac:dyDescent="0.35">
      <c r="A855" s="427" t="str">
        <f>IF(ISBLANK(INDEX('Policy Characteristics'!A:A,MATCH($C855,'Policy Characteristics'!$C:$C,0))),"",INDEX('Policy Characteristics'!A:A,MATCH($C855,'Policy Characteristics'!$C:$C,0)))</f>
        <v>Industry</v>
      </c>
      <c r="B855" s="427" t="str">
        <f>IF(ISBLANK(INDEX('Policy Characteristics'!B:B,MATCH($C855,'Policy Characteristics'!$C:$C,0))),"",INDEX('Policy Characteristics'!B:B,MATCH($C855,'Policy Characteristics'!$C:$C,0)))</f>
        <v>Electrification + Hydrogen</v>
      </c>
      <c r="C855" s="431" t="str">
        <f t="shared" si="40"/>
        <v>Fraction of Industrial Fuel Use Shifted to Other Fuels</v>
      </c>
      <c r="D855" s="9" t="s">
        <v>3266</v>
      </c>
      <c r="E855" s="53" t="s">
        <v>2480</v>
      </c>
      <c r="F855" s="211" t="s">
        <v>3234</v>
      </c>
      <c r="G855" s="53" t="s">
        <v>3273</v>
      </c>
      <c r="H855" s="54">
        <v>1408</v>
      </c>
      <c r="I855" s="53" t="s">
        <v>45</v>
      </c>
      <c r="J855" s="429" t="str">
        <f>IF(ISBLANK(INDEX('Policy Characteristics'!D:D,MATCH($C855,'Policy Characteristics'!$C:$C,0))),"",INDEX('Policy Characteristics'!D:D,MATCH($C855,'Policy Characteristics'!$C:$C,0)))</f>
        <v>Electrification + Hydrogen</v>
      </c>
      <c r="K855" s="427" t="str">
        <f>IF(ISBLANK(INDEX('Policy Characteristics'!E:E,MATCH($C855,'Policy Characteristics'!$C:$C,0))),"",INDEX('Policy Characteristics'!E:E,MATCH($C855,'Policy Characteristics'!$C:$C,0)))</f>
        <v>indst fuel type shifting</v>
      </c>
      <c r="L855" s="450">
        <f>IF(ISBLANK(INDEX('Policy Characteristics'!F:F,MATCH($C855,'Policy Characteristics'!$C:$C,0))),"",INDEX('Policy Characteristics'!F:F,MATCH($C855,'Policy Characteristics'!$C:$C,0)))</f>
        <v>0</v>
      </c>
      <c r="M855" s="450">
        <f>IF(ISBLANK(INDEX('Policy Characteristics'!G:G,MATCH($C855,'Policy Characteristics'!$C:$C,0))),"",INDEX('Policy Characteristics'!G:G,MATCH($C855,'Policy Characteristics'!$C:$C,0)))</f>
        <v>1</v>
      </c>
      <c r="N855" s="450">
        <f>IF(ISBLANK(INDEX('Policy Characteristics'!H:H,MATCH($C855,'Policy Characteristics'!$C:$C,0))),"",INDEX('Policy Characteristics'!H:H,MATCH($C855,'Policy Characteristics'!$C:$C,0)))</f>
        <v>0.01</v>
      </c>
      <c r="O855" s="427" t="str">
        <f>IF(ISBLANK(INDEX('Policy Characteristics'!I:I,MATCH($C855,'Policy Characteristics'!$C:$C,0))),"",INDEX('Policy Characteristics'!I:I,MATCH($C855,'Policy Characteristics'!$C:$C,0)))</f>
        <v>% of fuel shifted</v>
      </c>
      <c r="P855" s="427" t="str">
        <f>IF(ISBLANK(INDEX('Policy Characteristics'!J:J,MATCH($C855,'Policy Characteristics'!$C:$C,0))),"",INDEX('Policy Characteristics'!J:J,MATCH($C855,'Policy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55" s="427" t="str">
        <f>IF(ISBLANK(INDEX('Policy Characteristics'!K:K,MATCH($C855,'Policy Characteristics'!$C:$C,0))),"",INDEX('Policy Characteristics'!K:K,MATCH($C855,'Policy Characteristics'!$C:$C,0)))</f>
        <v>industry-ag-main.html#fuel-switching</v>
      </c>
      <c r="R855" s="427" t="str">
        <f>IF(ISBLANK(INDEX('Policy Characteristics'!L:L,MATCH($C855,'Policy Characteristics'!$C:$C,0))),"",INDEX('Policy Characteristics'!L:L,MATCH($C855,'Policy Characteristics'!$C:$C,0)))</f>
        <v>industry-elec-and-hydrogen.html</v>
      </c>
    </row>
    <row r="856" spans="1:18" x14ac:dyDescent="0.35">
      <c r="A856" s="427" t="str">
        <f>IF(ISBLANK(INDEX('Policy Characteristics'!A:A,MATCH($C856,'Policy Characteristics'!$C:$C,0))),"",INDEX('Policy Characteristics'!A:A,MATCH($C856,'Policy Characteristics'!$C:$C,0)))</f>
        <v>Industry</v>
      </c>
      <c r="B856" s="427" t="str">
        <f>IF(ISBLANK(INDEX('Policy Characteristics'!B:B,MATCH($C856,'Policy Characteristics'!$C:$C,0))),"",INDEX('Policy Characteristics'!B:B,MATCH($C856,'Policy Characteristics'!$C:$C,0)))</f>
        <v>Electrification + Hydrogen</v>
      </c>
      <c r="C856" s="431" t="str">
        <f t="shared" si="40"/>
        <v>Fraction of Industrial Fuel Use Shifted to Other Fuels</v>
      </c>
      <c r="D856" s="9" t="s">
        <v>3266</v>
      </c>
      <c r="E856" s="53" t="s">
        <v>2481</v>
      </c>
      <c r="F856" s="211" t="s">
        <v>3234</v>
      </c>
      <c r="G856" s="53" t="s">
        <v>3274</v>
      </c>
      <c r="H856" s="54">
        <v>1409</v>
      </c>
      <c r="I856" s="53" t="s">
        <v>46</v>
      </c>
      <c r="J856" s="429" t="str">
        <f>IF(ISBLANK(INDEX('Policy Characteristics'!D:D,MATCH($C856,'Policy Characteristics'!$C:$C,0))),"",INDEX('Policy Characteristics'!D:D,MATCH($C856,'Policy Characteristics'!$C:$C,0)))</f>
        <v>Electrification + Hydrogen</v>
      </c>
      <c r="K856" s="427" t="str">
        <f>IF(ISBLANK(INDEX('Policy Characteristics'!E:E,MATCH($C856,'Policy Characteristics'!$C:$C,0))),"",INDEX('Policy Characteristics'!E:E,MATCH($C856,'Policy Characteristics'!$C:$C,0)))</f>
        <v>indst fuel type shifting</v>
      </c>
      <c r="L856" s="450">
        <f>IF(ISBLANK(INDEX('Policy Characteristics'!F:F,MATCH($C856,'Policy Characteristics'!$C:$C,0))),"",INDEX('Policy Characteristics'!F:F,MATCH($C856,'Policy Characteristics'!$C:$C,0)))</f>
        <v>0</v>
      </c>
      <c r="M856" s="450">
        <f>IF(ISBLANK(INDEX('Policy Characteristics'!G:G,MATCH($C856,'Policy Characteristics'!$C:$C,0))),"",INDEX('Policy Characteristics'!G:G,MATCH($C856,'Policy Characteristics'!$C:$C,0)))</f>
        <v>1</v>
      </c>
      <c r="N856" s="450">
        <f>IF(ISBLANK(INDEX('Policy Characteristics'!H:H,MATCH($C856,'Policy Characteristics'!$C:$C,0))),"",INDEX('Policy Characteristics'!H:H,MATCH($C856,'Policy Characteristics'!$C:$C,0)))</f>
        <v>0.01</v>
      </c>
      <c r="O856" s="427" t="str">
        <f>IF(ISBLANK(INDEX('Policy Characteristics'!I:I,MATCH($C856,'Policy Characteristics'!$C:$C,0))),"",INDEX('Policy Characteristics'!I:I,MATCH($C856,'Policy Characteristics'!$C:$C,0)))</f>
        <v>% of fuel shifted</v>
      </c>
      <c r="P856" s="427" t="str">
        <f>IF(ISBLANK(INDEX('Policy Characteristics'!J:J,MATCH($C856,'Policy Characteristics'!$C:$C,0))),"",INDEX('Policy Characteristics'!J:J,MATCH($C856,'Policy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56" s="427" t="str">
        <f>IF(ISBLANK(INDEX('Policy Characteristics'!K:K,MATCH($C856,'Policy Characteristics'!$C:$C,0))),"",INDEX('Policy Characteristics'!K:K,MATCH($C856,'Policy Characteristics'!$C:$C,0)))</f>
        <v>industry-ag-main.html#fuel-switching</v>
      </c>
      <c r="R856" s="427" t="str">
        <f>IF(ISBLANK(INDEX('Policy Characteristics'!L:L,MATCH($C856,'Policy Characteristics'!$C:$C,0))),"",INDEX('Policy Characteristics'!L:L,MATCH($C856,'Policy Characteristics'!$C:$C,0)))</f>
        <v>industry-elec-and-hydrogen.html</v>
      </c>
    </row>
    <row r="857" spans="1:18" x14ac:dyDescent="0.35">
      <c r="A857" s="427" t="str">
        <f>IF(ISBLANK(INDEX('Policy Characteristics'!A:A,MATCH($C857,'Policy Characteristics'!$C:$C,0))),"",INDEX('Policy Characteristics'!A:A,MATCH($C857,'Policy Characteristics'!$C:$C,0)))</f>
        <v>Industry</v>
      </c>
      <c r="B857" s="427" t="str">
        <f>IF(ISBLANK(INDEX('Policy Characteristics'!B:B,MATCH($C857,'Policy Characteristics'!$C:$C,0))),"",INDEX('Policy Characteristics'!B:B,MATCH($C857,'Policy Characteristics'!$C:$C,0)))</f>
        <v>Electrification + Hydrogen</v>
      </c>
      <c r="C857" s="431" t="str">
        <f t="shared" si="40"/>
        <v>Fraction of Industrial Fuel Use Shifted to Other Fuels</v>
      </c>
      <c r="D857" s="9" t="s">
        <v>3266</v>
      </c>
      <c r="E857" s="53" t="s">
        <v>2482</v>
      </c>
      <c r="F857" s="211" t="s">
        <v>3234</v>
      </c>
      <c r="G857" s="53" t="s">
        <v>3275</v>
      </c>
      <c r="H857" s="54">
        <v>1410</v>
      </c>
      <c r="I857" s="53" t="s">
        <v>46</v>
      </c>
      <c r="J857" s="429" t="str">
        <f>IF(ISBLANK(INDEX('Policy Characteristics'!D:D,MATCH($C857,'Policy Characteristics'!$C:$C,0))),"",INDEX('Policy Characteristics'!D:D,MATCH($C857,'Policy Characteristics'!$C:$C,0)))</f>
        <v>Electrification + Hydrogen</v>
      </c>
      <c r="K857" s="427" t="str">
        <f>IF(ISBLANK(INDEX('Policy Characteristics'!E:E,MATCH($C857,'Policy Characteristics'!$C:$C,0))),"",INDEX('Policy Characteristics'!E:E,MATCH($C857,'Policy Characteristics'!$C:$C,0)))</f>
        <v>indst fuel type shifting</v>
      </c>
      <c r="L857" s="450">
        <f>IF(ISBLANK(INDEX('Policy Characteristics'!F:F,MATCH($C857,'Policy Characteristics'!$C:$C,0))),"",INDEX('Policy Characteristics'!F:F,MATCH($C857,'Policy Characteristics'!$C:$C,0)))</f>
        <v>0</v>
      </c>
      <c r="M857" s="450">
        <f>IF(ISBLANK(INDEX('Policy Characteristics'!G:G,MATCH($C857,'Policy Characteristics'!$C:$C,0))),"",INDEX('Policy Characteristics'!G:G,MATCH($C857,'Policy Characteristics'!$C:$C,0)))</f>
        <v>1</v>
      </c>
      <c r="N857" s="450">
        <f>IF(ISBLANK(INDEX('Policy Characteristics'!H:H,MATCH($C857,'Policy Characteristics'!$C:$C,0))),"",INDEX('Policy Characteristics'!H:H,MATCH($C857,'Policy Characteristics'!$C:$C,0)))</f>
        <v>0.01</v>
      </c>
      <c r="O857" s="427" t="str">
        <f>IF(ISBLANK(INDEX('Policy Characteristics'!I:I,MATCH($C857,'Policy Characteristics'!$C:$C,0))),"",INDEX('Policy Characteristics'!I:I,MATCH($C857,'Policy Characteristics'!$C:$C,0)))</f>
        <v>% of fuel shifted</v>
      </c>
      <c r="P857" s="427" t="str">
        <f>IF(ISBLANK(INDEX('Policy Characteristics'!J:J,MATCH($C857,'Policy Characteristics'!$C:$C,0))),"",INDEX('Policy Characteristics'!J:J,MATCH($C857,'Policy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57" s="427" t="str">
        <f>IF(ISBLANK(INDEX('Policy Characteristics'!K:K,MATCH($C857,'Policy Characteristics'!$C:$C,0))),"",INDEX('Policy Characteristics'!K:K,MATCH($C857,'Policy Characteristics'!$C:$C,0)))</f>
        <v>industry-ag-main.html#fuel-switching</v>
      </c>
      <c r="R857" s="427" t="str">
        <f>IF(ISBLANK(INDEX('Policy Characteristics'!L:L,MATCH($C857,'Policy Characteristics'!$C:$C,0))),"",INDEX('Policy Characteristics'!L:L,MATCH($C857,'Policy Characteristics'!$C:$C,0)))</f>
        <v>industry-elec-and-hydrogen.html</v>
      </c>
    </row>
    <row r="858" spans="1:18" x14ac:dyDescent="0.35">
      <c r="A858" s="427" t="str">
        <f>IF(ISBLANK(INDEX('Policy Characteristics'!A:A,MATCH($C858,'Policy Characteristics'!$C:$C,0))),"",INDEX('Policy Characteristics'!A:A,MATCH($C858,'Policy Characteristics'!$C:$C,0)))</f>
        <v>Industry</v>
      </c>
      <c r="B858" s="427" t="str">
        <f>IF(ISBLANK(INDEX('Policy Characteristics'!B:B,MATCH($C858,'Policy Characteristics'!$C:$C,0))),"",INDEX('Policy Characteristics'!B:B,MATCH($C858,'Policy Characteristics'!$C:$C,0)))</f>
        <v>Electrification + Hydrogen</v>
      </c>
      <c r="C858" s="431" t="str">
        <f t="shared" si="40"/>
        <v>Fraction of Industrial Fuel Use Shifted to Other Fuels</v>
      </c>
      <c r="D858" s="9" t="s">
        <v>3266</v>
      </c>
      <c r="E858" s="53" t="s">
        <v>2483</v>
      </c>
      <c r="F858" s="211" t="s">
        <v>3234</v>
      </c>
      <c r="G858" s="53" t="s">
        <v>3276</v>
      </c>
      <c r="H858" s="54">
        <v>1411</v>
      </c>
      <c r="I858" s="53" t="s">
        <v>46</v>
      </c>
      <c r="J858" s="429" t="str">
        <f>IF(ISBLANK(INDEX('Policy Characteristics'!D:D,MATCH($C858,'Policy Characteristics'!$C:$C,0))),"",INDEX('Policy Characteristics'!D:D,MATCH($C858,'Policy Characteristics'!$C:$C,0)))</f>
        <v>Electrification + Hydrogen</v>
      </c>
      <c r="K858" s="427" t="str">
        <f>IF(ISBLANK(INDEX('Policy Characteristics'!E:E,MATCH($C858,'Policy Characteristics'!$C:$C,0))),"",INDEX('Policy Characteristics'!E:E,MATCH($C858,'Policy Characteristics'!$C:$C,0)))</f>
        <v>indst fuel type shifting</v>
      </c>
      <c r="L858" s="450">
        <f>IF(ISBLANK(INDEX('Policy Characteristics'!F:F,MATCH($C858,'Policy Characteristics'!$C:$C,0))),"",INDEX('Policy Characteristics'!F:F,MATCH($C858,'Policy Characteristics'!$C:$C,0)))</f>
        <v>0</v>
      </c>
      <c r="M858" s="450">
        <f>IF(ISBLANK(INDEX('Policy Characteristics'!G:G,MATCH($C858,'Policy Characteristics'!$C:$C,0))),"",INDEX('Policy Characteristics'!G:G,MATCH($C858,'Policy Characteristics'!$C:$C,0)))</f>
        <v>1</v>
      </c>
      <c r="N858" s="450">
        <f>IF(ISBLANK(INDEX('Policy Characteristics'!H:H,MATCH($C858,'Policy Characteristics'!$C:$C,0))),"",INDEX('Policy Characteristics'!H:H,MATCH($C858,'Policy Characteristics'!$C:$C,0)))</f>
        <v>0.01</v>
      </c>
      <c r="O858" s="427" t="str">
        <f>IF(ISBLANK(INDEX('Policy Characteristics'!I:I,MATCH($C858,'Policy Characteristics'!$C:$C,0))),"",INDEX('Policy Characteristics'!I:I,MATCH($C858,'Policy Characteristics'!$C:$C,0)))</f>
        <v>% of fuel shifted</v>
      </c>
      <c r="P858" s="427" t="str">
        <f>IF(ISBLANK(INDEX('Policy Characteristics'!J:J,MATCH($C858,'Policy Characteristics'!$C:$C,0))),"",INDEX('Policy Characteristics'!J:J,MATCH($C858,'Policy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58" s="427" t="str">
        <f>IF(ISBLANK(INDEX('Policy Characteristics'!K:K,MATCH($C858,'Policy Characteristics'!$C:$C,0))),"",INDEX('Policy Characteristics'!K:K,MATCH($C858,'Policy Characteristics'!$C:$C,0)))</f>
        <v>industry-ag-main.html#fuel-switching</v>
      </c>
      <c r="R858" s="427" t="str">
        <f>IF(ISBLANK(INDEX('Policy Characteristics'!L:L,MATCH($C858,'Policy Characteristics'!$C:$C,0))),"",INDEX('Policy Characteristics'!L:L,MATCH($C858,'Policy Characteristics'!$C:$C,0)))</f>
        <v>industry-elec-and-hydrogen.html</v>
      </c>
    </row>
    <row r="859" spans="1:18" x14ac:dyDescent="0.35">
      <c r="A859" s="427" t="str">
        <f>IF(ISBLANK(INDEX('Policy Characteristics'!A:A,MATCH($C859,'Policy Characteristics'!$C:$C,0))),"",INDEX('Policy Characteristics'!A:A,MATCH($C859,'Policy Characteristics'!$C:$C,0)))</f>
        <v>Industry</v>
      </c>
      <c r="B859" s="427" t="str">
        <f>IF(ISBLANK(INDEX('Policy Characteristics'!B:B,MATCH($C859,'Policy Characteristics'!$C:$C,0))),"",INDEX('Policy Characteristics'!B:B,MATCH($C859,'Policy Characteristics'!$C:$C,0)))</f>
        <v>Electrification + Hydrogen</v>
      </c>
      <c r="C859" s="431" t="str">
        <f t="shared" si="40"/>
        <v>Fraction of Industrial Fuel Use Shifted to Other Fuels</v>
      </c>
      <c r="D859" s="9" t="s">
        <v>3266</v>
      </c>
      <c r="E859" s="53" t="s">
        <v>2484</v>
      </c>
      <c r="F859" s="211" t="s">
        <v>3234</v>
      </c>
      <c r="G859" s="53" t="s">
        <v>3277</v>
      </c>
      <c r="H859" s="54">
        <v>1412</v>
      </c>
      <c r="I859" s="53" t="s">
        <v>46</v>
      </c>
      <c r="J859" s="429" t="str">
        <f>IF(ISBLANK(INDEX('Policy Characteristics'!D:D,MATCH($C859,'Policy Characteristics'!$C:$C,0))),"",INDEX('Policy Characteristics'!D:D,MATCH($C859,'Policy Characteristics'!$C:$C,0)))</f>
        <v>Electrification + Hydrogen</v>
      </c>
      <c r="K859" s="427" t="str">
        <f>IF(ISBLANK(INDEX('Policy Characteristics'!E:E,MATCH($C859,'Policy Characteristics'!$C:$C,0))),"",INDEX('Policy Characteristics'!E:E,MATCH($C859,'Policy Characteristics'!$C:$C,0)))</f>
        <v>indst fuel type shifting</v>
      </c>
      <c r="L859" s="450">
        <f>IF(ISBLANK(INDEX('Policy Characteristics'!F:F,MATCH($C859,'Policy Characteristics'!$C:$C,0))),"",INDEX('Policy Characteristics'!F:F,MATCH($C859,'Policy Characteristics'!$C:$C,0)))</f>
        <v>0</v>
      </c>
      <c r="M859" s="450">
        <f>IF(ISBLANK(INDEX('Policy Characteristics'!G:G,MATCH($C859,'Policy Characteristics'!$C:$C,0))),"",INDEX('Policy Characteristics'!G:G,MATCH($C859,'Policy Characteristics'!$C:$C,0)))</f>
        <v>1</v>
      </c>
      <c r="N859" s="450">
        <f>IF(ISBLANK(INDEX('Policy Characteristics'!H:H,MATCH($C859,'Policy Characteristics'!$C:$C,0))),"",INDEX('Policy Characteristics'!H:H,MATCH($C859,'Policy Characteristics'!$C:$C,0)))</f>
        <v>0.01</v>
      </c>
      <c r="O859" s="427" t="str">
        <f>IF(ISBLANK(INDEX('Policy Characteristics'!I:I,MATCH($C859,'Policy Characteristics'!$C:$C,0))),"",INDEX('Policy Characteristics'!I:I,MATCH($C859,'Policy Characteristics'!$C:$C,0)))</f>
        <v>% of fuel shifted</v>
      </c>
      <c r="P859" s="427" t="str">
        <f>IF(ISBLANK(INDEX('Policy Characteristics'!J:J,MATCH($C859,'Policy Characteristics'!$C:$C,0))),"",INDEX('Policy Characteristics'!J:J,MATCH($C859,'Policy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59" s="427" t="str">
        <f>IF(ISBLANK(INDEX('Policy Characteristics'!K:K,MATCH($C859,'Policy Characteristics'!$C:$C,0))),"",INDEX('Policy Characteristics'!K:K,MATCH($C859,'Policy Characteristics'!$C:$C,0)))</f>
        <v>industry-ag-main.html#fuel-switching</v>
      </c>
      <c r="R859" s="427" t="str">
        <f>IF(ISBLANK(INDEX('Policy Characteristics'!L:L,MATCH($C859,'Policy Characteristics'!$C:$C,0))),"",INDEX('Policy Characteristics'!L:L,MATCH($C859,'Policy Characteristics'!$C:$C,0)))</f>
        <v>industry-elec-and-hydrogen.html</v>
      </c>
    </row>
    <row r="860" spans="1:18" x14ac:dyDescent="0.35">
      <c r="A860" s="427" t="str">
        <f>IF(ISBLANK(INDEX('Policy Characteristics'!A:A,MATCH($C860,'Policy Characteristics'!$C:$C,0))),"",INDEX('Policy Characteristics'!A:A,MATCH($C860,'Policy Characteristics'!$C:$C,0)))</f>
        <v>Industry</v>
      </c>
      <c r="B860" s="427" t="str">
        <f>IF(ISBLANK(INDEX('Policy Characteristics'!B:B,MATCH($C860,'Policy Characteristics'!$C:$C,0))),"",INDEX('Policy Characteristics'!B:B,MATCH($C860,'Policy Characteristics'!$C:$C,0)))</f>
        <v>Electrification + Hydrogen</v>
      </c>
      <c r="C860" s="431" t="str">
        <f t="shared" si="40"/>
        <v>Fraction of Industrial Fuel Use Shifted to Other Fuels</v>
      </c>
      <c r="D860" s="9" t="s">
        <v>3266</v>
      </c>
      <c r="E860" s="53" t="s">
        <v>2485</v>
      </c>
      <c r="F860" s="211" t="s">
        <v>3234</v>
      </c>
      <c r="G860" s="53" t="s">
        <v>3278</v>
      </c>
      <c r="H860" s="54">
        <v>1413</v>
      </c>
      <c r="I860" s="53" t="s">
        <v>46</v>
      </c>
      <c r="J860" s="429" t="str">
        <f>IF(ISBLANK(INDEX('Policy Characteristics'!D:D,MATCH($C860,'Policy Characteristics'!$C:$C,0))),"",INDEX('Policy Characteristics'!D:D,MATCH($C860,'Policy Characteristics'!$C:$C,0)))</f>
        <v>Electrification + Hydrogen</v>
      </c>
      <c r="K860" s="427" t="str">
        <f>IF(ISBLANK(INDEX('Policy Characteristics'!E:E,MATCH($C860,'Policy Characteristics'!$C:$C,0))),"",INDEX('Policy Characteristics'!E:E,MATCH($C860,'Policy Characteristics'!$C:$C,0)))</f>
        <v>indst fuel type shifting</v>
      </c>
      <c r="L860" s="450">
        <f>IF(ISBLANK(INDEX('Policy Characteristics'!F:F,MATCH($C860,'Policy Characteristics'!$C:$C,0))),"",INDEX('Policy Characteristics'!F:F,MATCH($C860,'Policy Characteristics'!$C:$C,0)))</f>
        <v>0</v>
      </c>
      <c r="M860" s="450">
        <f>IF(ISBLANK(INDEX('Policy Characteristics'!G:G,MATCH($C860,'Policy Characteristics'!$C:$C,0))),"",INDEX('Policy Characteristics'!G:G,MATCH($C860,'Policy Characteristics'!$C:$C,0)))</f>
        <v>1</v>
      </c>
      <c r="N860" s="450">
        <f>IF(ISBLANK(INDEX('Policy Characteristics'!H:H,MATCH($C860,'Policy Characteristics'!$C:$C,0))),"",INDEX('Policy Characteristics'!H:H,MATCH($C860,'Policy Characteristics'!$C:$C,0)))</f>
        <v>0.01</v>
      </c>
      <c r="O860" s="427" t="str">
        <f>IF(ISBLANK(INDEX('Policy Characteristics'!I:I,MATCH($C860,'Policy Characteristics'!$C:$C,0))),"",INDEX('Policy Characteristics'!I:I,MATCH($C860,'Policy Characteristics'!$C:$C,0)))</f>
        <v>% of fuel shifted</v>
      </c>
      <c r="P860" s="427" t="str">
        <f>IF(ISBLANK(INDEX('Policy Characteristics'!J:J,MATCH($C860,'Policy Characteristics'!$C:$C,0))),"",INDEX('Policy Characteristics'!J:J,MATCH($C860,'Policy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60" s="427" t="str">
        <f>IF(ISBLANK(INDEX('Policy Characteristics'!K:K,MATCH($C860,'Policy Characteristics'!$C:$C,0))),"",INDEX('Policy Characteristics'!K:K,MATCH($C860,'Policy Characteristics'!$C:$C,0)))</f>
        <v>industry-ag-main.html#fuel-switching</v>
      </c>
      <c r="R860" s="427" t="str">
        <f>IF(ISBLANK(INDEX('Policy Characteristics'!L:L,MATCH($C860,'Policy Characteristics'!$C:$C,0))),"",INDEX('Policy Characteristics'!L:L,MATCH($C860,'Policy Characteristics'!$C:$C,0)))</f>
        <v>industry-elec-and-hydrogen.html</v>
      </c>
    </row>
    <row r="861" spans="1:18" x14ac:dyDescent="0.35">
      <c r="A861" s="427" t="str">
        <f>IF(ISBLANK(INDEX('Policy Characteristics'!A:A,MATCH($C861,'Policy Characteristics'!$C:$C,0))),"",INDEX('Policy Characteristics'!A:A,MATCH($C861,'Policy Characteristics'!$C:$C,0)))</f>
        <v>Industry</v>
      </c>
      <c r="B861" s="427" t="str">
        <f>IF(ISBLANK(INDEX('Policy Characteristics'!B:B,MATCH($C861,'Policy Characteristics'!$C:$C,0))),"",INDEX('Policy Characteristics'!B:B,MATCH($C861,'Policy Characteristics'!$C:$C,0)))</f>
        <v>Electrification + Hydrogen</v>
      </c>
      <c r="C861" s="431" t="str">
        <f t="shared" si="40"/>
        <v>Fraction of Industrial Fuel Use Shifted to Other Fuels</v>
      </c>
      <c r="D861" s="9" t="s">
        <v>3266</v>
      </c>
      <c r="E861" s="53" t="s">
        <v>2837</v>
      </c>
      <c r="F861" s="211" t="s">
        <v>3234</v>
      </c>
      <c r="G861" s="53" t="s">
        <v>3279</v>
      </c>
      <c r="H861" s="54">
        <v>1414</v>
      </c>
      <c r="I861" s="53" t="s">
        <v>46</v>
      </c>
      <c r="J861" s="429" t="str">
        <f>IF(ISBLANK(INDEX('Policy Characteristics'!D:D,MATCH($C861,'Policy Characteristics'!$C:$C,0))),"",INDEX('Policy Characteristics'!D:D,MATCH($C861,'Policy Characteristics'!$C:$C,0)))</f>
        <v>Electrification + Hydrogen</v>
      </c>
      <c r="K861" s="427" t="str">
        <f>IF(ISBLANK(INDEX('Policy Characteristics'!E:E,MATCH($C861,'Policy Characteristics'!$C:$C,0))),"",INDEX('Policy Characteristics'!E:E,MATCH($C861,'Policy Characteristics'!$C:$C,0)))</f>
        <v>indst fuel type shifting</v>
      </c>
      <c r="L861" s="450">
        <f>IF(ISBLANK(INDEX('Policy Characteristics'!F:F,MATCH($C861,'Policy Characteristics'!$C:$C,0))),"",INDEX('Policy Characteristics'!F:F,MATCH($C861,'Policy Characteristics'!$C:$C,0)))</f>
        <v>0</v>
      </c>
      <c r="M861" s="450">
        <f>IF(ISBLANK(INDEX('Policy Characteristics'!G:G,MATCH($C861,'Policy Characteristics'!$C:$C,0))),"",INDEX('Policy Characteristics'!G:G,MATCH($C861,'Policy Characteristics'!$C:$C,0)))</f>
        <v>1</v>
      </c>
      <c r="N861" s="450">
        <f>IF(ISBLANK(INDEX('Policy Characteristics'!H:H,MATCH($C861,'Policy Characteristics'!$C:$C,0))),"",INDEX('Policy Characteristics'!H:H,MATCH($C861,'Policy Characteristics'!$C:$C,0)))</f>
        <v>0.01</v>
      </c>
      <c r="O861" s="427" t="str">
        <f>IF(ISBLANK(INDEX('Policy Characteristics'!I:I,MATCH($C861,'Policy Characteristics'!$C:$C,0))),"",INDEX('Policy Characteristics'!I:I,MATCH($C861,'Policy Characteristics'!$C:$C,0)))</f>
        <v>% of fuel shifted</v>
      </c>
      <c r="P861" s="427" t="str">
        <f>IF(ISBLANK(INDEX('Policy Characteristics'!J:J,MATCH($C861,'Policy Characteristics'!$C:$C,0))),"",INDEX('Policy Characteristics'!J:J,MATCH($C861,'Policy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61" s="427" t="str">
        <f>IF(ISBLANK(INDEX('Policy Characteristics'!K:K,MATCH($C861,'Policy Characteristics'!$C:$C,0))),"",INDEX('Policy Characteristics'!K:K,MATCH($C861,'Policy Characteristics'!$C:$C,0)))</f>
        <v>industry-ag-main.html#fuel-switching</v>
      </c>
      <c r="R861" s="427" t="str">
        <f>IF(ISBLANK(INDEX('Policy Characteristics'!L:L,MATCH($C861,'Policy Characteristics'!$C:$C,0))),"",INDEX('Policy Characteristics'!L:L,MATCH($C861,'Policy Characteristics'!$C:$C,0)))</f>
        <v>industry-elec-and-hydrogen.html</v>
      </c>
    </row>
    <row r="862" spans="1:18" x14ac:dyDescent="0.35">
      <c r="A862" s="427" t="str">
        <f>IF(ISBLANK(INDEX('Policy Characteristics'!A:A,MATCH($C862,'Policy Characteristics'!$C:$C,0))),"",INDEX('Policy Characteristics'!A:A,MATCH($C862,'Policy Characteristics'!$C:$C,0)))</f>
        <v>Industry</v>
      </c>
      <c r="B862" s="427" t="str">
        <f>IF(ISBLANK(INDEX('Policy Characteristics'!B:B,MATCH($C862,'Policy Characteristics'!$C:$C,0))),"",INDEX('Policy Characteristics'!B:B,MATCH($C862,'Policy Characteristics'!$C:$C,0)))</f>
        <v>Electrification + Hydrogen</v>
      </c>
      <c r="C862" s="431" t="str">
        <f t="shared" si="40"/>
        <v>Fraction of Industrial Fuel Use Shifted to Other Fuels</v>
      </c>
      <c r="D862" s="9" t="s">
        <v>3266</v>
      </c>
      <c r="E862" s="53" t="s">
        <v>2838</v>
      </c>
      <c r="F862" s="211" t="s">
        <v>3234</v>
      </c>
      <c r="G862" s="53" t="s">
        <v>3280</v>
      </c>
      <c r="H862" s="54">
        <v>1415</v>
      </c>
      <c r="I862" s="53" t="s">
        <v>46</v>
      </c>
      <c r="J862" s="429" t="str">
        <f>IF(ISBLANK(INDEX('Policy Characteristics'!D:D,MATCH($C862,'Policy Characteristics'!$C:$C,0))),"",INDEX('Policy Characteristics'!D:D,MATCH($C862,'Policy Characteristics'!$C:$C,0)))</f>
        <v>Electrification + Hydrogen</v>
      </c>
      <c r="K862" s="427" t="str">
        <f>IF(ISBLANK(INDEX('Policy Characteristics'!E:E,MATCH($C862,'Policy Characteristics'!$C:$C,0))),"",INDEX('Policy Characteristics'!E:E,MATCH($C862,'Policy Characteristics'!$C:$C,0)))</f>
        <v>indst fuel type shifting</v>
      </c>
      <c r="L862" s="450">
        <f>IF(ISBLANK(INDEX('Policy Characteristics'!F:F,MATCH($C862,'Policy Characteristics'!$C:$C,0))),"",INDEX('Policy Characteristics'!F:F,MATCH($C862,'Policy Characteristics'!$C:$C,0)))</f>
        <v>0</v>
      </c>
      <c r="M862" s="450">
        <f>IF(ISBLANK(INDEX('Policy Characteristics'!G:G,MATCH($C862,'Policy Characteristics'!$C:$C,0))),"",INDEX('Policy Characteristics'!G:G,MATCH($C862,'Policy Characteristics'!$C:$C,0)))</f>
        <v>1</v>
      </c>
      <c r="N862" s="450">
        <f>IF(ISBLANK(INDEX('Policy Characteristics'!H:H,MATCH($C862,'Policy Characteristics'!$C:$C,0))),"",INDEX('Policy Characteristics'!H:H,MATCH($C862,'Policy Characteristics'!$C:$C,0)))</f>
        <v>0.01</v>
      </c>
      <c r="O862" s="427" t="str">
        <f>IF(ISBLANK(INDEX('Policy Characteristics'!I:I,MATCH($C862,'Policy Characteristics'!$C:$C,0))),"",INDEX('Policy Characteristics'!I:I,MATCH($C862,'Policy Characteristics'!$C:$C,0)))</f>
        <v>% of fuel shifted</v>
      </c>
      <c r="P862" s="427" t="str">
        <f>IF(ISBLANK(INDEX('Policy Characteristics'!J:J,MATCH($C862,'Policy Characteristics'!$C:$C,0))),"",INDEX('Policy Characteristics'!J:J,MATCH($C862,'Policy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62" s="427" t="str">
        <f>IF(ISBLANK(INDEX('Policy Characteristics'!K:K,MATCH($C862,'Policy Characteristics'!$C:$C,0))),"",INDEX('Policy Characteristics'!K:K,MATCH($C862,'Policy Characteristics'!$C:$C,0)))</f>
        <v>industry-ag-main.html#fuel-switching</v>
      </c>
      <c r="R862" s="427" t="str">
        <f>IF(ISBLANK(INDEX('Policy Characteristics'!L:L,MATCH($C862,'Policy Characteristics'!$C:$C,0))),"",INDEX('Policy Characteristics'!L:L,MATCH($C862,'Policy Characteristics'!$C:$C,0)))</f>
        <v>industry-elec-and-hydrogen.html</v>
      </c>
    </row>
    <row r="863" spans="1:18" x14ac:dyDescent="0.35">
      <c r="A863" s="427" t="str">
        <f>IF(ISBLANK(INDEX('Policy Characteristics'!A:A,MATCH($C863,'Policy Characteristics'!$C:$C,0))),"",INDEX('Policy Characteristics'!A:A,MATCH($C863,'Policy Characteristics'!$C:$C,0)))</f>
        <v>Industry</v>
      </c>
      <c r="B863" s="427" t="str">
        <f>IF(ISBLANK(INDEX('Policy Characteristics'!B:B,MATCH($C863,'Policy Characteristics'!$C:$C,0))),"",INDEX('Policy Characteristics'!B:B,MATCH($C863,'Policy Characteristics'!$C:$C,0)))</f>
        <v>Electrification + Hydrogen</v>
      </c>
      <c r="C863" s="431" t="str">
        <f t="shared" si="40"/>
        <v>Fraction of Industrial Fuel Use Shifted to Other Fuels</v>
      </c>
      <c r="D863" s="9" t="s">
        <v>3266</v>
      </c>
      <c r="E863" s="53" t="s">
        <v>2839</v>
      </c>
      <c r="F863" s="211" t="s">
        <v>3234</v>
      </c>
      <c r="G863" s="53" t="s">
        <v>3281</v>
      </c>
      <c r="H863" s="54">
        <v>1416</v>
      </c>
      <c r="I863" s="53" t="s">
        <v>46</v>
      </c>
      <c r="J863" s="429" t="str">
        <f>IF(ISBLANK(INDEX('Policy Characteristics'!D:D,MATCH($C863,'Policy Characteristics'!$C:$C,0))),"",INDEX('Policy Characteristics'!D:D,MATCH($C863,'Policy Characteristics'!$C:$C,0)))</f>
        <v>Electrification + Hydrogen</v>
      </c>
      <c r="K863" s="427" t="str">
        <f>IF(ISBLANK(INDEX('Policy Characteristics'!E:E,MATCH($C863,'Policy Characteristics'!$C:$C,0))),"",INDEX('Policy Characteristics'!E:E,MATCH($C863,'Policy Characteristics'!$C:$C,0)))</f>
        <v>indst fuel type shifting</v>
      </c>
      <c r="L863" s="450">
        <f>IF(ISBLANK(INDEX('Policy Characteristics'!F:F,MATCH($C863,'Policy Characteristics'!$C:$C,0))),"",INDEX('Policy Characteristics'!F:F,MATCH($C863,'Policy Characteristics'!$C:$C,0)))</f>
        <v>0</v>
      </c>
      <c r="M863" s="450">
        <f>IF(ISBLANK(INDEX('Policy Characteristics'!G:G,MATCH($C863,'Policy Characteristics'!$C:$C,0))),"",INDEX('Policy Characteristics'!G:G,MATCH($C863,'Policy Characteristics'!$C:$C,0)))</f>
        <v>1</v>
      </c>
      <c r="N863" s="450">
        <f>IF(ISBLANK(INDEX('Policy Characteristics'!H:H,MATCH($C863,'Policy Characteristics'!$C:$C,0))),"",INDEX('Policy Characteristics'!H:H,MATCH($C863,'Policy Characteristics'!$C:$C,0)))</f>
        <v>0.01</v>
      </c>
      <c r="O863" s="427" t="str">
        <f>IF(ISBLANK(INDEX('Policy Characteristics'!I:I,MATCH($C863,'Policy Characteristics'!$C:$C,0))),"",INDEX('Policy Characteristics'!I:I,MATCH($C863,'Policy Characteristics'!$C:$C,0)))</f>
        <v>% of fuel shifted</v>
      </c>
      <c r="P863" s="427" t="str">
        <f>IF(ISBLANK(INDEX('Policy Characteristics'!J:J,MATCH($C863,'Policy Characteristics'!$C:$C,0))),"",INDEX('Policy Characteristics'!J:J,MATCH($C863,'Policy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63" s="427" t="str">
        <f>IF(ISBLANK(INDEX('Policy Characteristics'!K:K,MATCH($C863,'Policy Characteristics'!$C:$C,0))),"",INDEX('Policy Characteristics'!K:K,MATCH($C863,'Policy Characteristics'!$C:$C,0)))</f>
        <v>industry-ag-main.html#fuel-switching</v>
      </c>
      <c r="R863" s="427" t="str">
        <f>IF(ISBLANK(INDEX('Policy Characteristics'!L:L,MATCH($C863,'Policy Characteristics'!$C:$C,0))),"",INDEX('Policy Characteristics'!L:L,MATCH($C863,'Policy Characteristics'!$C:$C,0)))</f>
        <v>industry-elec-and-hydrogen.html</v>
      </c>
    </row>
    <row r="864" spans="1:18" x14ac:dyDescent="0.35">
      <c r="A864" s="427" t="str">
        <f>IF(ISBLANK(INDEX('Policy Characteristics'!A:A,MATCH($C864,'Policy Characteristics'!$C:$C,0))),"",INDEX('Policy Characteristics'!A:A,MATCH($C864,'Policy Characteristics'!$C:$C,0)))</f>
        <v>Industry</v>
      </c>
      <c r="B864" s="427" t="str">
        <f>IF(ISBLANK(INDEX('Policy Characteristics'!B:B,MATCH($C864,'Policy Characteristics'!$C:$C,0))),"",INDEX('Policy Characteristics'!B:B,MATCH($C864,'Policy Characteristics'!$C:$C,0)))</f>
        <v>Electrification + Hydrogen</v>
      </c>
      <c r="C864" s="431" t="str">
        <f t="shared" ref="C864:C904" si="41">C$655</f>
        <v>Fraction of Industrial Fuel Use Shifted to Other Fuels</v>
      </c>
      <c r="D864" s="9" t="s">
        <v>3266</v>
      </c>
      <c r="E864" s="53" t="s">
        <v>2836</v>
      </c>
      <c r="F864" s="211" t="s">
        <v>3234</v>
      </c>
      <c r="G864" s="53" t="s">
        <v>3282</v>
      </c>
      <c r="H864" s="54">
        <v>1417</v>
      </c>
      <c r="I864" s="53" t="s">
        <v>45</v>
      </c>
      <c r="J864" s="429" t="str">
        <f>IF(ISBLANK(INDEX('Policy Characteristics'!D:D,MATCH($C864,'Policy Characteristics'!$C:$C,0))),"",INDEX('Policy Characteristics'!D:D,MATCH($C864,'Policy Characteristics'!$C:$C,0)))</f>
        <v>Electrification + Hydrogen</v>
      </c>
      <c r="K864" s="427" t="str">
        <f>IF(ISBLANK(INDEX('Policy Characteristics'!E:E,MATCH($C864,'Policy Characteristics'!$C:$C,0))),"",INDEX('Policy Characteristics'!E:E,MATCH($C864,'Policy Characteristics'!$C:$C,0)))</f>
        <v>indst fuel type shifting</v>
      </c>
      <c r="L864" s="450">
        <f>IF(ISBLANK(INDEX('Policy Characteristics'!F:F,MATCH($C864,'Policy Characteristics'!$C:$C,0))),"",INDEX('Policy Characteristics'!F:F,MATCH($C864,'Policy Characteristics'!$C:$C,0)))</f>
        <v>0</v>
      </c>
      <c r="M864" s="450">
        <f>IF(ISBLANK(INDEX('Policy Characteristics'!G:G,MATCH($C864,'Policy Characteristics'!$C:$C,0))),"",INDEX('Policy Characteristics'!G:G,MATCH($C864,'Policy Characteristics'!$C:$C,0)))</f>
        <v>1</v>
      </c>
      <c r="N864" s="450">
        <f>IF(ISBLANK(INDEX('Policy Characteristics'!H:H,MATCH($C864,'Policy Characteristics'!$C:$C,0))),"",INDEX('Policy Characteristics'!H:H,MATCH($C864,'Policy Characteristics'!$C:$C,0)))</f>
        <v>0.01</v>
      </c>
      <c r="O864" s="427" t="str">
        <f>IF(ISBLANK(INDEX('Policy Characteristics'!I:I,MATCH($C864,'Policy Characteristics'!$C:$C,0))),"",INDEX('Policy Characteristics'!I:I,MATCH($C864,'Policy Characteristics'!$C:$C,0)))</f>
        <v>% of fuel shifted</v>
      </c>
      <c r="P864" s="427" t="str">
        <f>IF(ISBLANK(INDEX('Policy Characteristics'!J:J,MATCH($C864,'Policy Characteristics'!$C:$C,0))),"",INDEX('Policy Characteristics'!J:J,MATCH($C864,'Policy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64" s="427" t="str">
        <f>IF(ISBLANK(INDEX('Policy Characteristics'!K:K,MATCH($C864,'Policy Characteristics'!$C:$C,0))),"",INDEX('Policy Characteristics'!K:K,MATCH($C864,'Policy Characteristics'!$C:$C,0)))</f>
        <v>industry-ag-main.html#fuel-switching</v>
      </c>
      <c r="R864" s="427" t="str">
        <f>IF(ISBLANK(INDEX('Policy Characteristics'!L:L,MATCH($C864,'Policy Characteristics'!$C:$C,0))),"",INDEX('Policy Characteristics'!L:L,MATCH($C864,'Policy Characteristics'!$C:$C,0)))</f>
        <v>industry-elec-and-hydrogen.html</v>
      </c>
    </row>
    <row r="865" spans="1:18" x14ac:dyDescent="0.35">
      <c r="A865" s="427" t="str">
        <f>IF(ISBLANK(INDEX('Policy Characteristics'!A:A,MATCH($C865,'Policy Characteristics'!$C:$C,0))),"",INDEX('Policy Characteristics'!A:A,MATCH($C865,'Policy Characteristics'!$C:$C,0)))</f>
        <v>Industry</v>
      </c>
      <c r="B865" s="427" t="str">
        <f>IF(ISBLANK(INDEX('Policy Characteristics'!B:B,MATCH($C865,'Policy Characteristics'!$C:$C,0))),"",INDEX('Policy Characteristics'!B:B,MATCH($C865,'Policy Characteristics'!$C:$C,0)))</f>
        <v>Electrification + Hydrogen</v>
      </c>
      <c r="C865" s="431" t="str">
        <f t="shared" si="41"/>
        <v>Fraction of Industrial Fuel Use Shifted to Other Fuels</v>
      </c>
      <c r="D865" s="9" t="s">
        <v>3267</v>
      </c>
      <c r="E865" s="53" t="s">
        <v>2480</v>
      </c>
      <c r="F865" s="211" t="s">
        <v>3235</v>
      </c>
      <c r="G865" s="53" t="s">
        <v>3273</v>
      </c>
      <c r="H865" s="54">
        <v>1418</v>
      </c>
      <c r="I865" s="53" t="s">
        <v>45</v>
      </c>
      <c r="J865" s="429" t="str">
        <f>IF(ISBLANK(INDEX('Policy Characteristics'!D:D,MATCH($C865,'Policy Characteristics'!$C:$C,0))),"",INDEX('Policy Characteristics'!D:D,MATCH($C865,'Policy Characteristics'!$C:$C,0)))</f>
        <v>Electrification + Hydrogen</v>
      </c>
      <c r="K865" s="427" t="str">
        <f>IF(ISBLANK(INDEX('Policy Characteristics'!E:E,MATCH($C865,'Policy Characteristics'!$C:$C,0))),"",INDEX('Policy Characteristics'!E:E,MATCH($C865,'Policy Characteristics'!$C:$C,0)))</f>
        <v>indst fuel type shifting</v>
      </c>
      <c r="L865" s="450">
        <f>IF(ISBLANK(INDEX('Policy Characteristics'!F:F,MATCH($C865,'Policy Characteristics'!$C:$C,0))),"",INDEX('Policy Characteristics'!F:F,MATCH($C865,'Policy Characteristics'!$C:$C,0)))</f>
        <v>0</v>
      </c>
      <c r="M865" s="450">
        <f>IF(ISBLANK(INDEX('Policy Characteristics'!G:G,MATCH($C865,'Policy Characteristics'!$C:$C,0))),"",INDEX('Policy Characteristics'!G:G,MATCH($C865,'Policy Characteristics'!$C:$C,0)))</f>
        <v>1</v>
      </c>
      <c r="N865" s="450">
        <f>IF(ISBLANK(INDEX('Policy Characteristics'!H:H,MATCH($C865,'Policy Characteristics'!$C:$C,0))),"",INDEX('Policy Characteristics'!H:H,MATCH($C865,'Policy Characteristics'!$C:$C,0)))</f>
        <v>0.01</v>
      </c>
      <c r="O865" s="427" t="str">
        <f>IF(ISBLANK(INDEX('Policy Characteristics'!I:I,MATCH($C865,'Policy Characteristics'!$C:$C,0))),"",INDEX('Policy Characteristics'!I:I,MATCH($C865,'Policy Characteristics'!$C:$C,0)))</f>
        <v>% of fuel shifted</v>
      </c>
      <c r="P865" s="427" t="str">
        <f>IF(ISBLANK(INDEX('Policy Characteristics'!J:J,MATCH($C865,'Policy Characteristics'!$C:$C,0))),"",INDEX('Policy Characteristics'!J:J,MATCH($C865,'Policy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65" s="427" t="str">
        <f>IF(ISBLANK(INDEX('Policy Characteristics'!K:K,MATCH($C865,'Policy Characteristics'!$C:$C,0))),"",INDEX('Policy Characteristics'!K:K,MATCH($C865,'Policy Characteristics'!$C:$C,0)))</f>
        <v>industry-ag-main.html#fuel-switching</v>
      </c>
      <c r="R865" s="427" t="str">
        <f>IF(ISBLANK(INDEX('Policy Characteristics'!L:L,MATCH($C865,'Policy Characteristics'!$C:$C,0))),"",INDEX('Policy Characteristics'!L:L,MATCH($C865,'Policy Characteristics'!$C:$C,0)))</f>
        <v>industry-elec-and-hydrogen.html</v>
      </c>
    </row>
    <row r="866" spans="1:18" x14ac:dyDescent="0.35">
      <c r="A866" s="427" t="str">
        <f>IF(ISBLANK(INDEX('Policy Characteristics'!A:A,MATCH($C866,'Policy Characteristics'!$C:$C,0))),"",INDEX('Policy Characteristics'!A:A,MATCH($C866,'Policy Characteristics'!$C:$C,0)))</f>
        <v>Industry</v>
      </c>
      <c r="B866" s="427" t="str">
        <f>IF(ISBLANK(INDEX('Policy Characteristics'!B:B,MATCH($C866,'Policy Characteristics'!$C:$C,0))),"",INDEX('Policy Characteristics'!B:B,MATCH($C866,'Policy Characteristics'!$C:$C,0)))</f>
        <v>Electrification + Hydrogen</v>
      </c>
      <c r="C866" s="431" t="str">
        <f t="shared" si="41"/>
        <v>Fraction of Industrial Fuel Use Shifted to Other Fuels</v>
      </c>
      <c r="D866" s="9" t="s">
        <v>3267</v>
      </c>
      <c r="E866" s="53" t="s">
        <v>2481</v>
      </c>
      <c r="F866" s="211" t="s">
        <v>3235</v>
      </c>
      <c r="G866" s="53" t="s">
        <v>3274</v>
      </c>
      <c r="H866" s="54">
        <v>1419</v>
      </c>
      <c r="I866" s="53" t="s">
        <v>46</v>
      </c>
      <c r="J866" s="429" t="str">
        <f>IF(ISBLANK(INDEX('Policy Characteristics'!D:D,MATCH($C866,'Policy Characteristics'!$C:$C,0))),"",INDEX('Policy Characteristics'!D:D,MATCH($C866,'Policy Characteristics'!$C:$C,0)))</f>
        <v>Electrification + Hydrogen</v>
      </c>
      <c r="K866" s="427" t="str">
        <f>IF(ISBLANK(INDEX('Policy Characteristics'!E:E,MATCH($C866,'Policy Characteristics'!$C:$C,0))),"",INDEX('Policy Characteristics'!E:E,MATCH($C866,'Policy Characteristics'!$C:$C,0)))</f>
        <v>indst fuel type shifting</v>
      </c>
      <c r="L866" s="450">
        <f>IF(ISBLANK(INDEX('Policy Characteristics'!F:F,MATCH($C866,'Policy Characteristics'!$C:$C,0))),"",INDEX('Policy Characteristics'!F:F,MATCH($C866,'Policy Characteristics'!$C:$C,0)))</f>
        <v>0</v>
      </c>
      <c r="M866" s="450">
        <f>IF(ISBLANK(INDEX('Policy Characteristics'!G:G,MATCH($C866,'Policy Characteristics'!$C:$C,0))),"",INDEX('Policy Characteristics'!G:G,MATCH($C866,'Policy Characteristics'!$C:$C,0)))</f>
        <v>1</v>
      </c>
      <c r="N866" s="450">
        <f>IF(ISBLANK(INDEX('Policy Characteristics'!H:H,MATCH($C866,'Policy Characteristics'!$C:$C,0))),"",INDEX('Policy Characteristics'!H:H,MATCH($C866,'Policy Characteristics'!$C:$C,0)))</f>
        <v>0.01</v>
      </c>
      <c r="O866" s="427" t="str">
        <f>IF(ISBLANK(INDEX('Policy Characteristics'!I:I,MATCH($C866,'Policy Characteristics'!$C:$C,0))),"",INDEX('Policy Characteristics'!I:I,MATCH($C866,'Policy Characteristics'!$C:$C,0)))</f>
        <v>% of fuel shifted</v>
      </c>
      <c r="P866" s="427" t="str">
        <f>IF(ISBLANK(INDEX('Policy Characteristics'!J:J,MATCH($C866,'Policy Characteristics'!$C:$C,0))),"",INDEX('Policy Characteristics'!J:J,MATCH($C866,'Policy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66" s="427" t="str">
        <f>IF(ISBLANK(INDEX('Policy Characteristics'!K:K,MATCH($C866,'Policy Characteristics'!$C:$C,0))),"",INDEX('Policy Characteristics'!K:K,MATCH($C866,'Policy Characteristics'!$C:$C,0)))</f>
        <v>industry-ag-main.html#fuel-switching</v>
      </c>
      <c r="R866" s="427" t="str">
        <f>IF(ISBLANK(INDEX('Policy Characteristics'!L:L,MATCH($C866,'Policy Characteristics'!$C:$C,0))),"",INDEX('Policy Characteristics'!L:L,MATCH($C866,'Policy Characteristics'!$C:$C,0)))</f>
        <v>industry-elec-and-hydrogen.html</v>
      </c>
    </row>
    <row r="867" spans="1:18" x14ac:dyDescent="0.35">
      <c r="A867" s="427" t="str">
        <f>IF(ISBLANK(INDEX('Policy Characteristics'!A:A,MATCH($C867,'Policy Characteristics'!$C:$C,0))),"",INDEX('Policy Characteristics'!A:A,MATCH($C867,'Policy Characteristics'!$C:$C,0)))</f>
        <v>Industry</v>
      </c>
      <c r="B867" s="427" t="str">
        <f>IF(ISBLANK(INDEX('Policy Characteristics'!B:B,MATCH($C867,'Policy Characteristics'!$C:$C,0))),"",INDEX('Policy Characteristics'!B:B,MATCH($C867,'Policy Characteristics'!$C:$C,0)))</f>
        <v>Electrification + Hydrogen</v>
      </c>
      <c r="C867" s="431" t="str">
        <f t="shared" si="41"/>
        <v>Fraction of Industrial Fuel Use Shifted to Other Fuels</v>
      </c>
      <c r="D867" s="9" t="s">
        <v>3267</v>
      </c>
      <c r="E867" s="53" t="s">
        <v>2482</v>
      </c>
      <c r="F867" s="211" t="s">
        <v>3235</v>
      </c>
      <c r="G867" s="53" t="s">
        <v>3275</v>
      </c>
      <c r="H867" s="54">
        <v>1420</v>
      </c>
      <c r="I867" s="53" t="s">
        <v>46</v>
      </c>
      <c r="J867" s="429" t="str">
        <f>IF(ISBLANK(INDEX('Policy Characteristics'!D:D,MATCH($C867,'Policy Characteristics'!$C:$C,0))),"",INDEX('Policy Characteristics'!D:D,MATCH($C867,'Policy Characteristics'!$C:$C,0)))</f>
        <v>Electrification + Hydrogen</v>
      </c>
      <c r="K867" s="427" t="str">
        <f>IF(ISBLANK(INDEX('Policy Characteristics'!E:E,MATCH($C867,'Policy Characteristics'!$C:$C,0))),"",INDEX('Policy Characteristics'!E:E,MATCH($C867,'Policy Characteristics'!$C:$C,0)))</f>
        <v>indst fuel type shifting</v>
      </c>
      <c r="L867" s="450">
        <f>IF(ISBLANK(INDEX('Policy Characteristics'!F:F,MATCH($C867,'Policy Characteristics'!$C:$C,0))),"",INDEX('Policy Characteristics'!F:F,MATCH($C867,'Policy Characteristics'!$C:$C,0)))</f>
        <v>0</v>
      </c>
      <c r="M867" s="450">
        <f>IF(ISBLANK(INDEX('Policy Characteristics'!G:G,MATCH($C867,'Policy Characteristics'!$C:$C,0))),"",INDEX('Policy Characteristics'!G:G,MATCH($C867,'Policy Characteristics'!$C:$C,0)))</f>
        <v>1</v>
      </c>
      <c r="N867" s="450">
        <f>IF(ISBLANK(INDEX('Policy Characteristics'!H:H,MATCH($C867,'Policy Characteristics'!$C:$C,0))),"",INDEX('Policy Characteristics'!H:H,MATCH($C867,'Policy Characteristics'!$C:$C,0)))</f>
        <v>0.01</v>
      </c>
      <c r="O867" s="427" t="str">
        <f>IF(ISBLANK(INDEX('Policy Characteristics'!I:I,MATCH($C867,'Policy Characteristics'!$C:$C,0))),"",INDEX('Policy Characteristics'!I:I,MATCH($C867,'Policy Characteristics'!$C:$C,0)))</f>
        <v>% of fuel shifted</v>
      </c>
      <c r="P867" s="427" t="str">
        <f>IF(ISBLANK(INDEX('Policy Characteristics'!J:J,MATCH($C867,'Policy Characteristics'!$C:$C,0))),"",INDEX('Policy Characteristics'!J:J,MATCH($C867,'Policy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67" s="427" t="str">
        <f>IF(ISBLANK(INDEX('Policy Characteristics'!K:K,MATCH($C867,'Policy Characteristics'!$C:$C,0))),"",INDEX('Policy Characteristics'!K:K,MATCH($C867,'Policy Characteristics'!$C:$C,0)))</f>
        <v>industry-ag-main.html#fuel-switching</v>
      </c>
      <c r="R867" s="427" t="str">
        <f>IF(ISBLANK(INDEX('Policy Characteristics'!L:L,MATCH($C867,'Policy Characteristics'!$C:$C,0))),"",INDEX('Policy Characteristics'!L:L,MATCH($C867,'Policy Characteristics'!$C:$C,0)))</f>
        <v>industry-elec-and-hydrogen.html</v>
      </c>
    </row>
    <row r="868" spans="1:18" x14ac:dyDescent="0.35">
      <c r="A868" s="427" t="str">
        <f>IF(ISBLANK(INDEX('Policy Characteristics'!A:A,MATCH($C868,'Policy Characteristics'!$C:$C,0))),"",INDEX('Policy Characteristics'!A:A,MATCH($C868,'Policy Characteristics'!$C:$C,0)))</f>
        <v>Industry</v>
      </c>
      <c r="B868" s="427" t="str">
        <f>IF(ISBLANK(INDEX('Policy Characteristics'!B:B,MATCH($C868,'Policy Characteristics'!$C:$C,0))),"",INDEX('Policy Characteristics'!B:B,MATCH($C868,'Policy Characteristics'!$C:$C,0)))</f>
        <v>Electrification + Hydrogen</v>
      </c>
      <c r="C868" s="431" t="str">
        <f t="shared" si="41"/>
        <v>Fraction of Industrial Fuel Use Shifted to Other Fuels</v>
      </c>
      <c r="D868" s="9" t="s">
        <v>3267</v>
      </c>
      <c r="E868" s="53" t="s">
        <v>2483</v>
      </c>
      <c r="F868" s="211" t="s">
        <v>3235</v>
      </c>
      <c r="G868" s="53" t="s">
        <v>3276</v>
      </c>
      <c r="H868" s="54">
        <v>1421</v>
      </c>
      <c r="I868" s="53" t="s">
        <v>46</v>
      </c>
      <c r="J868" s="429" t="str">
        <f>IF(ISBLANK(INDEX('Policy Characteristics'!D:D,MATCH($C868,'Policy Characteristics'!$C:$C,0))),"",INDEX('Policy Characteristics'!D:D,MATCH($C868,'Policy Characteristics'!$C:$C,0)))</f>
        <v>Electrification + Hydrogen</v>
      </c>
      <c r="K868" s="427" t="str">
        <f>IF(ISBLANK(INDEX('Policy Characteristics'!E:E,MATCH($C868,'Policy Characteristics'!$C:$C,0))),"",INDEX('Policy Characteristics'!E:E,MATCH($C868,'Policy Characteristics'!$C:$C,0)))</f>
        <v>indst fuel type shifting</v>
      </c>
      <c r="L868" s="450">
        <f>IF(ISBLANK(INDEX('Policy Characteristics'!F:F,MATCH($C868,'Policy Characteristics'!$C:$C,0))),"",INDEX('Policy Characteristics'!F:F,MATCH($C868,'Policy Characteristics'!$C:$C,0)))</f>
        <v>0</v>
      </c>
      <c r="M868" s="450">
        <f>IF(ISBLANK(INDEX('Policy Characteristics'!G:G,MATCH($C868,'Policy Characteristics'!$C:$C,0))),"",INDEX('Policy Characteristics'!G:G,MATCH($C868,'Policy Characteristics'!$C:$C,0)))</f>
        <v>1</v>
      </c>
      <c r="N868" s="450">
        <f>IF(ISBLANK(INDEX('Policy Characteristics'!H:H,MATCH($C868,'Policy Characteristics'!$C:$C,0))),"",INDEX('Policy Characteristics'!H:H,MATCH($C868,'Policy Characteristics'!$C:$C,0)))</f>
        <v>0.01</v>
      </c>
      <c r="O868" s="427" t="str">
        <f>IF(ISBLANK(INDEX('Policy Characteristics'!I:I,MATCH($C868,'Policy Characteristics'!$C:$C,0))),"",INDEX('Policy Characteristics'!I:I,MATCH($C868,'Policy Characteristics'!$C:$C,0)))</f>
        <v>% of fuel shifted</v>
      </c>
      <c r="P868" s="427" t="str">
        <f>IF(ISBLANK(INDEX('Policy Characteristics'!J:J,MATCH($C868,'Policy Characteristics'!$C:$C,0))),"",INDEX('Policy Characteristics'!J:J,MATCH($C868,'Policy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68" s="427" t="str">
        <f>IF(ISBLANK(INDEX('Policy Characteristics'!K:K,MATCH($C868,'Policy Characteristics'!$C:$C,0))),"",INDEX('Policy Characteristics'!K:K,MATCH($C868,'Policy Characteristics'!$C:$C,0)))</f>
        <v>industry-ag-main.html#fuel-switching</v>
      </c>
      <c r="R868" s="427" t="str">
        <f>IF(ISBLANK(INDEX('Policy Characteristics'!L:L,MATCH($C868,'Policy Characteristics'!$C:$C,0))),"",INDEX('Policy Characteristics'!L:L,MATCH($C868,'Policy Characteristics'!$C:$C,0)))</f>
        <v>industry-elec-and-hydrogen.html</v>
      </c>
    </row>
    <row r="869" spans="1:18" x14ac:dyDescent="0.35">
      <c r="A869" s="427" t="str">
        <f>IF(ISBLANK(INDEX('Policy Characteristics'!A:A,MATCH($C869,'Policy Characteristics'!$C:$C,0))),"",INDEX('Policy Characteristics'!A:A,MATCH($C869,'Policy Characteristics'!$C:$C,0)))</f>
        <v>Industry</v>
      </c>
      <c r="B869" s="427" t="str">
        <f>IF(ISBLANK(INDEX('Policy Characteristics'!B:B,MATCH($C869,'Policy Characteristics'!$C:$C,0))),"",INDEX('Policy Characteristics'!B:B,MATCH($C869,'Policy Characteristics'!$C:$C,0)))</f>
        <v>Electrification + Hydrogen</v>
      </c>
      <c r="C869" s="431" t="str">
        <f t="shared" si="41"/>
        <v>Fraction of Industrial Fuel Use Shifted to Other Fuels</v>
      </c>
      <c r="D869" s="9" t="s">
        <v>3267</v>
      </c>
      <c r="E869" s="53" t="s">
        <v>2484</v>
      </c>
      <c r="F869" s="211" t="s">
        <v>3235</v>
      </c>
      <c r="G869" s="53" t="s">
        <v>3277</v>
      </c>
      <c r="H869" s="54">
        <v>1422</v>
      </c>
      <c r="I869" s="53" t="s">
        <v>46</v>
      </c>
      <c r="J869" s="429" t="str">
        <f>IF(ISBLANK(INDEX('Policy Characteristics'!D:D,MATCH($C869,'Policy Characteristics'!$C:$C,0))),"",INDEX('Policy Characteristics'!D:D,MATCH($C869,'Policy Characteristics'!$C:$C,0)))</f>
        <v>Electrification + Hydrogen</v>
      </c>
      <c r="K869" s="427" t="str">
        <f>IF(ISBLANK(INDEX('Policy Characteristics'!E:E,MATCH($C869,'Policy Characteristics'!$C:$C,0))),"",INDEX('Policy Characteristics'!E:E,MATCH($C869,'Policy Characteristics'!$C:$C,0)))</f>
        <v>indst fuel type shifting</v>
      </c>
      <c r="L869" s="450">
        <f>IF(ISBLANK(INDEX('Policy Characteristics'!F:F,MATCH($C869,'Policy Characteristics'!$C:$C,0))),"",INDEX('Policy Characteristics'!F:F,MATCH($C869,'Policy Characteristics'!$C:$C,0)))</f>
        <v>0</v>
      </c>
      <c r="M869" s="450">
        <f>IF(ISBLANK(INDEX('Policy Characteristics'!G:G,MATCH($C869,'Policy Characteristics'!$C:$C,0))),"",INDEX('Policy Characteristics'!G:G,MATCH($C869,'Policy Characteristics'!$C:$C,0)))</f>
        <v>1</v>
      </c>
      <c r="N869" s="450">
        <f>IF(ISBLANK(INDEX('Policy Characteristics'!H:H,MATCH($C869,'Policy Characteristics'!$C:$C,0))),"",INDEX('Policy Characteristics'!H:H,MATCH($C869,'Policy Characteristics'!$C:$C,0)))</f>
        <v>0.01</v>
      </c>
      <c r="O869" s="427" t="str">
        <f>IF(ISBLANK(INDEX('Policy Characteristics'!I:I,MATCH($C869,'Policy Characteristics'!$C:$C,0))),"",INDEX('Policy Characteristics'!I:I,MATCH($C869,'Policy Characteristics'!$C:$C,0)))</f>
        <v>% of fuel shifted</v>
      </c>
      <c r="P869" s="427" t="str">
        <f>IF(ISBLANK(INDEX('Policy Characteristics'!J:J,MATCH($C869,'Policy Characteristics'!$C:$C,0))),"",INDEX('Policy Characteristics'!J:J,MATCH($C869,'Policy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69" s="427" t="str">
        <f>IF(ISBLANK(INDEX('Policy Characteristics'!K:K,MATCH($C869,'Policy Characteristics'!$C:$C,0))),"",INDEX('Policy Characteristics'!K:K,MATCH($C869,'Policy Characteristics'!$C:$C,0)))</f>
        <v>industry-ag-main.html#fuel-switching</v>
      </c>
      <c r="R869" s="427" t="str">
        <f>IF(ISBLANK(INDEX('Policy Characteristics'!L:L,MATCH($C869,'Policy Characteristics'!$C:$C,0))),"",INDEX('Policy Characteristics'!L:L,MATCH($C869,'Policy Characteristics'!$C:$C,0)))</f>
        <v>industry-elec-and-hydrogen.html</v>
      </c>
    </row>
    <row r="870" spans="1:18" x14ac:dyDescent="0.35">
      <c r="A870" s="427" t="str">
        <f>IF(ISBLANK(INDEX('Policy Characteristics'!A:A,MATCH($C870,'Policy Characteristics'!$C:$C,0))),"",INDEX('Policy Characteristics'!A:A,MATCH($C870,'Policy Characteristics'!$C:$C,0)))</f>
        <v>Industry</v>
      </c>
      <c r="B870" s="427" t="str">
        <f>IF(ISBLANK(INDEX('Policy Characteristics'!B:B,MATCH($C870,'Policy Characteristics'!$C:$C,0))),"",INDEX('Policy Characteristics'!B:B,MATCH($C870,'Policy Characteristics'!$C:$C,0)))</f>
        <v>Electrification + Hydrogen</v>
      </c>
      <c r="C870" s="431" t="str">
        <f t="shared" si="41"/>
        <v>Fraction of Industrial Fuel Use Shifted to Other Fuels</v>
      </c>
      <c r="D870" s="9" t="s">
        <v>3267</v>
      </c>
      <c r="E870" s="53" t="s">
        <v>2485</v>
      </c>
      <c r="F870" s="211" t="s">
        <v>3235</v>
      </c>
      <c r="G870" s="53" t="s">
        <v>3278</v>
      </c>
      <c r="H870" s="54">
        <v>1423</v>
      </c>
      <c r="I870" s="53" t="s">
        <v>46</v>
      </c>
      <c r="J870" s="429" t="str">
        <f>IF(ISBLANK(INDEX('Policy Characteristics'!D:D,MATCH($C870,'Policy Characteristics'!$C:$C,0))),"",INDEX('Policy Characteristics'!D:D,MATCH($C870,'Policy Characteristics'!$C:$C,0)))</f>
        <v>Electrification + Hydrogen</v>
      </c>
      <c r="K870" s="427" t="str">
        <f>IF(ISBLANK(INDEX('Policy Characteristics'!E:E,MATCH($C870,'Policy Characteristics'!$C:$C,0))),"",INDEX('Policy Characteristics'!E:E,MATCH($C870,'Policy Characteristics'!$C:$C,0)))</f>
        <v>indst fuel type shifting</v>
      </c>
      <c r="L870" s="450">
        <f>IF(ISBLANK(INDEX('Policy Characteristics'!F:F,MATCH($C870,'Policy Characteristics'!$C:$C,0))),"",INDEX('Policy Characteristics'!F:F,MATCH($C870,'Policy Characteristics'!$C:$C,0)))</f>
        <v>0</v>
      </c>
      <c r="M870" s="450">
        <f>IF(ISBLANK(INDEX('Policy Characteristics'!G:G,MATCH($C870,'Policy Characteristics'!$C:$C,0))),"",INDEX('Policy Characteristics'!G:G,MATCH($C870,'Policy Characteristics'!$C:$C,0)))</f>
        <v>1</v>
      </c>
      <c r="N870" s="450">
        <f>IF(ISBLANK(INDEX('Policy Characteristics'!H:H,MATCH($C870,'Policy Characteristics'!$C:$C,0))),"",INDEX('Policy Characteristics'!H:H,MATCH($C870,'Policy Characteristics'!$C:$C,0)))</f>
        <v>0.01</v>
      </c>
      <c r="O870" s="427" t="str">
        <f>IF(ISBLANK(INDEX('Policy Characteristics'!I:I,MATCH($C870,'Policy Characteristics'!$C:$C,0))),"",INDEX('Policy Characteristics'!I:I,MATCH($C870,'Policy Characteristics'!$C:$C,0)))</f>
        <v>% of fuel shifted</v>
      </c>
      <c r="P870" s="427" t="str">
        <f>IF(ISBLANK(INDEX('Policy Characteristics'!J:J,MATCH($C870,'Policy Characteristics'!$C:$C,0))),"",INDEX('Policy Characteristics'!J:J,MATCH($C870,'Policy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70" s="427" t="str">
        <f>IF(ISBLANK(INDEX('Policy Characteristics'!K:K,MATCH($C870,'Policy Characteristics'!$C:$C,0))),"",INDEX('Policy Characteristics'!K:K,MATCH($C870,'Policy Characteristics'!$C:$C,0)))</f>
        <v>industry-ag-main.html#fuel-switching</v>
      </c>
      <c r="R870" s="427" t="str">
        <f>IF(ISBLANK(INDEX('Policy Characteristics'!L:L,MATCH($C870,'Policy Characteristics'!$C:$C,0))),"",INDEX('Policy Characteristics'!L:L,MATCH($C870,'Policy Characteristics'!$C:$C,0)))</f>
        <v>industry-elec-and-hydrogen.html</v>
      </c>
    </row>
    <row r="871" spans="1:18" x14ac:dyDescent="0.35">
      <c r="A871" s="427" t="str">
        <f>IF(ISBLANK(INDEX('Policy Characteristics'!A:A,MATCH($C871,'Policy Characteristics'!$C:$C,0))),"",INDEX('Policy Characteristics'!A:A,MATCH($C871,'Policy Characteristics'!$C:$C,0)))</f>
        <v>Industry</v>
      </c>
      <c r="B871" s="427" t="str">
        <f>IF(ISBLANK(INDEX('Policy Characteristics'!B:B,MATCH($C871,'Policy Characteristics'!$C:$C,0))),"",INDEX('Policy Characteristics'!B:B,MATCH($C871,'Policy Characteristics'!$C:$C,0)))</f>
        <v>Electrification + Hydrogen</v>
      </c>
      <c r="C871" s="431" t="str">
        <f t="shared" si="41"/>
        <v>Fraction of Industrial Fuel Use Shifted to Other Fuels</v>
      </c>
      <c r="D871" s="9" t="s">
        <v>3267</v>
      </c>
      <c r="E871" s="53" t="s">
        <v>2837</v>
      </c>
      <c r="F871" s="211" t="s">
        <v>3235</v>
      </c>
      <c r="G871" s="53" t="s">
        <v>3279</v>
      </c>
      <c r="H871" s="54">
        <v>1424</v>
      </c>
      <c r="I871" s="53" t="s">
        <v>46</v>
      </c>
      <c r="J871" s="429" t="str">
        <f>IF(ISBLANK(INDEX('Policy Characteristics'!D:D,MATCH($C871,'Policy Characteristics'!$C:$C,0))),"",INDEX('Policy Characteristics'!D:D,MATCH($C871,'Policy Characteristics'!$C:$C,0)))</f>
        <v>Electrification + Hydrogen</v>
      </c>
      <c r="K871" s="427" t="str">
        <f>IF(ISBLANK(INDEX('Policy Characteristics'!E:E,MATCH($C871,'Policy Characteristics'!$C:$C,0))),"",INDEX('Policy Characteristics'!E:E,MATCH($C871,'Policy Characteristics'!$C:$C,0)))</f>
        <v>indst fuel type shifting</v>
      </c>
      <c r="L871" s="450">
        <f>IF(ISBLANK(INDEX('Policy Characteristics'!F:F,MATCH($C871,'Policy Characteristics'!$C:$C,0))),"",INDEX('Policy Characteristics'!F:F,MATCH($C871,'Policy Characteristics'!$C:$C,0)))</f>
        <v>0</v>
      </c>
      <c r="M871" s="450">
        <f>IF(ISBLANK(INDEX('Policy Characteristics'!G:G,MATCH($C871,'Policy Characteristics'!$C:$C,0))),"",INDEX('Policy Characteristics'!G:G,MATCH($C871,'Policy Characteristics'!$C:$C,0)))</f>
        <v>1</v>
      </c>
      <c r="N871" s="450">
        <f>IF(ISBLANK(INDEX('Policy Characteristics'!H:H,MATCH($C871,'Policy Characteristics'!$C:$C,0))),"",INDEX('Policy Characteristics'!H:H,MATCH($C871,'Policy Characteristics'!$C:$C,0)))</f>
        <v>0.01</v>
      </c>
      <c r="O871" s="427" t="str">
        <f>IF(ISBLANK(INDEX('Policy Characteristics'!I:I,MATCH($C871,'Policy Characteristics'!$C:$C,0))),"",INDEX('Policy Characteristics'!I:I,MATCH($C871,'Policy Characteristics'!$C:$C,0)))</f>
        <v>% of fuel shifted</v>
      </c>
      <c r="P871" s="427" t="str">
        <f>IF(ISBLANK(INDEX('Policy Characteristics'!J:J,MATCH($C871,'Policy Characteristics'!$C:$C,0))),"",INDEX('Policy Characteristics'!J:J,MATCH($C871,'Policy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71" s="427" t="str">
        <f>IF(ISBLANK(INDEX('Policy Characteristics'!K:K,MATCH($C871,'Policy Characteristics'!$C:$C,0))),"",INDEX('Policy Characteristics'!K:K,MATCH($C871,'Policy Characteristics'!$C:$C,0)))</f>
        <v>industry-ag-main.html#fuel-switching</v>
      </c>
      <c r="R871" s="427" t="str">
        <f>IF(ISBLANK(INDEX('Policy Characteristics'!L:L,MATCH($C871,'Policy Characteristics'!$C:$C,0))),"",INDEX('Policy Characteristics'!L:L,MATCH($C871,'Policy Characteristics'!$C:$C,0)))</f>
        <v>industry-elec-and-hydrogen.html</v>
      </c>
    </row>
    <row r="872" spans="1:18" x14ac:dyDescent="0.35">
      <c r="A872" s="427" t="str">
        <f>IF(ISBLANK(INDEX('Policy Characteristics'!A:A,MATCH($C872,'Policy Characteristics'!$C:$C,0))),"",INDEX('Policy Characteristics'!A:A,MATCH($C872,'Policy Characteristics'!$C:$C,0)))</f>
        <v>Industry</v>
      </c>
      <c r="B872" s="427" t="str">
        <f>IF(ISBLANK(INDEX('Policy Characteristics'!B:B,MATCH($C872,'Policy Characteristics'!$C:$C,0))),"",INDEX('Policy Characteristics'!B:B,MATCH($C872,'Policy Characteristics'!$C:$C,0)))</f>
        <v>Electrification + Hydrogen</v>
      </c>
      <c r="C872" s="431" t="str">
        <f t="shared" si="41"/>
        <v>Fraction of Industrial Fuel Use Shifted to Other Fuels</v>
      </c>
      <c r="D872" s="9" t="s">
        <v>3267</v>
      </c>
      <c r="E872" s="53" t="s">
        <v>2838</v>
      </c>
      <c r="F872" s="211" t="s">
        <v>3235</v>
      </c>
      <c r="G872" s="53" t="s">
        <v>3280</v>
      </c>
      <c r="H872" s="54">
        <v>1425</v>
      </c>
      <c r="I872" s="53" t="s">
        <v>46</v>
      </c>
      <c r="J872" s="429" t="str">
        <f>IF(ISBLANK(INDEX('Policy Characteristics'!D:D,MATCH($C872,'Policy Characteristics'!$C:$C,0))),"",INDEX('Policy Characteristics'!D:D,MATCH($C872,'Policy Characteristics'!$C:$C,0)))</f>
        <v>Electrification + Hydrogen</v>
      </c>
      <c r="K872" s="427" t="str">
        <f>IF(ISBLANK(INDEX('Policy Characteristics'!E:E,MATCH($C872,'Policy Characteristics'!$C:$C,0))),"",INDEX('Policy Characteristics'!E:E,MATCH($C872,'Policy Characteristics'!$C:$C,0)))</f>
        <v>indst fuel type shifting</v>
      </c>
      <c r="L872" s="450">
        <f>IF(ISBLANK(INDEX('Policy Characteristics'!F:F,MATCH($C872,'Policy Characteristics'!$C:$C,0))),"",INDEX('Policy Characteristics'!F:F,MATCH($C872,'Policy Characteristics'!$C:$C,0)))</f>
        <v>0</v>
      </c>
      <c r="M872" s="450">
        <f>IF(ISBLANK(INDEX('Policy Characteristics'!G:G,MATCH($C872,'Policy Characteristics'!$C:$C,0))),"",INDEX('Policy Characteristics'!G:G,MATCH($C872,'Policy Characteristics'!$C:$C,0)))</f>
        <v>1</v>
      </c>
      <c r="N872" s="450">
        <f>IF(ISBLANK(INDEX('Policy Characteristics'!H:H,MATCH($C872,'Policy Characteristics'!$C:$C,0))),"",INDEX('Policy Characteristics'!H:H,MATCH($C872,'Policy Characteristics'!$C:$C,0)))</f>
        <v>0.01</v>
      </c>
      <c r="O872" s="427" t="str">
        <f>IF(ISBLANK(INDEX('Policy Characteristics'!I:I,MATCH($C872,'Policy Characteristics'!$C:$C,0))),"",INDEX('Policy Characteristics'!I:I,MATCH($C872,'Policy Characteristics'!$C:$C,0)))</f>
        <v>% of fuel shifted</v>
      </c>
      <c r="P872" s="427" t="str">
        <f>IF(ISBLANK(INDEX('Policy Characteristics'!J:J,MATCH($C872,'Policy Characteristics'!$C:$C,0))),"",INDEX('Policy Characteristics'!J:J,MATCH($C872,'Policy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72" s="427" t="str">
        <f>IF(ISBLANK(INDEX('Policy Characteristics'!K:K,MATCH($C872,'Policy Characteristics'!$C:$C,0))),"",INDEX('Policy Characteristics'!K:K,MATCH($C872,'Policy Characteristics'!$C:$C,0)))</f>
        <v>industry-ag-main.html#fuel-switching</v>
      </c>
      <c r="R872" s="427" t="str">
        <f>IF(ISBLANK(INDEX('Policy Characteristics'!L:L,MATCH($C872,'Policy Characteristics'!$C:$C,0))),"",INDEX('Policy Characteristics'!L:L,MATCH($C872,'Policy Characteristics'!$C:$C,0)))</f>
        <v>industry-elec-and-hydrogen.html</v>
      </c>
    </row>
    <row r="873" spans="1:18" x14ac:dyDescent="0.35">
      <c r="A873" s="427" t="str">
        <f>IF(ISBLANK(INDEX('Policy Characteristics'!A:A,MATCH($C873,'Policy Characteristics'!$C:$C,0))),"",INDEX('Policy Characteristics'!A:A,MATCH($C873,'Policy Characteristics'!$C:$C,0)))</f>
        <v>Industry</v>
      </c>
      <c r="B873" s="427" t="str">
        <f>IF(ISBLANK(INDEX('Policy Characteristics'!B:B,MATCH($C873,'Policy Characteristics'!$C:$C,0))),"",INDEX('Policy Characteristics'!B:B,MATCH($C873,'Policy Characteristics'!$C:$C,0)))</f>
        <v>Electrification + Hydrogen</v>
      </c>
      <c r="C873" s="431" t="str">
        <f t="shared" si="41"/>
        <v>Fraction of Industrial Fuel Use Shifted to Other Fuels</v>
      </c>
      <c r="D873" s="9" t="s">
        <v>3267</v>
      </c>
      <c r="E873" s="53" t="s">
        <v>2839</v>
      </c>
      <c r="F873" s="211" t="s">
        <v>3235</v>
      </c>
      <c r="G873" s="53" t="s">
        <v>3281</v>
      </c>
      <c r="H873" s="54">
        <v>1426</v>
      </c>
      <c r="I873" s="53" t="s">
        <v>46</v>
      </c>
      <c r="J873" s="429" t="str">
        <f>IF(ISBLANK(INDEX('Policy Characteristics'!D:D,MATCH($C873,'Policy Characteristics'!$C:$C,0))),"",INDEX('Policy Characteristics'!D:D,MATCH($C873,'Policy Characteristics'!$C:$C,0)))</f>
        <v>Electrification + Hydrogen</v>
      </c>
      <c r="K873" s="427" t="str">
        <f>IF(ISBLANK(INDEX('Policy Characteristics'!E:E,MATCH($C873,'Policy Characteristics'!$C:$C,0))),"",INDEX('Policy Characteristics'!E:E,MATCH($C873,'Policy Characteristics'!$C:$C,0)))</f>
        <v>indst fuel type shifting</v>
      </c>
      <c r="L873" s="450">
        <f>IF(ISBLANK(INDEX('Policy Characteristics'!F:F,MATCH($C873,'Policy Characteristics'!$C:$C,0))),"",INDEX('Policy Characteristics'!F:F,MATCH($C873,'Policy Characteristics'!$C:$C,0)))</f>
        <v>0</v>
      </c>
      <c r="M873" s="450">
        <f>IF(ISBLANK(INDEX('Policy Characteristics'!G:G,MATCH($C873,'Policy Characteristics'!$C:$C,0))),"",INDEX('Policy Characteristics'!G:G,MATCH($C873,'Policy Characteristics'!$C:$C,0)))</f>
        <v>1</v>
      </c>
      <c r="N873" s="450">
        <f>IF(ISBLANK(INDEX('Policy Characteristics'!H:H,MATCH($C873,'Policy Characteristics'!$C:$C,0))),"",INDEX('Policy Characteristics'!H:H,MATCH($C873,'Policy Characteristics'!$C:$C,0)))</f>
        <v>0.01</v>
      </c>
      <c r="O873" s="427" t="str">
        <f>IF(ISBLANK(INDEX('Policy Characteristics'!I:I,MATCH($C873,'Policy Characteristics'!$C:$C,0))),"",INDEX('Policy Characteristics'!I:I,MATCH($C873,'Policy Characteristics'!$C:$C,0)))</f>
        <v>% of fuel shifted</v>
      </c>
      <c r="P873" s="427" t="str">
        <f>IF(ISBLANK(INDEX('Policy Characteristics'!J:J,MATCH($C873,'Policy Characteristics'!$C:$C,0))),"",INDEX('Policy Characteristics'!J:J,MATCH($C873,'Policy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73" s="427" t="str">
        <f>IF(ISBLANK(INDEX('Policy Characteristics'!K:K,MATCH($C873,'Policy Characteristics'!$C:$C,0))),"",INDEX('Policy Characteristics'!K:K,MATCH($C873,'Policy Characteristics'!$C:$C,0)))</f>
        <v>industry-ag-main.html#fuel-switching</v>
      </c>
      <c r="R873" s="427" t="str">
        <f>IF(ISBLANK(INDEX('Policy Characteristics'!L:L,MATCH($C873,'Policy Characteristics'!$C:$C,0))),"",INDEX('Policy Characteristics'!L:L,MATCH($C873,'Policy Characteristics'!$C:$C,0)))</f>
        <v>industry-elec-and-hydrogen.html</v>
      </c>
    </row>
    <row r="874" spans="1:18" x14ac:dyDescent="0.35">
      <c r="A874" s="427" t="str">
        <f>IF(ISBLANK(INDEX('Policy Characteristics'!A:A,MATCH($C874,'Policy Characteristics'!$C:$C,0))),"",INDEX('Policy Characteristics'!A:A,MATCH($C874,'Policy Characteristics'!$C:$C,0)))</f>
        <v>Industry</v>
      </c>
      <c r="B874" s="427" t="str">
        <f>IF(ISBLANK(INDEX('Policy Characteristics'!B:B,MATCH($C874,'Policy Characteristics'!$C:$C,0))),"",INDEX('Policy Characteristics'!B:B,MATCH($C874,'Policy Characteristics'!$C:$C,0)))</f>
        <v>Electrification + Hydrogen</v>
      </c>
      <c r="C874" s="431" t="str">
        <f t="shared" si="41"/>
        <v>Fraction of Industrial Fuel Use Shifted to Other Fuels</v>
      </c>
      <c r="D874" s="9" t="s">
        <v>3267</v>
      </c>
      <c r="E874" s="53" t="s">
        <v>2836</v>
      </c>
      <c r="F874" s="211" t="s">
        <v>3235</v>
      </c>
      <c r="G874" s="53" t="s">
        <v>3282</v>
      </c>
      <c r="H874" s="54">
        <v>1427</v>
      </c>
      <c r="I874" s="53" t="s">
        <v>45</v>
      </c>
      <c r="J874" s="429" t="str">
        <f>IF(ISBLANK(INDEX('Policy Characteristics'!D:D,MATCH($C874,'Policy Characteristics'!$C:$C,0))),"",INDEX('Policy Characteristics'!D:D,MATCH($C874,'Policy Characteristics'!$C:$C,0)))</f>
        <v>Electrification + Hydrogen</v>
      </c>
      <c r="K874" s="427" t="str">
        <f>IF(ISBLANK(INDEX('Policy Characteristics'!E:E,MATCH($C874,'Policy Characteristics'!$C:$C,0))),"",INDEX('Policy Characteristics'!E:E,MATCH($C874,'Policy Characteristics'!$C:$C,0)))</f>
        <v>indst fuel type shifting</v>
      </c>
      <c r="L874" s="450">
        <f>IF(ISBLANK(INDEX('Policy Characteristics'!F:F,MATCH($C874,'Policy Characteristics'!$C:$C,0))),"",INDEX('Policy Characteristics'!F:F,MATCH($C874,'Policy Characteristics'!$C:$C,0)))</f>
        <v>0</v>
      </c>
      <c r="M874" s="450">
        <f>IF(ISBLANK(INDEX('Policy Characteristics'!G:G,MATCH($C874,'Policy Characteristics'!$C:$C,0))),"",INDEX('Policy Characteristics'!G:G,MATCH($C874,'Policy Characteristics'!$C:$C,0)))</f>
        <v>1</v>
      </c>
      <c r="N874" s="450">
        <f>IF(ISBLANK(INDEX('Policy Characteristics'!H:H,MATCH($C874,'Policy Characteristics'!$C:$C,0))),"",INDEX('Policy Characteristics'!H:H,MATCH($C874,'Policy Characteristics'!$C:$C,0)))</f>
        <v>0.01</v>
      </c>
      <c r="O874" s="427" t="str">
        <f>IF(ISBLANK(INDEX('Policy Characteristics'!I:I,MATCH($C874,'Policy Characteristics'!$C:$C,0))),"",INDEX('Policy Characteristics'!I:I,MATCH($C874,'Policy Characteristics'!$C:$C,0)))</f>
        <v>% of fuel shifted</v>
      </c>
      <c r="P874" s="427" t="str">
        <f>IF(ISBLANK(INDEX('Policy Characteristics'!J:J,MATCH($C874,'Policy Characteristics'!$C:$C,0))),"",INDEX('Policy Characteristics'!J:J,MATCH($C874,'Policy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74" s="427" t="str">
        <f>IF(ISBLANK(INDEX('Policy Characteristics'!K:K,MATCH($C874,'Policy Characteristics'!$C:$C,0))),"",INDEX('Policy Characteristics'!K:K,MATCH($C874,'Policy Characteristics'!$C:$C,0)))</f>
        <v>industry-ag-main.html#fuel-switching</v>
      </c>
      <c r="R874" s="427" t="str">
        <f>IF(ISBLANK(INDEX('Policy Characteristics'!L:L,MATCH($C874,'Policy Characteristics'!$C:$C,0))),"",INDEX('Policy Characteristics'!L:L,MATCH($C874,'Policy Characteristics'!$C:$C,0)))</f>
        <v>industry-elec-and-hydrogen.html</v>
      </c>
    </row>
    <row r="875" spans="1:18" x14ac:dyDescent="0.35">
      <c r="A875" s="427" t="str">
        <f>IF(ISBLANK(INDEX('Policy Characteristics'!A:A,MATCH($C875,'Policy Characteristics'!$C:$C,0))),"",INDEX('Policy Characteristics'!A:A,MATCH($C875,'Policy Characteristics'!$C:$C,0)))</f>
        <v>Industry</v>
      </c>
      <c r="B875" s="427" t="str">
        <f>IF(ISBLANK(INDEX('Policy Characteristics'!B:B,MATCH($C875,'Policy Characteristics'!$C:$C,0))),"",INDEX('Policy Characteristics'!B:B,MATCH($C875,'Policy Characteristics'!$C:$C,0)))</f>
        <v>Electrification + Hydrogen</v>
      </c>
      <c r="C875" s="431" t="str">
        <f t="shared" si="41"/>
        <v>Fraction of Industrial Fuel Use Shifted to Other Fuels</v>
      </c>
      <c r="D875" s="9" t="s">
        <v>3268</v>
      </c>
      <c r="E875" s="53" t="s">
        <v>2480</v>
      </c>
      <c r="F875" s="211" t="s">
        <v>3236</v>
      </c>
      <c r="G875" s="53" t="s">
        <v>3273</v>
      </c>
      <c r="H875" s="54">
        <v>1428</v>
      </c>
      <c r="I875" s="53" t="s">
        <v>45</v>
      </c>
      <c r="J875" s="429" t="str">
        <f>IF(ISBLANK(INDEX('Policy Characteristics'!D:D,MATCH($C875,'Policy Characteristics'!$C:$C,0))),"",INDEX('Policy Characteristics'!D:D,MATCH($C875,'Policy Characteristics'!$C:$C,0)))</f>
        <v>Electrification + Hydrogen</v>
      </c>
      <c r="K875" s="427" t="str">
        <f>IF(ISBLANK(INDEX('Policy Characteristics'!E:E,MATCH($C875,'Policy Characteristics'!$C:$C,0))),"",INDEX('Policy Characteristics'!E:E,MATCH($C875,'Policy Characteristics'!$C:$C,0)))</f>
        <v>indst fuel type shifting</v>
      </c>
      <c r="L875" s="450">
        <f>IF(ISBLANK(INDEX('Policy Characteristics'!F:F,MATCH($C875,'Policy Characteristics'!$C:$C,0))),"",INDEX('Policy Characteristics'!F:F,MATCH($C875,'Policy Characteristics'!$C:$C,0)))</f>
        <v>0</v>
      </c>
      <c r="M875" s="450">
        <f>IF(ISBLANK(INDEX('Policy Characteristics'!G:G,MATCH($C875,'Policy Characteristics'!$C:$C,0))),"",INDEX('Policy Characteristics'!G:G,MATCH($C875,'Policy Characteristics'!$C:$C,0)))</f>
        <v>1</v>
      </c>
      <c r="N875" s="450">
        <f>IF(ISBLANK(INDEX('Policy Characteristics'!H:H,MATCH($C875,'Policy Characteristics'!$C:$C,0))),"",INDEX('Policy Characteristics'!H:H,MATCH($C875,'Policy Characteristics'!$C:$C,0)))</f>
        <v>0.01</v>
      </c>
      <c r="O875" s="427" t="str">
        <f>IF(ISBLANK(INDEX('Policy Characteristics'!I:I,MATCH($C875,'Policy Characteristics'!$C:$C,0))),"",INDEX('Policy Characteristics'!I:I,MATCH($C875,'Policy Characteristics'!$C:$C,0)))</f>
        <v>% of fuel shifted</v>
      </c>
      <c r="P875" s="427" t="str">
        <f>IF(ISBLANK(INDEX('Policy Characteristics'!J:J,MATCH($C875,'Policy Characteristics'!$C:$C,0))),"",INDEX('Policy Characteristics'!J:J,MATCH($C875,'Policy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75" s="427" t="str">
        <f>IF(ISBLANK(INDEX('Policy Characteristics'!K:K,MATCH($C875,'Policy Characteristics'!$C:$C,0))),"",INDEX('Policy Characteristics'!K:K,MATCH($C875,'Policy Characteristics'!$C:$C,0)))</f>
        <v>industry-ag-main.html#fuel-switching</v>
      </c>
      <c r="R875" s="427" t="str">
        <f>IF(ISBLANK(INDEX('Policy Characteristics'!L:L,MATCH($C875,'Policy Characteristics'!$C:$C,0))),"",INDEX('Policy Characteristics'!L:L,MATCH($C875,'Policy Characteristics'!$C:$C,0)))</f>
        <v>industry-elec-and-hydrogen.html</v>
      </c>
    </row>
    <row r="876" spans="1:18" x14ac:dyDescent="0.35">
      <c r="A876" s="427" t="str">
        <f>IF(ISBLANK(INDEX('Policy Characteristics'!A:A,MATCH($C876,'Policy Characteristics'!$C:$C,0))),"",INDEX('Policy Characteristics'!A:A,MATCH($C876,'Policy Characteristics'!$C:$C,0)))</f>
        <v>Industry</v>
      </c>
      <c r="B876" s="427" t="str">
        <f>IF(ISBLANK(INDEX('Policy Characteristics'!B:B,MATCH($C876,'Policy Characteristics'!$C:$C,0))),"",INDEX('Policy Characteristics'!B:B,MATCH($C876,'Policy Characteristics'!$C:$C,0)))</f>
        <v>Electrification + Hydrogen</v>
      </c>
      <c r="C876" s="431" t="str">
        <f t="shared" si="41"/>
        <v>Fraction of Industrial Fuel Use Shifted to Other Fuels</v>
      </c>
      <c r="D876" s="9" t="s">
        <v>3268</v>
      </c>
      <c r="E876" s="53" t="s">
        <v>2481</v>
      </c>
      <c r="F876" s="211" t="s">
        <v>3236</v>
      </c>
      <c r="G876" s="53" t="s">
        <v>3274</v>
      </c>
      <c r="H876" s="54">
        <v>1429</v>
      </c>
      <c r="I876" s="53" t="s">
        <v>46</v>
      </c>
      <c r="J876" s="429" t="str">
        <f>IF(ISBLANK(INDEX('Policy Characteristics'!D:D,MATCH($C876,'Policy Characteristics'!$C:$C,0))),"",INDEX('Policy Characteristics'!D:D,MATCH($C876,'Policy Characteristics'!$C:$C,0)))</f>
        <v>Electrification + Hydrogen</v>
      </c>
      <c r="K876" s="427" t="str">
        <f>IF(ISBLANK(INDEX('Policy Characteristics'!E:E,MATCH($C876,'Policy Characteristics'!$C:$C,0))),"",INDEX('Policy Characteristics'!E:E,MATCH($C876,'Policy Characteristics'!$C:$C,0)))</f>
        <v>indst fuel type shifting</v>
      </c>
      <c r="L876" s="450">
        <f>IF(ISBLANK(INDEX('Policy Characteristics'!F:F,MATCH($C876,'Policy Characteristics'!$C:$C,0))),"",INDEX('Policy Characteristics'!F:F,MATCH($C876,'Policy Characteristics'!$C:$C,0)))</f>
        <v>0</v>
      </c>
      <c r="M876" s="450">
        <f>IF(ISBLANK(INDEX('Policy Characteristics'!G:G,MATCH($C876,'Policy Characteristics'!$C:$C,0))),"",INDEX('Policy Characteristics'!G:G,MATCH($C876,'Policy Characteristics'!$C:$C,0)))</f>
        <v>1</v>
      </c>
      <c r="N876" s="450">
        <f>IF(ISBLANK(INDEX('Policy Characteristics'!H:H,MATCH($C876,'Policy Characteristics'!$C:$C,0))),"",INDEX('Policy Characteristics'!H:H,MATCH($C876,'Policy Characteristics'!$C:$C,0)))</f>
        <v>0.01</v>
      </c>
      <c r="O876" s="427" t="str">
        <f>IF(ISBLANK(INDEX('Policy Characteristics'!I:I,MATCH($C876,'Policy Characteristics'!$C:$C,0))),"",INDEX('Policy Characteristics'!I:I,MATCH($C876,'Policy Characteristics'!$C:$C,0)))</f>
        <v>% of fuel shifted</v>
      </c>
      <c r="P876" s="427" t="str">
        <f>IF(ISBLANK(INDEX('Policy Characteristics'!J:J,MATCH($C876,'Policy Characteristics'!$C:$C,0))),"",INDEX('Policy Characteristics'!J:J,MATCH($C876,'Policy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76" s="427" t="str">
        <f>IF(ISBLANK(INDEX('Policy Characteristics'!K:K,MATCH($C876,'Policy Characteristics'!$C:$C,0))),"",INDEX('Policy Characteristics'!K:K,MATCH($C876,'Policy Characteristics'!$C:$C,0)))</f>
        <v>industry-ag-main.html#fuel-switching</v>
      </c>
      <c r="R876" s="427" t="str">
        <f>IF(ISBLANK(INDEX('Policy Characteristics'!L:L,MATCH($C876,'Policy Characteristics'!$C:$C,0))),"",INDEX('Policy Characteristics'!L:L,MATCH($C876,'Policy Characteristics'!$C:$C,0)))</f>
        <v>industry-elec-and-hydrogen.html</v>
      </c>
    </row>
    <row r="877" spans="1:18" x14ac:dyDescent="0.35">
      <c r="A877" s="427" t="str">
        <f>IF(ISBLANK(INDEX('Policy Characteristics'!A:A,MATCH($C877,'Policy Characteristics'!$C:$C,0))),"",INDEX('Policy Characteristics'!A:A,MATCH($C877,'Policy Characteristics'!$C:$C,0)))</f>
        <v>Industry</v>
      </c>
      <c r="B877" s="427" t="str">
        <f>IF(ISBLANK(INDEX('Policy Characteristics'!B:B,MATCH($C877,'Policy Characteristics'!$C:$C,0))),"",INDEX('Policy Characteristics'!B:B,MATCH($C877,'Policy Characteristics'!$C:$C,0)))</f>
        <v>Electrification + Hydrogen</v>
      </c>
      <c r="C877" s="431" t="str">
        <f t="shared" si="41"/>
        <v>Fraction of Industrial Fuel Use Shifted to Other Fuels</v>
      </c>
      <c r="D877" s="9" t="s">
        <v>3268</v>
      </c>
      <c r="E877" s="53" t="s">
        <v>2482</v>
      </c>
      <c r="F877" s="211" t="s">
        <v>3236</v>
      </c>
      <c r="G877" s="53" t="s">
        <v>3275</v>
      </c>
      <c r="H877" s="54">
        <v>1430</v>
      </c>
      <c r="I877" s="53" t="s">
        <v>46</v>
      </c>
      <c r="J877" s="429" t="str">
        <f>IF(ISBLANK(INDEX('Policy Characteristics'!D:D,MATCH($C877,'Policy Characteristics'!$C:$C,0))),"",INDEX('Policy Characteristics'!D:D,MATCH($C877,'Policy Characteristics'!$C:$C,0)))</f>
        <v>Electrification + Hydrogen</v>
      </c>
      <c r="K877" s="427" t="str">
        <f>IF(ISBLANK(INDEX('Policy Characteristics'!E:E,MATCH($C877,'Policy Characteristics'!$C:$C,0))),"",INDEX('Policy Characteristics'!E:E,MATCH($C877,'Policy Characteristics'!$C:$C,0)))</f>
        <v>indst fuel type shifting</v>
      </c>
      <c r="L877" s="450">
        <f>IF(ISBLANK(INDEX('Policy Characteristics'!F:F,MATCH($C877,'Policy Characteristics'!$C:$C,0))),"",INDEX('Policy Characteristics'!F:F,MATCH($C877,'Policy Characteristics'!$C:$C,0)))</f>
        <v>0</v>
      </c>
      <c r="M877" s="450">
        <f>IF(ISBLANK(INDEX('Policy Characteristics'!G:G,MATCH($C877,'Policy Characteristics'!$C:$C,0))),"",INDEX('Policy Characteristics'!G:G,MATCH($C877,'Policy Characteristics'!$C:$C,0)))</f>
        <v>1</v>
      </c>
      <c r="N877" s="450">
        <f>IF(ISBLANK(INDEX('Policy Characteristics'!H:H,MATCH($C877,'Policy Characteristics'!$C:$C,0))),"",INDEX('Policy Characteristics'!H:H,MATCH($C877,'Policy Characteristics'!$C:$C,0)))</f>
        <v>0.01</v>
      </c>
      <c r="O877" s="427" t="str">
        <f>IF(ISBLANK(INDEX('Policy Characteristics'!I:I,MATCH($C877,'Policy Characteristics'!$C:$C,0))),"",INDEX('Policy Characteristics'!I:I,MATCH($C877,'Policy Characteristics'!$C:$C,0)))</f>
        <v>% of fuel shifted</v>
      </c>
      <c r="P877" s="427" t="str">
        <f>IF(ISBLANK(INDEX('Policy Characteristics'!J:J,MATCH($C877,'Policy Characteristics'!$C:$C,0))),"",INDEX('Policy Characteristics'!J:J,MATCH($C877,'Policy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77" s="427" t="str">
        <f>IF(ISBLANK(INDEX('Policy Characteristics'!K:K,MATCH($C877,'Policy Characteristics'!$C:$C,0))),"",INDEX('Policy Characteristics'!K:K,MATCH($C877,'Policy Characteristics'!$C:$C,0)))</f>
        <v>industry-ag-main.html#fuel-switching</v>
      </c>
      <c r="R877" s="427" t="str">
        <f>IF(ISBLANK(INDEX('Policy Characteristics'!L:L,MATCH($C877,'Policy Characteristics'!$C:$C,0))),"",INDEX('Policy Characteristics'!L:L,MATCH($C877,'Policy Characteristics'!$C:$C,0)))</f>
        <v>industry-elec-and-hydrogen.html</v>
      </c>
    </row>
    <row r="878" spans="1:18" x14ac:dyDescent="0.35">
      <c r="A878" s="427" t="str">
        <f>IF(ISBLANK(INDEX('Policy Characteristics'!A:A,MATCH($C878,'Policy Characteristics'!$C:$C,0))),"",INDEX('Policy Characteristics'!A:A,MATCH($C878,'Policy Characteristics'!$C:$C,0)))</f>
        <v>Industry</v>
      </c>
      <c r="B878" s="427" t="str">
        <f>IF(ISBLANK(INDEX('Policy Characteristics'!B:B,MATCH($C878,'Policy Characteristics'!$C:$C,0))),"",INDEX('Policy Characteristics'!B:B,MATCH($C878,'Policy Characteristics'!$C:$C,0)))</f>
        <v>Electrification + Hydrogen</v>
      </c>
      <c r="C878" s="431" t="str">
        <f t="shared" si="41"/>
        <v>Fraction of Industrial Fuel Use Shifted to Other Fuels</v>
      </c>
      <c r="D878" s="9" t="s">
        <v>3268</v>
      </c>
      <c r="E878" s="53" t="s">
        <v>2483</v>
      </c>
      <c r="F878" s="211" t="s">
        <v>3236</v>
      </c>
      <c r="G878" s="53" t="s">
        <v>3276</v>
      </c>
      <c r="H878" s="54">
        <v>1431</v>
      </c>
      <c r="I878" s="53" t="s">
        <v>46</v>
      </c>
      <c r="J878" s="429" t="str">
        <f>IF(ISBLANK(INDEX('Policy Characteristics'!D:D,MATCH($C878,'Policy Characteristics'!$C:$C,0))),"",INDEX('Policy Characteristics'!D:D,MATCH($C878,'Policy Characteristics'!$C:$C,0)))</f>
        <v>Electrification + Hydrogen</v>
      </c>
      <c r="K878" s="427" t="str">
        <f>IF(ISBLANK(INDEX('Policy Characteristics'!E:E,MATCH($C878,'Policy Characteristics'!$C:$C,0))),"",INDEX('Policy Characteristics'!E:E,MATCH($C878,'Policy Characteristics'!$C:$C,0)))</f>
        <v>indst fuel type shifting</v>
      </c>
      <c r="L878" s="450">
        <f>IF(ISBLANK(INDEX('Policy Characteristics'!F:F,MATCH($C878,'Policy Characteristics'!$C:$C,0))),"",INDEX('Policy Characteristics'!F:F,MATCH($C878,'Policy Characteristics'!$C:$C,0)))</f>
        <v>0</v>
      </c>
      <c r="M878" s="450">
        <f>IF(ISBLANK(INDEX('Policy Characteristics'!G:G,MATCH($C878,'Policy Characteristics'!$C:$C,0))),"",INDEX('Policy Characteristics'!G:G,MATCH($C878,'Policy Characteristics'!$C:$C,0)))</f>
        <v>1</v>
      </c>
      <c r="N878" s="450">
        <f>IF(ISBLANK(INDEX('Policy Characteristics'!H:H,MATCH($C878,'Policy Characteristics'!$C:$C,0))),"",INDEX('Policy Characteristics'!H:H,MATCH($C878,'Policy Characteristics'!$C:$C,0)))</f>
        <v>0.01</v>
      </c>
      <c r="O878" s="427" t="str">
        <f>IF(ISBLANK(INDEX('Policy Characteristics'!I:I,MATCH($C878,'Policy Characteristics'!$C:$C,0))),"",INDEX('Policy Characteristics'!I:I,MATCH($C878,'Policy Characteristics'!$C:$C,0)))</f>
        <v>% of fuel shifted</v>
      </c>
      <c r="P878" s="427" t="str">
        <f>IF(ISBLANK(INDEX('Policy Characteristics'!J:J,MATCH($C878,'Policy Characteristics'!$C:$C,0))),"",INDEX('Policy Characteristics'!J:J,MATCH($C878,'Policy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78" s="427" t="str">
        <f>IF(ISBLANK(INDEX('Policy Characteristics'!K:K,MATCH($C878,'Policy Characteristics'!$C:$C,0))),"",INDEX('Policy Characteristics'!K:K,MATCH($C878,'Policy Characteristics'!$C:$C,0)))</f>
        <v>industry-ag-main.html#fuel-switching</v>
      </c>
      <c r="R878" s="427" t="str">
        <f>IF(ISBLANK(INDEX('Policy Characteristics'!L:L,MATCH($C878,'Policy Characteristics'!$C:$C,0))),"",INDEX('Policy Characteristics'!L:L,MATCH($C878,'Policy Characteristics'!$C:$C,0)))</f>
        <v>industry-elec-and-hydrogen.html</v>
      </c>
    </row>
    <row r="879" spans="1:18" x14ac:dyDescent="0.35">
      <c r="A879" s="427" t="str">
        <f>IF(ISBLANK(INDEX('Policy Characteristics'!A:A,MATCH($C879,'Policy Characteristics'!$C:$C,0))),"",INDEX('Policy Characteristics'!A:A,MATCH($C879,'Policy Characteristics'!$C:$C,0)))</f>
        <v>Industry</v>
      </c>
      <c r="B879" s="427" t="str">
        <f>IF(ISBLANK(INDEX('Policy Characteristics'!B:B,MATCH($C879,'Policy Characteristics'!$C:$C,0))),"",INDEX('Policy Characteristics'!B:B,MATCH($C879,'Policy Characteristics'!$C:$C,0)))</f>
        <v>Electrification + Hydrogen</v>
      </c>
      <c r="C879" s="431" t="str">
        <f t="shared" si="41"/>
        <v>Fraction of Industrial Fuel Use Shifted to Other Fuels</v>
      </c>
      <c r="D879" s="9" t="s">
        <v>3268</v>
      </c>
      <c r="E879" s="53" t="s">
        <v>2484</v>
      </c>
      <c r="F879" s="211" t="s">
        <v>3236</v>
      </c>
      <c r="G879" s="53" t="s">
        <v>3277</v>
      </c>
      <c r="H879" s="54">
        <v>1432</v>
      </c>
      <c r="I879" s="53" t="s">
        <v>46</v>
      </c>
      <c r="J879" s="429" t="str">
        <f>IF(ISBLANK(INDEX('Policy Characteristics'!D:D,MATCH($C879,'Policy Characteristics'!$C:$C,0))),"",INDEX('Policy Characteristics'!D:D,MATCH($C879,'Policy Characteristics'!$C:$C,0)))</f>
        <v>Electrification + Hydrogen</v>
      </c>
      <c r="K879" s="427" t="str">
        <f>IF(ISBLANK(INDEX('Policy Characteristics'!E:E,MATCH($C879,'Policy Characteristics'!$C:$C,0))),"",INDEX('Policy Characteristics'!E:E,MATCH($C879,'Policy Characteristics'!$C:$C,0)))</f>
        <v>indst fuel type shifting</v>
      </c>
      <c r="L879" s="450">
        <f>IF(ISBLANK(INDEX('Policy Characteristics'!F:F,MATCH($C879,'Policy Characteristics'!$C:$C,0))),"",INDEX('Policy Characteristics'!F:F,MATCH($C879,'Policy Characteristics'!$C:$C,0)))</f>
        <v>0</v>
      </c>
      <c r="M879" s="450">
        <f>IF(ISBLANK(INDEX('Policy Characteristics'!G:G,MATCH($C879,'Policy Characteristics'!$C:$C,0))),"",INDEX('Policy Characteristics'!G:G,MATCH($C879,'Policy Characteristics'!$C:$C,0)))</f>
        <v>1</v>
      </c>
      <c r="N879" s="450">
        <f>IF(ISBLANK(INDEX('Policy Characteristics'!H:H,MATCH($C879,'Policy Characteristics'!$C:$C,0))),"",INDEX('Policy Characteristics'!H:H,MATCH($C879,'Policy Characteristics'!$C:$C,0)))</f>
        <v>0.01</v>
      </c>
      <c r="O879" s="427" t="str">
        <f>IF(ISBLANK(INDEX('Policy Characteristics'!I:I,MATCH($C879,'Policy Characteristics'!$C:$C,0))),"",INDEX('Policy Characteristics'!I:I,MATCH($C879,'Policy Characteristics'!$C:$C,0)))</f>
        <v>% of fuel shifted</v>
      </c>
      <c r="P879" s="427" t="str">
        <f>IF(ISBLANK(INDEX('Policy Characteristics'!J:J,MATCH($C879,'Policy Characteristics'!$C:$C,0))),"",INDEX('Policy Characteristics'!J:J,MATCH($C879,'Policy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79" s="427" t="str">
        <f>IF(ISBLANK(INDEX('Policy Characteristics'!K:K,MATCH($C879,'Policy Characteristics'!$C:$C,0))),"",INDEX('Policy Characteristics'!K:K,MATCH($C879,'Policy Characteristics'!$C:$C,0)))</f>
        <v>industry-ag-main.html#fuel-switching</v>
      </c>
      <c r="R879" s="427" t="str">
        <f>IF(ISBLANK(INDEX('Policy Characteristics'!L:L,MATCH($C879,'Policy Characteristics'!$C:$C,0))),"",INDEX('Policy Characteristics'!L:L,MATCH($C879,'Policy Characteristics'!$C:$C,0)))</f>
        <v>industry-elec-and-hydrogen.html</v>
      </c>
    </row>
    <row r="880" spans="1:18" x14ac:dyDescent="0.35">
      <c r="A880" s="427" t="str">
        <f>IF(ISBLANK(INDEX('Policy Characteristics'!A:A,MATCH($C880,'Policy Characteristics'!$C:$C,0))),"",INDEX('Policy Characteristics'!A:A,MATCH($C880,'Policy Characteristics'!$C:$C,0)))</f>
        <v>Industry</v>
      </c>
      <c r="B880" s="427" t="str">
        <f>IF(ISBLANK(INDEX('Policy Characteristics'!B:B,MATCH($C880,'Policy Characteristics'!$C:$C,0))),"",INDEX('Policy Characteristics'!B:B,MATCH($C880,'Policy Characteristics'!$C:$C,0)))</f>
        <v>Electrification + Hydrogen</v>
      </c>
      <c r="C880" s="431" t="str">
        <f t="shared" si="41"/>
        <v>Fraction of Industrial Fuel Use Shifted to Other Fuels</v>
      </c>
      <c r="D880" s="9" t="s">
        <v>3268</v>
      </c>
      <c r="E880" s="53" t="s">
        <v>2485</v>
      </c>
      <c r="F880" s="211" t="s">
        <v>3236</v>
      </c>
      <c r="G880" s="53" t="s">
        <v>3278</v>
      </c>
      <c r="H880" s="54">
        <v>1433</v>
      </c>
      <c r="I880" s="53" t="s">
        <v>46</v>
      </c>
      <c r="J880" s="429" t="str">
        <f>IF(ISBLANK(INDEX('Policy Characteristics'!D:D,MATCH($C880,'Policy Characteristics'!$C:$C,0))),"",INDEX('Policy Characteristics'!D:D,MATCH($C880,'Policy Characteristics'!$C:$C,0)))</f>
        <v>Electrification + Hydrogen</v>
      </c>
      <c r="K880" s="427" t="str">
        <f>IF(ISBLANK(INDEX('Policy Characteristics'!E:E,MATCH($C880,'Policy Characteristics'!$C:$C,0))),"",INDEX('Policy Characteristics'!E:E,MATCH($C880,'Policy Characteristics'!$C:$C,0)))</f>
        <v>indst fuel type shifting</v>
      </c>
      <c r="L880" s="450">
        <f>IF(ISBLANK(INDEX('Policy Characteristics'!F:F,MATCH($C880,'Policy Characteristics'!$C:$C,0))),"",INDEX('Policy Characteristics'!F:F,MATCH($C880,'Policy Characteristics'!$C:$C,0)))</f>
        <v>0</v>
      </c>
      <c r="M880" s="450">
        <f>IF(ISBLANK(INDEX('Policy Characteristics'!G:G,MATCH($C880,'Policy Characteristics'!$C:$C,0))),"",INDEX('Policy Characteristics'!G:G,MATCH($C880,'Policy Characteristics'!$C:$C,0)))</f>
        <v>1</v>
      </c>
      <c r="N880" s="450">
        <f>IF(ISBLANK(INDEX('Policy Characteristics'!H:H,MATCH($C880,'Policy Characteristics'!$C:$C,0))),"",INDEX('Policy Characteristics'!H:H,MATCH($C880,'Policy Characteristics'!$C:$C,0)))</f>
        <v>0.01</v>
      </c>
      <c r="O880" s="427" t="str">
        <f>IF(ISBLANK(INDEX('Policy Characteristics'!I:I,MATCH($C880,'Policy Characteristics'!$C:$C,0))),"",INDEX('Policy Characteristics'!I:I,MATCH($C880,'Policy Characteristics'!$C:$C,0)))</f>
        <v>% of fuel shifted</v>
      </c>
      <c r="P880" s="427" t="str">
        <f>IF(ISBLANK(INDEX('Policy Characteristics'!J:J,MATCH($C880,'Policy Characteristics'!$C:$C,0))),"",INDEX('Policy Characteristics'!J:J,MATCH($C880,'Policy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80" s="427" t="str">
        <f>IF(ISBLANK(INDEX('Policy Characteristics'!K:K,MATCH($C880,'Policy Characteristics'!$C:$C,0))),"",INDEX('Policy Characteristics'!K:K,MATCH($C880,'Policy Characteristics'!$C:$C,0)))</f>
        <v>industry-ag-main.html#fuel-switching</v>
      </c>
      <c r="R880" s="427" t="str">
        <f>IF(ISBLANK(INDEX('Policy Characteristics'!L:L,MATCH($C880,'Policy Characteristics'!$C:$C,0))),"",INDEX('Policy Characteristics'!L:L,MATCH($C880,'Policy Characteristics'!$C:$C,0)))</f>
        <v>industry-elec-and-hydrogen.html</v>
      </c>
    </row>
    <row r="881" spans="1:18" x14ac:dyDescent="0.35">
      <c r="A881" s="427" t="str">
        <f>IF(ISBLANK(INDEX('Policy Characteristics'!A:A,MATCH($C881,'Policy Characteristics'!$C:$C,0))),"",INDEX('Policy Characteristics'!A:A,MATCH($C881,'Policy Characteristics'!$C:$C,0)))</f>
        <v>Industry</v>
      </c>
      <c r="B881" s="427" t="str">
        <f>IF(ISBLANK(INDEX('Policy Characteristics'!B:B,MATCH($C881,'Policy Characteristics'!$C:$C,0))),"",INDEX('Policy Characteristics'!B:B,MATCH($C881,'Policy Characteristics'!$C:$C,0)))</f>
        <v>Electrification + Hydrogen</v>
      </c>
      <c r="C881" s="431" t="str">
        <f t="shared" si="41"/>
        <v>Fraction of Industrial Fuel Use Shifted to Other Fuels</v>
      </c>
      <c r="D881" s="9" t="s">
        <v>3268</v>
      </c>
      <c r="E881" s="53" t="s">
        <v>2837</v>
      </c>
      <c r="F881" s="211" t="s">
        <v>3236</v>
      </c>
      <c r="G881" s="53" t="s">
        <v>3279</v>
      </c>
      <c r="H881" s="54">
        <v>1434</v>
      </c>
      <c r="I881" s="53" t="s">
        <v>46</v>
      </c>
      <c r="J881" s="429" t="str">
        <f>IF(ISBLANK(INDEX('Policy Characteristics'!D:D,MATCH($C881,'Policy Characteristics'!$C:$C,0))),"",INDEX('Policy Characteristics'!D:D,MATCH($C881,'Policy Characteristics'!$C:$C,0)))</f>
        <v>Electrification + Hydrogen</v>
      </c>
      <c r="K881" s="427" t="str">
        <f>IF(ISBLANK(INDEX('Policy Characteristics'!E:E,MATCH($C881,'Policy Characteristics'!$C:$C,0))),"",INDEX('Policy Characteristics'!E:E,MATCH($C881,'Policy Characteristics'!$C:$C,0)))</f>
        <v>indst fuel type shifting</v>
      </c>
      <c r="L881" s="450">
        <f>IF(ISBLANK(INDEX('Policy Characteristics'!F:F,MATCH($C881,'Policy Characteristics'!$C:$C,0))),"",INDEX('Policy Characteristics'!F:F,MATCH($C881,'Policy Characteristics'!$C:$C,0)))</f>
        <v>0</v>
      </c>
      <c r="M881" s="450">
        <f>IF(ISBLANK(INDEX('Policy Characteristics'!G:G,MATCH($C881,'Policy Characteristics'!$C:$C,0))),"",INDEX('Policy Characteristics'!G:G,MATCH($C881,'Policy Characteristics'!$C:$C,0)))</f>
        <v>1</v>
      </c>
      <c r="N881" s="450">
        <f>IF(ISBLANK(INDEX('Policy Characteristics'!H:H,MATCH($C881,'Policy Characteristics'!$C:$C,0))),"",INDEX('Policy Characteristics'!H:H,MATCH($C881,'Policy Characteristics'!$C:$C,0)))</f>
        <v>0.01</v>
      </c>
      <c r="O881" s="427" t="str">
        <f>IF(ISBLANK(INDEX('Policy Characteristics'!I:I,MATCH($C881,'Policy Characteristics'!$C:$C,0))),"",INDEX('Policy Characteristics'!I:I,MATCH($C881,'Policy Characteristics'!$C:$C,0)))</f>
        <v>% of fuel shifted</v>
      </c>
      <c r="P881" s="427" t="str">
        <f>IF(ISBLANK(INDEX('Policy Characteristics'!J:J,MATCH($C881,'Policy Characteristics'!$C:$C,0))),"",INDEX('Policy Characteristics'!J:J,MATCH($C881,'Policy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81" s="427" t="str">
        <f>IF(ISBLANK(INDEX('Policy Characteristics'!K:K,MATCH($C881,'Policy Characteristics'!$C:$C,0))),"",INDEX('Policy Characteristics'!K:K,MATCH($C881,'Policy Characteristics'!$C:$C,0)))</f>
        <v>industry-ag-main.html#fuel-switching</v>
      </c>
      <c r="R881" s="427" t="str">
        <f>IF(ISBLANK(INDEX('Policy Characteristics'!L:L,MATCH($C881,'Policy Characteristics'!$C:$C,0))),"",INDEX('Policy Characteristics'!L:L,MATCH($C881,'Policy Characteristics'!$C:$C,0)))</f>
        <v>industry-elec-and-hydrogen.html</v>
      </c>
    </row>
    <row r="882" spans="1:18" x14ac:dyDescent="0.35">
      <c r="A882" s="427" t="str">
        <f>IF(ISBLANK(INDEX('Policy Characteristics'!A:A,MATCH($C882,'Policy Characteristics'!$C:$C,0))),"",INDEX('Policy Characteristics'!A:A,MATCH($C882,'Policy Characteristics'!$C:$C,0)))</f>
        <v>Industry</v>
      </c>
      <c r="B882" s="427" t="str">
        <f>IF(ISBLANK(INDEX('Policy Characteristics'!B:B,MATCH($C882,'Policy Characteristics'!$C:$C,0))),"",INDEX('Policy Characteristics'!B:B,MATCH($C882,'Policy Characteristics'!$C:$C,0)))</f>
        <v>Electrification + Hydrogen</v>
      </c>
      <c r="C882" s="431" t="str">
        <f t="shared" si="41"/>
        <v>Fraction of Industrial Fuel Use Shifted to Other Fuels</v>
      </c>
      <c r="D882" s="9" t="s">
        <v>3268</v>
      </c>
      <c r="E882" s="53" t="s">
        <v>2838</v>
      </c>
      <c r="F882" s="211" t="s">
        <v>3236</v>
      </c>
      <c r="G882" s="53" t="s">
        <v>3280</v>
      </c>
      <c r="H882" s="54">
        <v>1435</v>
      </c>
      <c r="I882" s="53" t="s">
        <v>46</v>
      </c>
      <c r="J882" s="429" t="str">
        <f>IF(ISBLANK(INDEX('Policy Characteristics'!D:D,MATCH($C882,'Policy Characteristics'!$C:$C,0))),"",INDEX('Policy Characteristics'!D:D,MATCH($C882,'Policy Characteristics'!$C:$C,0)))</f>
        <v>Electrification + Hydrogen</v>
      </c>
      <c r="K882" s="427" t="str">
        <f>IF(ISBLANK(INDEX('Policy Characteristics'!E:E,MATCH($C882,'Policy Characteristics'!$C:$C,0))),"",INDEX('Policy Characteristics'!E:E,MATCH($C882,'Policy Characteristics'!$C:$C,0)))</f>
        <v>indst fuel type shifting</v>
      </c>
      <c r="L882" s="450">
        <f>IF(ISBLANK(INDEX('Policy Characteristics'!F:F,MATCH($C882,'Policy Characteristics'!$C:$C,0))),"",INDEX('Policy Characteristics'!F:F,MATCH($C882,'Policy Characteristics'!$C:$C,0)))</f>
        <v>0</v>
      </c>
      <c r="M882" s="450">
        <f>IF(ISBLANK(INDEX('Policy Characteristics'!G:G,MATCH($C882,'Policy Characteristics'!$C:$C,0))),"",INDEX('Policy Characteristics'!G:G,MATCH($C882,'Policy Characteristics'!$C:$C,0)))</f>
        <v>1</v>
      </c>
      <c r="N882" s="450">
        <f>IF(ISBLANK(INDEX('Policy Characteristics'!H:H,MATCH($C882,'Policy Characteristics'!$C:$C,0))),"",INDEX('Policy Characteristics'!H:H,MATCH($C882,'Policy Characteristics'!$C:$C,0)))</f>
        <v>0.01</v>
      </c>
      <c r="O882" s="427" t="str">
        <f>IF(ISBLANK(INDEX('Policy Characteristics'!I:I,MATCH($C882,'Policy Characteristics'!$C:$C,0))),"",INDEX('Policy Characteristics'!I:I,MATCH($C882,'Policy Characteristics'!$C:$C,0)))</f>
        <v>% of fuel shifted</v>
      </c>
      <c r="P882" s="427" t="str">
        <f>IF(ISBLANK(INDEX('Policy Characteristics'!J:J,MATCH($C882,'Policy Characteristics'!$C:$C,0))),"",INDEX('Policy Characteristics'!J:J,MATCH($C882,'Policy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82" s="427" t="str">
        <f>IF(ISBLANK(INDEX('Policy Characteristics'!K:K,MATCH($C882,'Policy Characteristics'!$C:$C,0))),"",INDEX('Policy Characteristics'!K:K,MATCH($C882,'Policy Characteristics'!$C:$C,0)))</f>
        <v>industry-ag-main.html#fuel-switching</v>
      </c>
      <c r="R882" s="427" t="str">
        <f>IF(ISBLANK(INDEX('Policy Characteristics'!L:L,MATCH($C882,'Policy Characteristics'!$C:$C,0))),"",INDEX('Policy Characteristics'!L:L,MATCH($C882,'Policy Characteristics'!$C:$C,0)))</f>
        <v>industry-elec-and-hydrogen.html</v>
      </c>
    </row>
    <row r="883" spans="1:18" x14ac:dyDescent="0.35">
      <c r="A883" s="427" t="str">
        <f>IF(ISBLANK(INDEX('Policy Characteristics'!A:A,MATCH($C883,'Policy Characteristics'!$C:$C,0))),"",INDEX('Policy Characteristics'!A:A,MATCH($C883,'Policy Characteristics'!$C:$C,0)))</f>
        <v>Industry</v>
      </c>
      <c r="B883" s="427" t="str">
        <f>IF(ISBLANK(INDEX('Policy Characteristics'!B:B,MATCH($C883,'Policy Characteristics'!$C:$C,0))),"",INDEX('Policy Characteristics'!B:B,MATCH($C883,'Policy Characteristics'!$C:$C,0)))</f>
        <v>Electrification + Hydrogen</v>
      </c>
      <c r="C883" s="431" t="str">
        <f t="shared" si="41"/>
        <v>Fraction of Industrial Fuel Use Shifted to Other Fuels</v>
      </c>
      <c r="D883" s="9" t="s">
        <v>3268</v>
      </c>
      <c r="E883" s="53" t="s">
        <v>2839</v>
      </c>
      <c r="F883" s="211" t="s">
        <v>3236</v>
      </c>
      <c r="G883" s="53" t="s">
        <v>3281</v>
      </c>
      <c r="H883" s="54">
        <v>1436</v>
      </c>
      <c r="I883" s="53" t="s">
        <v>46</v>
      </c>
      <c r="J883" s="429" t="str">
        <f>IF(ISBLANK(INDEX('Policy Characteristics'!D:D,MATCH($C883,'Policy Characteristics'!$C:$C,0))),"",INDEX('Policy Characteristics'!D:D,MATCH($C883,'Policy Characteristics'!$C:$C,0)))</f>
        <v>Electrification + Hydrogen</v>
      </c>
      <c r="K883" s="427" t="str">
        <f>IF(ISBLANK(INDEX('Policy Characteristics'!E:E,MATCH($C883,'Policy Characteristics'!$C:$C,0))),"",INDEX('Policy Characteristics'!E:E,MATCH($C883,'Policy Characteristics'!$C:$C,0)))</f>
        <v>indst fuel type shifting</v>
      </c>
      <c r="L883" s="450">
        <f>IF(ISBLANK(INDEX('Policy Characteristics'!F:F,MATCH($C883,'Policy Characteristics'!$C:$C,0))),"",INDEX('Policy Characteristics'!F:F,MATCH($C883,'Policy Characteristics'!$C:$C,0)))</f>
        <v>0</v>
      </c>
      <c r="M883" s="450">
        <f>IF(ISBLANK(INDEX('Policy Characteristics'!G:G,MATCH($C883,'Policy Characteristics'!$C:$C,0))),"",INDEX('Policy Characteristics'!G:G,MATCH($C883,'Policy Characteristics'!$C:$C,0)))</f>
        <v>1</v>
      </c>
      <c r="N883" s="450">
        <f>IF(ISBLANK(INDEX('Policy Characteristics'!H:H,MATCH($C883,'Policy Characteristics'!$C:$C,0))),"",INDEX('Policy Characteristics'!H:H,MATCH($C883,'Policy Characteristics'!$C:$C,0)))</f>
        <v>0.01</v>
      </c>
      <c r="O883" s="427" t="str">
        <f>IF(ISBLANK(INDEX('Policy Characteristics'!I:I,MATCH($C883,'Policy Characteristics'!$C:$C,0))),"",INDEX('Policy Characteristics'!I:I,MATCH($C883,'Policy Characteristics'!$C:$C,0)))</f>
        <v>% of fuel shifted</v>
      </c>
      <c r="P883" s="427" t="str">
        <f>IF(ISBLANK(INDEX('Policy Characteristics'!J:J,MATCH($C883,'Policy Characteristics'!$C:$C,0))),"",INDEX('Policy Characteristics'!J:J,MATCH($C883,'Policy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83" s="427" t="str">
        <f>IF(ISBLANK(INDEX('Policy Characteristics'!K:K,MATCH($C883,'Policy Characteristics'!$C:$C,0))),"",INDEX('Policy Characteristics'!K:K,MATCH($C883,'Policy Characteristics'!$C:$C,0)))</f>
        <v>industry-ag-main.html#fuel-switching</v>
      </c>
      <c r="R883" s="427" t="str">
        <f>IF(ISBLANK(INDEX('Policy Characteristics'!L:L,MATCH($C883,'Policy Characteristics'!$C:$C,0))),"",INDEX('Policy Characteristics'!L:L,MATCH($C883,'Policy Characteristics'!$C:$C,0)))</f>
        <v>industry-elec-and-hydrogen.html</v>
      </c>
    </row>
    <row r="884" spans="1:18" x14ac:dyDescent="0.35">
      <c r="A884" s="427" t="str">
        <f>IF(ISBLANK(INDEX('Policy Characteristics'!A:A,MATCH($C884,'Policy Characteristics'!$C:$C,0))),"",INDEX('Policy Characteristics'!A:A,MATCH($C884,'Policy Characteristics'!$C:$C,0)))</f>
        <v>Industry</v>
      </c>
      <c r="B884" s="427" t="str">
        <f>IF(ISBLANK(INDEX('Policy Characteristics'!B:B,MATCH($C884,'Policy Characteristics'!$C:$C,0))),"",INDEX('Policy Characteristics'!B:B,MATCH($C884,'Policy Characteristics'!$C:$C,0)))</f>
        <v>Electrification + Hydrogen</v>
      </c>
      <c r="C884" s="431" t="str">
        <f t="shared" si="41"/>
        <v>Fraction of Industrial Fuel Use Shifted to Other Fuels</v>
      </c>
      <c r="D884" s="9" t="s">
        <v>3268</v>
      </c>
      <c r="E884" s="53" t="s">
        <v>2836</v>
      </c>
      <c r="F884" s="211" t="s">
        <v>3236</v>
      </c>
      <c r="G884" s="53" t="s">
        <v>3282</v>
      </c>
      <c r="H884" s="54">
        <v>1437</v>
      </c>
      <c r="I884" s="53" t="s">
        <v>45</v>
      </c>
      <c r="J884" s="429" t="str">
        <f>IF(ISBLANK(INDEX('Policy Characteristics'!D:D,MATCH($C884,'Policy Characteristics'!$C:$C,0))),"",INDEX('Policy Characteristics'!D:D,MATCH($C884,'Policy Characteristics'!$C:$C,0)))</f>
        <v>Electrification + Hydrogen</v>
      </c>
      <c r="K884" s="427" t="str">
        <f>IF(ISBLANK(INDEX('Policy Characteristics'!E:E,MATCH($C884,'Policy Characteristics'!$C:$C,0))),"",INDEX('Policy Characteristics'!E:E,MATCH($C884,'Policy Characteristics'!$C:$C,0)))</f>
        <v>indst fuel type shifting</v>
      </c>
      <c r="L884" s="450">
        <f>IF(ISBLANK(INDEX('Policy Characteristics'!F:F,MATCH($C884,'Policy Characteristics'!$C:$C,0))),"",INDEX('Policy Characteristics'!F:F,MATCH($C884,'Policy Characteristics'!$C:$C,0)))</f>
        <v>0</v>
      </c>
      <c r="M884" s="450">
        <f>IF(ISBLANK(INDEX('Policy Characteristics'!G:G,MATCH($C884,'Policy Characteristics'!$C:$C,0))),"",INDEX('Policy Characteristics'!G:G,MATCH($C884,'Policy Characteristics'!$C:$C,0)))</f>
        <v>1</v>
      </c>
      <c r="N884" s="450">
        <f>IF(ISBLANK(INDEX('Policy Characteristics'!H:H,MATCH($C884,'Policy Characteristics'!$C:$C,0))),"",INDEX('Policy Characteristics'!H:H,MATCH($C884,'Policy Characteristics'!$C:$C,0)))</f>
        <v>0.01</v>
      </c>
      <c r="O884" s="427" t="str">
        <f>IF(ISBLANK(INDEX('Policy Characteristics'!I:I,MATCH($C884,'Policy Characteristics'!$C:$C,0))),"",INDEX('Policy Characteristics'!I:I,MATCH($C884,'Policy Characteristics'!$C:$C,0)))</f>
        <v>% of fuel shifted</v>
      </c>
      <c r="P884" s="427" t="str">
        <f>IF(ISBLANK(INDEX('Policy Characteristics'!J:J,MATCH($C884,'Policy Characteristics'!$C:$C,0))),"",INDEX('Policy Characteristics'!J:J,MATCH($C884,'Policy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84" s="427" t="str">
        <f>IF(ISBLANK(INDEX('Policy Characteristics'!K:K,MATCH($C884,'Policy Characteristics'!$C:$C,0))),"",INDEX('Policy Characteristics'!K:K,MATCH($C884,'Policy Characteristics'!$C:$C,0)))</f>
        <v>industry-ag-main.html#fuel-switching</v>
      </c>
      <c r="R884" s="427" t="str">
        <f>IF(ISBLANK(INDEX('Policy Characteristics'!L:L,MATCH($C884,'Policy Characteristics'!$C:$C,0))),"",INDEX('Policy Characteristics'!L:L,MATCH($C884,'Policy Characteristics'!$C:$C,0)))</f>
        <v>industry-elec-and-hydrogen.html</v>
      </c>
    </row>
    <row r="885" spans="1:18" x14ac:dyDescent="0.35">
      <c r="A885" s="427" t="str">
        <f>IF(ISBLANK(INDEX('Policy Characteristics'!A:A,MATCH($C885,'Policy Characteristics'!$C:$C,0))),"",INDEX('Policy Characteristics'!A:A,MATCH($C885,'Policy Characteristics'!$C:$C,0)))</f>
        <v>Industry</v>
      </c>
      <c r="B885" s="427" t="str">
        <f>IF(ISBLANK(INDEX('Policy Characteristics'!B:B,MATCH($C885,'Policy Characteristics'!$C:$C,0))),"",INDEX('Policy Characteristics'!B:B,MATCH($C885,'Policy Characteristics'!$C:$C,0)))</f>
        <v>Electrification + Hydrogen</v>
      </c>
      <c r="C885" s="431" t="str">
        <f t="shared" si="41"/>
        <v>Fraction of Industrial Fuel Use Shifted to Other Fuels</v>
      </c>
      <c r="D885" s="9" t="s">
        <v>3269</v>
      </c>
      <c r="E885" s="53" t="s">
        <v>2480</v>
      </c>
      <c r="F885" s="211" t="s">
        <v>3272</v>
      </c>
      <c r="G885" s="53" t="s">
        <v>3273</v>
      </c>
      <c r="H885" s="54">
        <v>1438</v>
      </c>
      <c r="I885" s="53" t="s">
        <v>46</v>
      </c>
      <c r="J885" s="429" t="str">
        <f>IF(ISBLANK(INDEX('Policy Characteristics'!D:D,MATCH($C885,'Policy Characteristics'!$C:$C,0))),"",INDEX('Policy Characteristics'!D:D,MATCH($C885,'Policy Characteristics'!$C:$C,0)))</f>
        <v>Electrification + Hydrogen</v>
      </c>
      <c r="K885" s="427" t="str">
        <f>IF(ISBLANK(INDEX('Policy Characteristics'!E:E,MATCH($C885,'Policy Characteristics'!$C:$C,0))),"",INDEX('Policy Characteristics'!E:E,MATCH($C885,'Policy Characteristics'!$C:$C,0)))</f>
        <v>indst fuel type shifting</v>
      </c>
      <c r="L885" s="450">
        <f>IF(ISBLANK(INDEX('Policy Characteristics'!F:F,MATCH($C885,'Policy Characteristics'!$C:$C,0))),"",INDEX('Policy Characteristics'!F:F,MATCH($C885,'Policy Characteristics'!$C:$C,0)))</f>
        <v>0</v>
      </c>
      <c r="M885" s="450">
        <f>IF(ISBLANK(INDEX('Policy Characteristics'!G:G,MATCH($C885,'Policy Characteristics'!$C:$C,0))),"",INDEX('Policy Characteristics'!G:G,MATCH($C885,'Policy Characteristics'!$C:$C,0)))</f>
        <v>1</v>
      </c>
      <c r="N885" s="450">
        <f>IF(ISBLANK(INDEX('Policy Characteristics'!H:H,MATCH($C885,'Policy Characteristics'!$C:$C,0))),"",INDEX('Policy Characteristics'!H:H,MATCH($C885,'Policy Characteristics'!$C:$C,0)))</f>
        <v>0.01</v>
      </c>
      <c r="O885" s="427" t="str">
        <f>IF(ISBLANK(INDEX('Policy Characteristics'!I:I,MATCH($C885,'Policy Characteristics'!$C:$C,0))),"",INDEX('Policy Characteristics'!I:I,MATCH($C885,'Policy Characteristics'!$C:$C,0)))</f>
        <v>% of fuel shifted</v>
      </c>
      <c r="P885" s="427" t="str">
        <f>IF(ISBLANK(INDEX('Policy Characteristics'!J:J,MATCH($C885,'Policy Characteristics'!$C:$C,0))),"",INDEX('Policy Characteristics'!J:J,MATCH($C885,'Policy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85" s="427" t="str">
        <f>IF(ISBLANK(INDEX('Policy Characteristics'!K:K,MATCH($C885,'Policy Characteristics'!$C:$C,0))),"",INDEX('Policy Characteristics'!K:K,MATCH($C885,'Policy Characteristics'!$C:$C,0)))</f>
        <v>industry-ag-main.html#fuel-switching</v>
      </c>
      <c r="R885" s="427" t="str">
        <f>IF(ISBLANK(INDEX('Policy Characteristics'!L:L,MATCH($C885,'Policy Characteristics'!$C:$C,0))),"",INDEX('Policy Characteristics'!L:L,MATCH($C885,'Policy Characteristics'!$C:$C,0)))</f>
        <v>industry-elec-and-hydrogen.html</v>
      </c>
    </row>
    <row r="886" spans="1:18" x14ac:dyDescent="0.35">
      <c r="A886" s="427" t="str">
        <f>IF(ISBLANK(INDEX('Policy Characteristics'!A:A,MATCH($C886,'Policy Characteristics'!$C:$C,0))),"",INDEX('Policy Characteristics'!A:A,MATCH($C886,'Policy Characteristics'!$C:$C,0)))</f>
        <v>Industry</v>
      </c>
      <c r="B886" s="427" t="str">
        <f>IF(ISBLANK(INDEX('Policy Characteristics'!B:B,MATCH($C886,'Policy Characteristics'!$C:$C,0))),"",INDEX('Policy Characteristics'!B:B,MATCH($C886,'Policy Characteristics'!$C:$C,0)))</f>
        <v>Electrification + Hydrogen</v>
      </c>
      <c r="C886" s="431" t="str">
        <f t="shared" si="41"/>
        <v>Fraction of Industrial Fuel Use Shifted to Other Fuels</v>
      </c>
      <c r="D886" s="9" t="s">
        <v>3269</v>
      </c>
      <c r="E886" s="53" t="s">
        <v>2481</v>
      </c>
      <c r="F886" s="211" t="s">
        <v>3272</v>
      </c>
      <c r="G886" s="53" t="s">
        <v>3274</v>
      </c>
      <c r="H886" s="54">
        <v>1439</v>
      </c>
      <c r="I886" s="53" t="s">
        <v>46</v>
      </c>
      <c r="J886" s="429" t="str">
        <f>IF(ISBLANK(INDEX('Policy Characteristics'!D:D,MATCH($C886,'Policy Characteristics'!$C:$C,0))),"",INDEX('Policy Characteristics'!D:D,MATCH($C886,'Policy Characteristics'!$C:$C,0)))</f>
        <v>Electrification + Hydrogen</v>
      </c>
      <c r="K886" s="427" t="str">
        <f>IF(ISBLANK(INDEX('Policy Characteristics'!E:E,MATCH($C886,'Policy Characteristics'!$C:$C,0))),"",INDEX('Policy Characteristics'!E:E,MATCH($C886,'Policy Characteristics'!$C:$C,0)))</f>
        <v>indst fuel type shifting</v>
      </c>
      <c r="L886" s="450">
        <f>IF(ISBLANK(INDEX('Policy Characteristics'!F:F,MATCH($C886,'Policy Characteristics'!$C:$C,0))),"",INDEX('Policy Characteristics'!F:F,MATCH($C886,'Policy Characteristics'!$C:$C,0)))</f>
        <v>0</v>
      </c>
      <c r="M886" s="450">
        <f>IF(ISBLANK(INDEX('Policy Characteristics'!G:G,MATCH($C886,'Policy Characteristics'!$C:$C,0))),"",INDEX('Policy Characteristics'!G:G,MATCH($C886,'Policy Characteristics'!$C:$C,0)))</f>
        <v>1</v>
      </c>
      <c r="N886" s="450">
        <f>IF(ISBLANK(INDEX('Policy Characteristics'!H:H,MATCH($C886,'Policy Characteristics'!$C:$C,0))),"",INDEX('Policy Characteristics'!H:H,MATCH($C886,'Policy Characteristics'!$C:$C,0)))</f>
        <v>0.01</v>
      </c>
      <c r="O886" s="427" t="str">
        <f>IF(ISBLANK(INDEX('Policy Characteristics'!I:I,MATCH($C886,'Policy Characteristics'!$C:$C,0))),"",INDEX('Policy Characteristics'!I:I,MATCH($C886,'Policy Characteristics'!$C:$C,0)))</f>
        <v>% of fuel shifted</v>
      </c>
      <c r="P886" s="427" t="str">
        <f>IF(ISBLANK(INDEX('Policy Characteristics'!J:J,MATCH($C886,'Policy Characteristics'!$C:$C,0))),"",INDEX('Policy Characteristics'!J:J,MATCH($C886,'Policy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86" s="427" t="str">
        <f>IF(ISBLANK(INDEX('Policy Characteristics'!K:K,MATCH($C886,'Policy Characteristics'!$C:$C,0))),"",INDEX('Policy Characteristics'!K:K,MATCH($C886,'Policy Characteristics'!$C:$C,0)))</f>
        <v>industry-ag-main.html#fuel-switching</v>
      </c>
      <c r="R886" s="427" t="str">
        <f>IF(ISBLANK(INDEX('Policy Characteristics'!L:L,MATCH($C886,'Policy Characteristics'!$C:$C,0))),"",INDEX('Policy Characteristics'!L:L,MATCH($C886,'Policy Characteristics'!$C:$C,0)))</f>
        <v>industry-elec-and-hydrogen.html</v>
      </c>
    </row>
    <row r="887" spans="1:18" x14ac:dyDescent="0.35">
      <c r="A887" s="427" t="str">
        <f>IF(ISBLANK(INDEX('Policy Characteristics'!A:A,MATCH($C887,'Policy Characteristics'!$C:$C,0))),"",INDEX('Policy Characteristics'!A:A,MATCH($C887,'Policy Characteristics'!$C:$C,0)))</f>
        <v>Industry</v>
      </c>
      <c r="B887" s="427" t="str">
        <f>IF(ISBLANK(INDEX('Policy Characteristics'!B:B,MATCH($C887,'Policy Characteristics'!$C:$C,0))),"",INDEX('Policy Characteristics'!B:B,MATCH($C887,'Policy Characteristics'!$C:$C,0)))</f>
        <v>Electrification + Hydrogen</v>
      </c>
      <c r="C887" s="431" t="str">
        <f t="shared" si="41"/>
        <v>Fraction of Industrial Fuel Use Shifted to Other Fuels</v>
      </c>
      <c r="D887" s="9" t="s">
        <v>3269</v>
      </c>
      <c r="E887" s="53" t="s">
        <v>2482</v>
      </c>
      <c r="F887" s="211" t="s">
        <v>3272</v>
      </c>
      <c r="G887" s="53" t="s">
        <v>3275</v>
      </c>
      <c r="H887" s="54">
        <v>1440</v>
      </c>
      <c r="I887" s="53" t="s">
        <v>46</v>
      </c>
      <c r="J887" s="429" t="str">
        <f>IF(ISBLANK(INDEX('Policy Characteristics'!D:D,MATCH($C887,'Policy Characteristics'!$C:$C,0))),"",INDEX('Policy Characteristics'!D:D,MATCH($C887,'Policy Characteristics'!$C:$C,0)))</f>
        <v>Electrification + Hydrogen</v>
      </c>
      <c r="K887" s="427" t="str">
        <f>IF(ISBLANK(INDEX('Policy Characteristics'!E:E,MATCH($C887,'Policy Characteristics'!$C:$C,0))),"",INDEX('Policy Characteristics'!E:E,MATCH($C887,'Policy Characteristics'!$C:$C,0)))</f>
        <v>indst fuel type shifting</v>
      </c>
      <c r="L887" s="450">
        <f>IF(ISBLANK(INDEX('Policy Characteristics'!F:F,MATCH($C887,'Policy Characteristics'!$C:$C,0))),"",INDEX('Policy Characteristics'!F:F,MATCH($C887,'Policy Characteristics'!$C:$C,0)))</f>
        <v>0</v>
      </c>
      <c r="M887" s="450">
        <f>IF(ISBLANK(INDEX('Policy Characteristics'!G:G,MATCH($C887,'Policy Characteristics'!$C:$C,0))),"",INDEX('Policy Characteristics'!G:G,MATCH($C887,'Policy Characteristics'!$C:$C,0)))</f>
        <v>1</v>
      </c>
      <c r="N887" s="450">
        <f>IF(ISBLANK(INDEX('Policy Characteristics'!H:H,MATCH($C887,'Policy Characteristics'!$C:$C,0))),"",INDEX('Policy Characteristics'!H:H,MATCH($C887,'Policy Characteristics'!$C:$C,0)))</f>
        <v>0.01</v>
      </c>
      <c r="O887" s="427" t="str">
        <f>IF(ISBLANK(INDEX('Policy Characteristics'!I:I,MATCH($C887,'Policy Characteristics'!$C:$C,0))),"",INDEX('Policy Characteristics'!I:I,MATCH($C887,'Policy Characteristics'!$C:$C,0)))</f>
        <v>% of fuel shifted</v>
      </c>
      <c r="P887" s="427" t="str">
        <f>IF(ISBLANK(INDEX('Policy Characteristics'!J:J,MATCH($C887,'Policy Characteristics'!$C:$C,0))),"",INDEX('Policy Characteristics'!J:J,MATCH($C887,'Policy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87" s="427" t="str">
        <f>IF(ISBLANK(INDEX('Policy Characteristics'!K:K,MATCH($C887,'Policy Characteristics'!$C:$C,0))),"",INDEX('Policy Characteristics'!K:K,MATCH($C887,'Policy Characteristics'!$C:$C,0)))</f>
        <v>industry-ag-main.html#fuel-switching</v>
      </c>
      <c r="R887" s="427" t="str">
        <f>IF(ISBLANK(INDEX('Policy Characteristics'!L:L,MATCH($C887,'Policy Characteristics'!$C:$C,0))),"",INDEX('Policy Characteristics'!L:L,MATCH($C887,'Policy Characteristics'!$C:$C,0)))</f>
        <v>industry-elec-and-hydrogen.html</v>
      </c>
    </row>
    <row r="888" spans="1:18" x14ac:dyDescent="0.35">
      <c r="A888" s="427" t="str">
        <f>IF(ISBLANK(INDEX('Policy Characteristics'!A:A,MATCH($C888,'Policy Characteristics'!$C:$C,0))),"",INDEX('Policy Characteristics'!A:A,MATCH($C888,'Policy Characteristics'!$C:$C,0)))</f>
        <v>Industry</v>
      </c>
      <c r="B888" s="427" t="str">
        <f>IF(ISBLANK(INDEX('Policy Characteristics'!B:B,MATCH($C888,'Policy Characteristics'!$C:$C,0))),"",INDEX('Policy Characteristics'!B:B,MATCH($C888,'Policy Characteristics'!$C:$C,0)))</f>
        <v>Electrification + Hydrogen</v>
      </c>
      <c r="C888" s="431" t="str">
        <f t="shared" si="41"/>
        <v>Fraction of Industrial Fuel Use Shifted to Other Fuels</v>
      </c>
      <c r="D888" s="9" t="s">
        <v>3269</v>
      </c>
      <c r="E888" s="53" t="s">
        <v>2483</v>
      </c>
      <c r="F888" s="211" t="s">
        <v>3272</v>
      </c>
      <c r="G888" s="53" t="s">
        <v>3276</v>
      </c>
      <c r="H888" s="54">
        <v>1441</v>
      </c>
      <c r="I888" s="53" t="s">
        <v>46</v>
      </c>
      <c r="J888" s="429" t="str">
        <f>IF(ISBLANK(INDEX('Policy Characteristics'!D:D,MATCH($C888,'Policy Characteristics'!$C:$C,0))),"",INDEX('Policy Characteristics'!D:D,MATCH($C888,'Policy Characteristics'!$C:$C,0)))</f>
        <v>Electrification + Hydrogen</v>
      </c>
      <c r="K888" s="427" t="str">
        <f>IF(ISBLANK(INDEX('Policy Characteristics'!E:E,MATCH($C888,'Policy Characteristics'!$C:$C,0))),"",INDEX('Policy Characteristics'!E:E,MATCH($C888,'Policy Characteristics'!$C:$C,0)))</f>
        <v>indst fuel type shifting</v>
      </c>
      <c r="L888" s="450">
        <f>IF(ISBLANK(INDEX('Policy Characteristics'!F:F,MATCH($C888,'Policy Characteristics'!$C:$C,0))),"",INDEX('Policy Characteristics'!F:F,MATCH($C888,'Policy Characteristics'!$C:$C,0)))</f>
        <v>0</v>
      </c>
      <c r="M888" s="450">
        <f>IF(ISBLANK(INDEX('Policy Characteristics'!G:G,MATCH($C888,'Policy Characteristics'!$C:$C,0))),"",INDEX('Policy Characteristics'!G:G,MATCH($C888,'Policy Characteristics'!$C:$C,0)))</f>
        <v>1</v>
      </c>
      <c r="N888" s="450">
        <f>IF(ISBLANK(INDEX('Policy Characteristics'!H:H,MATCH($C888,'Policy Characteristics'!$C:$C,0))),"",INDEX('Policy Characteristics'!H:H,MATCH($C888,'Policy Characteristics'!$C:$C,0)))</f>
        <v>0.01</v>
      </c>
      <c r="O888" s="427" t="str">
        <f>IF(ISBLANK(INDEX('Policy Characteristics'!I:I,MATCH($C888,'Policy Characteristics'!$C:$C,0))),"",INDEX('Policy Characteristics'!I:I,MATCH($C888,'Policy Characteristics'!$C:$C,0)))</f>
        <v>% of fuel shifted</v>
      </c>
      <c r="P888" s="427" t="str">
        <f>IF(ISBLANK(INDEX('Policy Characteristics'!J:J,MATCH($C888,'Policy Characteristics'!$C:$C,0))),"",INDEX('Policy Characteristics'!J:J,MATCH($C888,'Policy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88" s="427" t="str">
        <f>IF(ISBLANK(INDEX('Policy Characteristics'!K:K,MATCH($C888,'Policy Characteristics'!$C:$C,0))),"",INDEX('Policy Characteristics'!K:K,MATCH($C888,'Policy Characteristics'!$C:$C,0)))</f>
        <v>industry-ag-main.html#fuel-switching</v>
      </c>
      <c r="R888" s="427" t="str">
        <f>IF(ISBLANK(INDEX('Policy Characteristics'!L:L,MATCH($C888,'Policy Characteristics'!$C:$C,0))),"",INDEX('Policy Characteristics'!L:L,MATCH($C888,'Policy Characteristics'!$C:$C,0)))</f>
        <v>industry-elec-and-hydrogen.html</v>
      </c>
    </row>
    <row r="889" spans="1:18" x14ac:dyDescent="0.35">
      <c r="A889" s="427" t="str">
        <f>IF(ISBLANK(INDEX('Policy Characteristics'!A:A,MATCH($C889,'Policy Characteristics'!$C:$C,0))),"",INDEX('Policy Characteristics'!A:A,MATCH($C889,'Policy Characteristics'!$C:$C,0)))</f>
        <v>Industry</v>
      </c>
      <c r="B889" s="427" t="str">
        <f>IF(ISBLANK(INDEX('Policy Characteristics'!B:B,MATCH($C889,'Policy Characteristics'!$C:$C,0))),"",INDEX('Policy Characteristics'!B:B,MATCH($C889,'Policy Characteristics'!$C:$C,0)))</f>
        <v>Electrification + Hydrogen</v>
      </c>
      <c r="C889" s="431" t="str">
        <f t="shared" si="41"/>
        <v>Fraction of Industrial Fuel Use Shifted to Other Fuels</v>
      </c>
      <c r="D889" s="9" t="s">
        <v>3269</v>
      </c>
      <c r="E889" s="53" t="s">
        <v>2484</v>
      </c>
      <c r="F889" s="211" t="s">
        <v>3272</v>
      </c>
      <c r="G889" s="53" t="s">
        <v>3277</v>
      </c>
      <c r="H889" s="54">
        <v>1442</v>
      </c>
      <c r="I889" s="53" t="s">
        <v>46</v>
      </c>
      <c r="J889" s="429" t="str">
        <f>IF(ISBLANK(INDEX('Policy Characteristics'!D:D,MATCH($C889,'Policy Characteristics'!$C:$C,0))),"",INDEX('Policy Characteristics'!D:D,MATCH($C889,'Policy Characteristics'!$C:$C,0)))</f>
        <v>Electrification + Hydrogen</v>
      </c>
      <c r="K889" s="427" t="str">
        <f>IF(ISBLANK(INDEX('Policy Characteristics'!E:E,MATCH($C889,'Policy Characteristics'!$C:$C,0))),"",INDEX('Policy Characteristics'!E:E,MATCH($C889,'Policy Characteristics'!$C:$C,0)))</f>
        <v>indst fuel type shifting</v>
      </c>
      <c r="L889" s="450">
        <f>IF(ISBLANK(INDEX('Policy Characteristics'!F:F,MATCH($C889,'Policy Characteristics'!$C:$C,0))),"",INDEX('Policy Characteristics'!F:F,MATCH($C889,'Policy Characteristics'!$C:$C,0)))</f>
        <v>0</v>
      </c>
      <c r="M889" s="450">
        <f>IF(ISBLANK(INDEX('Policy Characteristics'!G:G,MATCH($C889,'Policy Characteristics'!$C:$C,0))),"",INDEX('Policy Characteristics'!G:G,MATCH($C889,'Policy Characteristics'!$C:$C,0)))</f>
        <v>1</v>
      </c>
      <c r="N889" s="450">
        <f>IF(ISBLANK(INDEX('Policy Characteristics'!H:H,MATCH($C889,'Policy Characteristics'!$C:$C,0))),"",INDEX('Policy Characteristics'!H:H,MATCH($C889,'Policy Characteristics'!$C:$C,0)))</f>
        <v>0.01</v>
      </c>
      <c r="O889" s="427" t="str">
        <f>IF(ISBLANK(INDEX('Policy Characteristics'!I:I,MATCH($C889,'Policy Characteristics'!$C:$C,0))),"",INDEX('Policy Characteristics'!I:I,MATCH($C889,'Policy Characteristics'!$C:$C,0)))</f>
        <v>% of fuel shifted</v>
      </c>
      <c r="P889" s="427" t="str">
        <f>IF(ISBLANK(INDEX('Policy Characteristics'!J:J,MATCH($C889,'Policy Characteristics'!$C:$C,0))),"",INDEX('Policy Characteristics'!J:J,MATCH($C889,'Policy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89" s="427" t="str">
        <f>IF(ISBLANK(INDEX('Policy Characteristics'!K:K,MATCH($C889,'Policy Characteristics'!$C:$C,0))),"",INDEX('Policy Characteristics'!K:K,MATCH($C889,'Policy Characteristics'!$C:$C,0)))</f>
        <v>industry-ag-main.html#fuel-switching</v>
      </c>
      <c r="R889" s="427" t="str">
        <f>IF(ISBLANK(INDEX('Policy Characteristics'!L:L,MATCH($C889,'Policy Characteristics'!$C:$C,0))),"",INDEX('Policy Characteristics'!L:L,MATCH($C889,'Policy Characteristics'!$C:$C,0)))</f>
        <v>industry-elec-and-hydrogen.html</v>
      </c>
    </row>
    <row r="890" spans="1:18" x14ac:dyDescent="0.35">
      <c r="A890" s="427" t="str">
        <f>IF(ISBLANK(INDEX('Policy Characteristics'!A:A,MATCH($C890,'Policy Characteristics'!$C:$C,0))),"",INDEX('Policy Characteristics'!A:A,MATCH($C890,'Policy Characteristics'!$C:$C,0)))</f>
        <v>Industry</v>
      </c>
      <c r="B890" s="427" t="str">
        <f>IF(ISBLANK(INDEX('Policy Characteristics'!B:B,MATCH($C890,'Policy Characteristics'!$C:$C,0))),"",INDEX('Policy Characteristics'!B:B,MATCH($C890,'Policy Characteristics'!$C:$C,0)))</f>
        <v>Electrification + Hydrogen</v>
      </c>
      <c r="C890" s="431" t="str">
        <f t="shared" si="41"/>
        <v>Fraction of Industrial Fuel Use Shifted to Other Fuels</v>
      </c>
      <c r="D890" s="9" t="s">
        <v>3269</v>
      </c>
      <c r="E890" s="53" t="s">
        <v>2485</v>
      </c>
      <c r="F890" s="211" t="s">
        <v>3272</v>
      </c>
      <c r="G890" s="53" t="s">
        <v>3278</v>
      </c>
      <c r="H890" s="54">
        <v>1443</v>
      </c>
      <c r="I890" s="53" t="s">
        <v>46</v>
      </c>
      <c r="J890" s="429" t="str">
        <f>IF(ISBLANK(INDEX('Policy Characteristics'!D:D,MATCH($C890,'Policy Characteristics'!$C:$C,0))),"",INDEX('Policy Characteristics'!D:D,MATCH($C890,'Policy Characteristics'!$C:$C,0)))</f>
        <v>Electrification + Hydrogen</v>
      </c>
      <c r="K890" s="427" t="str">
        <f>IF(ISBLANK(INDEX('Policy Characteristics'!E:E,MATCH($C890,'Policy Characteristics'!$C:$C,0))),"",INDEX('Policy Characteristics'!E:E,MATCH($C890,'Policy Characteristics'!$C:$C,0)))</f>
        <v>indst fuel type shifting</v>
      </c>
      <c r="L890" s="450">
        <f>IF(ISBLANK(INDEX('Policy Characteristics'!F:F,MATCH($C890,'Policy Characteristics'!$C:$C,0))),"",INDEX('Policy Characteristics'!F:F,MATCH($C890,'Policy Characteristics'!$C:$C,0)))</f>
        <v>0</v>
      </c>
      <c r="M890" s="450">
        <f>IF(ISBLANK(INDEX('Policy Characteristics'!G:G,MATCH($C890,'Policy Characteristics'!$C:$C,0))),"",INDEX('Policy Characteristics'!G:G,MATCH($C890,'Policy Characteristics'!$C:$C,0)))</f>
        <v>1</v>
      </c>
      <c r="N890" s="450">
        <f>IF(ISBLANK(INDEX('Policy Characteristics'!H:H,MATCH($C890,'Policy Characteristics'!$C:$C,0))),"",INDEX('Policy Characteristics'!H:H,MATCH($C890,'Policy Characteristics'!$C:$C,0)))</f>
        <v>0.01</v>
      </c>
      <c r="O890" s="427" t="str">
        <f>IF(ISBLANK(INDEX('Policy Characteristics'!I:I,MATCH($C890,'Policy Characteristics'!$C:$C,0))),"",INDEX('Policy Characteristics'!I:I,MATCH($C890,'Policy Characteristics'!$C:$C,0)))</f>
        <v>% of fuel shifted</v>
      </c>
      <c r="P890" s="427" t="str">
        <f>IF(ISBLANK(INDEX('Policy Characteristics'!J:J,MATCH($C890,'Policy Characteristics'!$C:$C,0))),"",INDEX('Policy Characteristics'!J:J,MATCH($C890,'Policy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90" s="427" t="str">
        <f>IF(ISBLANK(INDEX('Policy Characteristics'!K:K,MATCH($C890,'Policy Characteristics'!$C:$C,0))),"",INDEX('Policy Characteristics'!K:K,MATCH($C890,'Policy Characteristics'!$C:$C,0)))</f>
        <v>industry-ag-main.html#fuel-switching</v>
      </c>
      <c r="R890" s="427" t="str">
        <f>IF(ISBLANK(INDEX('Policy Characteristics'!L:L,MATCH($C890,'Policy Characteristics'!$C:$C,0))),"",INDEX('Policy Characteristics'!L:L,MATCH($C890,'Policy Characteristics'!$C:$C,0)))</f>
        <v>industry-elec-and-hydrogen.html</v>
      </c>
    </row>
    <row r="891" spans="1:18" x14ac:dyDescent="0.35">
      <c r="A891" s="427" t="str">
        <f>IF(ISBLANK(INDEX('Policy Characteristics'!A:A,MATCH($C891,'Policy Characteristics'!$C:$C,0))),"",INDEX('Policy Characteristics'!A:A,MATCH($C891,'Policy Characteristics'!$C:$C,0)))</f>
        <v>Industry</v>
      </c>
      <c r="B891" s="427" t="str">
        <f>IF(ISBLANK(INDEX('Policy Characteristics'!B:B,MATCH($C891,'Policy Characteristics'!$C:$C,0))),"",INDEX('Policy Characteristics'!B:B,MATCH($C891,'Policy Characteristics'!$C:$C,0)))</f>
        <v>Electrification + Hydrogen</v>
      </c>
      <c r="C891" s="431" t="str">
        <f t="shared" si="41"/>
        <v>Fraction of Industrial Fuel Use Shifted to Other Fuels</v>
      </c>
      <c r="D891" s="9" t="s">
        <v>3269</v>
      </c>
      <c r="E891" s="53" t="s">
        <v>2837</v>
      </c>
      <c r="F891" s="211" t="s">
        <v>3272</v>
      </c>
      <c r="G891" s="53" t="s">
        <v>3279</v>
      </c>
      <c r="H891" s="54">
        <v>1444</v>
      </c>
      <c r="I891" s="53" t="s">
        <v>46</v>
      </c>
      <c r="J891" s="429" t="str">
        <f>IF(ISBLANK(INDEX('Policy Characteristics'!D:D,MATCH($C891,'Policy Characteristics'!$C:$C,0))),"",INDEX('Policy Characteristics'!D:D,MATCH($C891,'Policy Characteristics'!$C:$C,0)))</f>
        <v>Electrification + Hydrogen</v>
      </c>
      <c r="K891" s="427" t="str">
        <f>IF(ISBLANK(INDEX('Policy Characteristics'!E:E,MATCH($C891,'Policy Characteristics'!$C:$C,0))),"",INDEX('Policy Characteristics'!E:E,MATCH($C891,'Policy Characteristics'!$C:$C,0)))</f>
        <v>indst fuel type shifting</v>
      </c>
      <c r="L891" s="450">
        <f>IF(ISBLANK(INDEX('Policy Characteristics'!F:F,MATCH($C891,'Policy Characteristics'!$C:$C,0))),"",INDEX('Policy Characteristics'!F:F,MATCH($C891,'Policy Characteristics'!$C:$C,0)))</f>
        <v>0</v>
      </c>
      <c r="M891" s="450">
        <f>IF(ISBLANK(INDEX('Policy Characteristics'!G:G,MATCH($C891,'Policy Characteristics'!$C:$C,0))),"",INDEX('Policy Characteristics'!G:G,MATCH($C891,'Policy Characteristics'!$C:$C,0)))</f>
        <v>1</v>
      </c>
      <c r="N891" s="450">
        <f>IF(ISBLANK(INDEX('Policy Characteristics'!H:H,MATCH($C891,'Policy Characteristics'!$C:$C,0))),"",INDEX('Policy Characteristics'!H:H,MATCH($C891,'Policy Characteristics'!$C:$C,0)))</f>
        <v>0.01</v>
      </c>
      <c r="O891" s="427" t="str">
        <f>IF(ISBLANK(INDEX('Policy Characteristics'!I:I,MATCH($C891,'Policy Characteristics'!$C:$C,0))),"",INDEX('Policy Characteristics'!I:I,MATCH($C891,'Policy Characteristics'!$C:$C,0)))</f>
        <v>% of fuel shifted</v>
      </c>
      <c r="P891" s="427" t="str">
        <f>IF(ISBLANK(INDEX('Policy Characteristics'!J:J,MATCH($C891,'Policy Characteristics'!$C:$C,0))),"",INDEX('Policy Characteristics'!J:J,MATCH($C891,'Policy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91" s="427" t="str">
        <f>IF(ISBLANK(INDEX('Policy Characteristics'!K:K,MATCH($C891,'Policy Characteristics'!$C:$C,0))),"",INDEX('Policy Characteristics'!K:K,MATCH($C891,'Policy Characteristics'!$C:$C,0)))</f>
        <v>industry-ag-main.html#fuel-switching</v>
      </c>
      <c r="R891" s="427" t="str">
        <f>IF(ISBLANK(INDEX('Policy Characteristics'!L:L,MATCH($C891,'Policy Characteristics'!$C:$C,0))),"",INDEX('Policy Characteristics'!L:L,MATCH($C891,'Policy Characteristics'!$C:$C,0)))</f>
        <v>industry-elec-and-hydrogen.html</v>
      </c>
    </row>
    <row r="892" spans="1:18" x14ac:dyDescent="0.35">
      <c r="A892" s="427" t="str">
        <f>IF(ISBLANK(INDEX('Policy Characteristics'!A:A,MATCH($C892,'Policy Characteristics'!$C:$C,0))),"",INDEX('Policy Characteristics'!A:A,MATCH($C892,'Policy Characteristics'!$C:$C,0)))</f>
        <v>Industry</v>
      </c>
      <c r="B892" s="427" t="str">
        <f>IF(ISBLANK(INDEX('Policy Characteristics'!B:B,MATCH($C892,'Policy Characteristics'!$C:$C,0))),"",INDEX('Policy Characteristics'!B:B,MATCH($C892,'Policy Characteristics'!$C:$C,0)))</f>
        <v>Electrification + Hydrogen</v>
      </c>
      <c r="C892" s="431" t="str">
        <f t="shared" si="41"/>
        <v>Fraction of Industrial Fuel Use Shifted to Other Fuels</v>
      </c>
      <c r="D892" s="9" t="s">
        <v>3269</v>
      </c>
      <c r="E892" s="53" t="s">
        <v>2838</v>
      </c>
      <c r="F892" s="211" t="s">
        <v>3272</v>
      </c>
      <c r="G892" s="53" t="s">
        <v>3280</v>
      </c>
      <c r="H892" s="54">
        <v>1445</v>
      </c>
      <c r="I892" s="53" t="s">
        <v>46</v>
      </c>
      <c r="J892" s="429" t="str">
        <f>IF(ISBLANK(INDEX('Policy Characteristics'!D:D,MATCH($C892,'Policy Characteristics'!$C:$C,0))),"",INDEX('Policy Characteristics'!D:D,MATCH($C892,'Policy Characteristics'!$C:$C,0)))</f>
        <v>Electrification + Hydrogen</v>
      </c>
      <c r="K892" s="427" t="str">
        <f>IF(ISBLANK(INDEX('Policy Characteristics'!E:E,MATCH($C892,'Policy Characteristics'!$C:$C,0))),"",INDEX('Policy Characteristics'!E:E,MATCH($C892,'Policy Characteristics'!$C:$C,0)))</f>
        <v>indst fuel type shifting</v>
      </c>
      <c r="L892" s="450">
        <f>IF(ISBLANK(INDEX('Policy Characteristics'!F:F,MATCH($C892,'Policy Characteristics'!$C:$C,0))),"",INDEX('Policy Characteristics'!F:F,MATCH($C892,'Policy Characteristics'!$C:$C,0)))</f>
        <v>0</v>
      </c>
      <c r="M892" s="450">
        <f>IF(ISBLANK(INDEX('Policy Characteristics'!G:G,MATCH($C892,'Policy Characteristics'!$C:$C,0))),"",INDEX('Policy Characteristics'!G:G,MATCH($C892,'Policy Characteristics'!$C:$C,0)))</f>
        <v>1</v>
      </c>
      <c r="N892" s="450">
        <f>IF(ISBLANK(INDEX('Policy Characteristics'!H:H,MATCH($C892,'Policy Characteristics'!$C:$C,0))),"",INDEX('Policy Characteristics'!H:H,MATCH($C892,'Policy Characteristics'!$C:$C,0)))</f>
        <v>0.01</v>
      </c>
      <c r="O892" s="427" t="str">
        <f>IF(ISBLANK(INDEX('Policy Characteristics'!I:I,MATCH($C892,'Policy Characteristics'!$C:$C,0))),"",INDEX('Policy Characteristics'!I:I,MATCH($C892,'Policy Characteristics'!$C:$C,0)))</f>
        <v>% of fuel shifted</v>
      </c>
      <c r="P892" s="427" t="str">
        <f>IF(ISBLANK(INDEX('Policy Characteristics'!J:J,MATCH($C892,'Policy Characteristics'!$C:$C,0))),"",INDEX('Policy Characteristics'!J:J,MATCH($C892,'Policy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92" s="427" t="str">
        <f>IF(ISBLANK(INDEX('Policy Characteristics'!K:K,MATCH($C892,'Policy Characteristics'!$C:$C,0))),"",INDEX('Policy Characteristics'!K:K,MATCH($C892,'Policy Characteristics'!$C:$C,0)))</f>
        <v>industry-ag-main.html#fuel-switching</v>
      </c>
      <c r="R892" s="427" t="str">
        <f>IF(ISBLANK(INDEX('Policy Characteristics'!L:L,MATCH($C892,'Policy Characteristics'!$C:$C,0))),"",INDEX('Policy Characteristics'!L:L,MATCH($C892,'Policy Characteristics'!$C:$C,0)))</f>
        <v>industry-elec-and-hydrogen.html</v>
      </c>
    </row>
    <row r="893" spans="1:18" x14ac:dyDescent="0.35">
      <c r="A893" s="427" t="str">
        <f>IF(ISBLANK(INDEX('Policy Characteristics'!A:A,MATCH($C893,'Policy Characteristics'!$C:$C,0))),"",INDEX('Policy Characteristics'!A:A,MATCH($C893,'Policy Characteristics'!$C:$C,0)))</f>
        <v>Industry</v>
      </c>
      <c r="B893" s="427" t="str">
        <f>IF(ISBLANK(INDEX('Policy Characteristics'!B:B,MATCH($C893,'Policy Characteristics'!$C:$C,0))),"",INDEX('Policy Characteristics'!B:B,MATCH($C893,'Policy Characteristics'!$C:$C,0)))</f>
        <v>Electrification + Hydrogen</v>
      </c>
      <c r="C893" s="431" t="str">
        <f t="shared" si="41"/>
        <v>Fraction of Industrial Fuel Use Shifted to Other Fuels</v>
      </c>
      <c r="D893" s="9" t="s">
        <v>3269</v>
      </c>
      <c r="E893" s="53" t="s">
        <v>2839</v>
      </c>
      <c r="F893" s="211" t="s">
        <v>3272</v>
      </c>
      <c r="G893" s="53" t="s">
        <v>3281</v>
      </c>
      <c r="H893" s="54">
        <v>1446</v>
      </c>
      <c r="I893" s="53" t="s">
        <v>46</v>
      </c>
      <c r="J893" s="429" t="str">
        <f>IF(ISBLANK(INDEX('Policy Characteristics'!D:D,MATCH($C893,'Policy Characteristics'!$C:$C,0))),"",INDEX('Policy Characteristics'!D:D,MATCH($C893,'Policy Characteristics'!$C:$C,0)))</f>
        <v>Electrification + Hydrogen</v>
      </c>
      <c r="K893" s="427" t="str">
        <f>IF(ISBLANK(INDEX('Policy Characteristics'!E:E,MATCH($C893,'Policy Characteristics'!$C:$C,0))),"",INDEX('Policy Characteristics'!E:E,MATCH($C893,'Policy Characteristics'!$C:$C,0)))</f>
        <v>indst fuel type shifting</v>
      </c>
      <c r="L893" s="450">
        <f>IF(ISBLANK(INDEX('Policy Characteristics'!F:F,MATCH($C893,'Policy Characteristics'!$C:$C,0))),"",INDEX('Policy Characteristics'!F:F,MATCH($C893,'Policy Characteristics'!$C:$C,0)))</f>
        <v>0</v>
      </c>
      <c r="M893" s="450">
        <f>IF(ISBLANK(INDEX('Policy Characteristics'!G:G,MATCH($C893,'Policy Characteristics'!$C:$C,0))),"",INDEX('Policy Characteristics'!G:G,MATCH($C893,'Policy Characteristics'!$C:$C,0)))</f>
        <v>1</v>
      </c>
      <c r="N893" s="450">
        <f>IF(ISBLANK(INDEX('Policy Characteristics'!H:H,MATCH($C893,'Policy Characteristics'!$C:$C,0))),"",INDEX('Policy Characteristics'!H:H,MATCH($C893,'Policy Characteristics'!$C:$C,0)))</f>
        <v>0.01</v>
      </c>
      <c r="O893" s="427" t="str">
        <f>IF(ISBLANK(INDEX('Policy Characteristics'!I:I,MATCH($C893,'Policy Characteristics'!$C:$C,0))),"",INDEX('Policy Characteristics'!I:I,MATCH($C893,'Policy Characteristics'!$C:$C,0)))</f>
        <v>% of fuel shifted</v>
      </c>
      <c r="P893" s="427" t="str">
        <f>IF(ISBLANK(INDEX('Policy Characteristics'!J:J,MATCH($C893,'Policy Characteristics'!$C:$C,0))),"",INDEX('Policy Characteristics'!J:J,MATCH($C893,'Policy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93" s="427" t="str">
        <f>IF(ISBLANK(INDEX('Policy Characteristics'!K:K,MATCH($C893,'Policy Characteristics'!$C:$C,0))),"",INDEX('Policy Characteristics'!K:K,MATCH($C893,'Policy Characteristics'!$C:$C,0)))</f>
        <v>industry-ag-main.html#fuel-switching</v>
      </c>
      <c r="R893" s="427" t="str">
        <f>IF(ISBLANK(INDEX('Policy Characteristics'!L:L,MATCH($C893,'Policy Characteristics'!$C:$C,0))),"",INDEX('Policy Characteristics'!L:L,MATCH($C893,'Policy Characteristics'!$C:$C,0)))</f>
        <v>industry-elec-and-hydrogen.html</v>
      </c>
    </row>
    <row r="894" spans="1:18" x14ac:dyDescent="0.35">
      <c r="A894" s="427" t="str">
        <f>IF(ISBLANK(INDEX('Policy Characteristics'!A:A,MATCH($C894,'Policy Characteristics'!$C:$C,0))),"",INDEX('Policy Characteristics'!A:A,MATCH($C894,'Policy Characteristics'!$C:$C,0)))</f>
        <v>Industry</v>
      </c>
      <c r="B894" s="427" t="str">
        <f>IF(ISBLANK(INDEX('Policy Characteristics'!B:B,MATCH($C894,'Policy Characteristics'!$C:$C,0))),"",INDEX('Policy Characteristics'!B:B,MATCH($C894,'Policy Characteristics'!$C:$C,0)))</f>
        <v>Electrification + Hydrogen</v>
      </c>
      <c r="C894" s="431" t="str">
        <f t="shared" si="41"/>
        <v>Fraction of Industrial Fuel Use Shifted to Other Fuels</v>
      </c>
      <c r="D894" s="9" t="s">
        <v>3269</v>
      </c>
      <c r="E894" s="53" t="s">
        <v>2836</v>
      </c>
      <c r="F894" s="211" t="s">
        <v>3272</v>
      </c>
      <c r="G894" s="53" t="s">
        <v>3282</v>
      </c>
      <c r="H894" s="54">
        <v>1447</v>
      </c>
      <c r="I894" s="53" t="s">
        <v>46</v>
      </c>
      <c r="J894" s="429" t="str">
        <f>IF(ISBLANK(INDEX('Policy Characteristics'!D:D,MATCH($C894,'Policy Characteristics'!$C:$C,0))),"",INDEX('Policy Characteristics'!D:D,MATCH($C894,'Policy Characteristics'!$C:$C,0)))</f>
        <v>Electrification + Hydrogen</v>
      </c>
      <c r="K894" s="427" t="str">
        <f>IF(ISBLANK(INDEX('Policy Characteristics'!E:E,MATCH($C894,'Policy Characteristics'!$C:$C,0))),"",INDEX('Policy Characteristics'!E:E,MATCH($C894,'Policy Characteristics'!$C:$C,0)))</f>
        <v>indst fuel type shifting</v>
      </c>
      <c r="L894" s="450">
        <f>IF(ISBLANK(INDEX('Policy Characteristics'!F:F,MATCH($C894,'Policy Characteristics'!$C:$C,0))),"",INDEX('Policy Characteristics'!F:F,MATCH($C894,'Policy Characteristics'!$C:$C,0)))</f>
        <v>0</v>
      </c>
      <c r="M894" s="450">
        <f>IF(ISBLANK(INDEX('Policy Characteristics'!G:G,MATCH($C894,'Policy Characteristics'!$C:$C,0))),"",INDEX('Policy Characteristics'!G:G,MATCH($C894,'Policy Characteristics'!$C:$C,0)))</f>
        <v>1</v>
      </c>
      <c r="N894" s="450">
        <f>IF(ISBLANK(INDEX('Policy Characteristics'!H:H,MATCH($C894,'Policy Characteristics'!$C:$C,0))),"",INDEX('Policy Characteristics'!H:H,MATCH($C894,'Policy Characteristics'!$C:$C,0)))</f>
        <v>0.01</v>
      </c>
      <c r="O894" s="427" t="str">
        <f>IF(ISBLANK(INDEX('Policy Characteristics'!I:I,MATCH($C894,'Policy Characteristics'!$C:$C,0))),"",INDEX('Policy Characteristics'!I:I,MATCH($C894,'Policy Characteristics'!$C:$C,0)))</f>
        <v>% of fuel shifted</v>
      </c>
      <c r="P894" s="427" t="str">
        <f>IF(ISBLANK(INDEX('Policy Characteristics'!J:J,MATCH($C894,'Policy Characteristics'!$C:$C,0))),"",INDEX('Policy Characteristics'!J:J,MATCH($C894,'Policy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94" s="427" t="str">
        <f>IF(ISBLANK(INDEX('Policy Characteristics'!K:K,MATCH($C894,'Policy Characteristics'!$C:$C,0))),"",INDEX('Policy Characteristics'!K:K,MATCH($C894,'Policy Characteristics'!$C:$C,0)))</f>
        <v>industry-ag-main.html#fuel-switching</v>
      </c>
      <c r="R894" s="427" t="str">
        <f>IF(ISBLANK(INDEX('Policy Characteristics'!L:L,MATCH($C894,'Policy Characteristics'!$C:$C,0))),"",INDEX('Policy Characteristics'!L:L,MATCH($C894,'Policy Characteristics'!$C:$C,0)))</f>
        <v>industry-elec-and-hydrogen.html</v>
      </c>
    </row>
    <row r="895" spans="1:18" x14ac:dyDescent="0.35">
      <c r="A895" s="427" t="str">
        <f>IF(ISBLANK(INDEX('Policy Characteristics'!A:A,MATCH($C895,'Policy Characteristics'!$C:$C,0))),"",INDEX('Policy Characteristics'!A:A,MATCH($C895,'Policy Characteristics'!$C:$C,0)))</f>
        <v>Industry</v>
      </c>
      <c r="B895" s="427" t="str">
        <f>IF(ISBLANK(INDEX('Policy Characteristics'!B:B,MATCH($C895,'Policy Characteristics'!$C:$C,0))),"",INDEX('Policy Characteristics'!B:B,MATCH($C895,'Policy Characteristics'!$C:$C,0)))</f>
        <v>Electrification + Hydrogen</v>
      </c>
      <c r="C895" s="431" t="str">
        <f t="shared" si="41"/>
        <v>Fraction of Industrial Fuel Use Shifted to Other Fuels</v>
      </c>
      <c r="D895" s="9" t="s">
        <v>3270</v>
      </c>
      <c r="E895" s="53" t="s">
        <v>2480</v>
      </c>
      <c r="F895" s="211" t="s">
        <v>3237</v>
      </c>
      <c r="G895" s="53" t="s">
        <v>3273</v>
      </c>
      <c r="H895" s="54">
        <v>1448</v>
      </c>
      <c r="I895" s="53" t="s">
        <v>45</v>
      </c>
      <c r="J895" s="429" t="str">
        <f>IF(ISBLANK(INDEX('Policy Characteristics'!D:D,MATCH($C895,'Policy Characteristics'!$C:$C,0))),"",INDEX('Policy Characteristics'!D:D,MATCH($C895,'Policy Characteristics'!$C:$C,0)))</f>
        <v>Electrification + Hydrogen</v>
      </c>
      <c r="K895" s="427" t="str">
        <f>IF(ISBLANK(INDEX('Policy Characteristics'!E:E,MATCH($C895,'Policy Characteristics'!$C:$C,0))),"",INDEX('Policy Characteristics'!E:E,MATCH($C895,'Policy Characteristics'!$C:$C,0)))</f>
        <v>indst fuel type shifting</v>
      </c>
      <c r="L895" s="450">
        <f>IF(ISBLANK(INDEX('Policy Characteristics'!F:F,MATCH($C895,'Policy Characteristics'!$C:$C,0))),"",INDEX('Policy Characteristics'!F:F,MATCH($C895,'Policy Characteristics'!$C:$C,0)))</f>
        <v>0</v>
      </c>
      <c r="M895" s="450">
        <f>IF(ISBLANK(INDEX('Policy Characteristics'!G:G,MATCH($C895,'Policy Characteristics'!$C:$C,0))),"",INDEX('Policy Characteristics'!G:G,MATCH($C895,'Policy Characteristics'!$C:$C,0)))</f>
        <v>1</v>
      </c>
      <c r="N895" s="450">
        <f>IF(ISBLANK(INDEX('Policy Characteristics'!H:H,MATCH($C895,'Policy Characteristics'!$C:$C,0))),"",INDEX('Policy Characteristics'!H:H,MATCH($C895,'Policy Characteristics'!$C:$C,0)))</f>
        <v>0.01</v>
      </c>
      <c r="O895" s="427" t="str">
        <f>IF(ISBLANK(INDEX('Policy Characteristics'!I:I,MATCH($C895,'Policy Characteristics'!$C:$C,0))),"",INDEX('Policy Characteristics'!I:I,MATCH($C895,'Policy Characteristics'!$C:$C,0)))</f>
        <v>% of fuel shifted</v>
      </c>
      <c r="P895" s="427" t="str">
        <f>IF(ISBLANK(INDEX('Policy Characteristics'!J:J,MATCH($C895,'Policy Characteristics'!$C:$C,0))),"",INDEX('Policy Characteristics'!J:J,MATCH($C895,'Policy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95" s="427" t="str">
        <f>IF(ISBLANK(INDEX('Policy Characteristics'!K:K,MATCH($C895,'Policy Characteristics'!$C:$C,0))),"",INDEX('Policy Characteristics'!K:K,MATCH($C895,'Policy Characteristics'!$C:$C,0)))</f>
        <v>industry-ag-main.html#fuel-switching</v>
      </c>
      <c r="R895" s="427" t="str">
        <f>IF(ISBLANK(INDEX('Policy Characteristics'!L:L,MATCH($C895,'Policy Characteristics'!$C:$C,0))),"",INDEX('Policy Characteristics'!L:L,MATCH($C895,'Policy Characteristics'!$C:$C,0)))</f>
        <v>industry-elec-and-hydrogen.html</v>
      </c>
    </row>
    <row r="896" spans="1:18" x14ac:dyDescent="0.35">
      <c r="A896" s="427" t="str">
        <f>IF(ISBLANK(INDEX('Policy Characteristics'!A:A,MATCH($C896,'Policy Characteristics'!$C:$C,0))),"",INDEX('Policy Characteristics'!A:A,MATCH($C896,'Policy Characteristics'!$C:$C,0)))</f>
        <v>Industry</v>
      </c>
      <c r="B896" s="427" t="str">
        <f>IF(ISBLANK(INDEX('Policy Characteristics'!B:B,MATCH($C896,'Policy Characteristics'!$C:$C,0))),"",INDEX('Policy Characteristics'!B:B,MATCH($C896,'Policy Characteristics'!$C:$C,0)))</f>
        <v>Electrification + Hydrogen</v>
      </c>
      <c r="C896" s="431" t="str">
        <f t="shared" si="41"/>
        <v>Fraction of Industrial Fuel Use Shifted to Other Fuels</v>
      </c>
      <c r="D896" s="9" t="s">
        <v>3270</v>
      </c>
      <c r="E896" s="53" t="s">
        <v>2481</v>
      </c>
      <c r="F896" s="211" t="s">
        <v>3237</v>
      </c>
      <c r="G896" s="53" t="s">
        <v>3274</v>
      </c>
      <c r="H896" s="54">
        <v>1449</v>
      </c>
      <c r="I896" s="53" t="s">
        <v>46</v>
      </c>
      <c r="J896" s="429" t="str">
        <f>IF(ISBLANK(INDEX('Policy Characteristics'!D:D,MATCH($C896,'Policy Characteristics'!$C:$C,0))),"",INDEX('Policy Characteristics'!D:D,MATCH($C896,'Policy Characteristics'!$C:$C,0)))</f>
        <v>Electrification + Hydrogen</v>
      </c>
      <c r="K896" s="427" t="str">
        <f>IF(ISBLANK(INDEX('Policy Characteristics'!E:E,MATCH($C896,'Policy Characteristics'!$C:$C,0))),"",INDEX('Policy Characteristics'!E:E,MATCH($C896,'Policy Characteristics'!$C:$C,0)))</f>
        <v>indst fuel type shifting</v>
      </c>
      <c r="L896" s="450">
        <f>IF(ISBLANK(INDEX('Policy Characteristics'!F:F,MATCH($C896,'Policy Characteristics'!$C:$C,0))),"",INDEX('Policy Characteristics'!F:F,MATCH($C896,'Policy Characteristics'!$C:$C,0)))</f>
        <v>0</v>
      </c>
      <c r="M896" s="450">
        <f>IF(ISBLANK(INDEX('Policy Characteristics'!G:G,MATCH($C896,'Policy Characteristics'!$C:$C,0))),"",INDEX('Policy Characteristics'!G:G,MATCH($C896,'Policy Characteristics'!$C:$C,0)))</f>
        <v>1</v>
      </c>
      <c r="N896" s="450">
        <f>IF(ISBLANK(INDEX('Policy Characteristics'!H:H,MATCH($C896,'Policy Characteristics'!$C:$C,0))),"",INDEX('Policy Characteristics'!H:H,MATCH($C896,'Policy Characteristics'!$C:$C,0)))</f>
        <v>0.01</v>
      </c>
      <c r="O896" s="427" t="str">
        <f>IF(ISBLANK(INDEX('Policy Characteristics'!I:I,MATCH($C896,'Policy Characteristics'!$C:$C,0))),"",INDEX('Policy Characteristics'!I:I,MATCH($C896,'Policy Characteristics'!$C:$C,0)))</f>
        <v>% of fuel shifted</v>
      </c>
      <c r="P896" s="427" t="str">
        <f>IF(ISBLANK(INDEX('Policy Characteristics'!J:J,MATCH($C896,'Policy Characteristics'!$C:$C,0))),"",INDEX('Policy Characteristics'!J:J,MATCH($C896,'Policy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96" s="427" t="str">
        <f>IF(ISBLANK(INDEX('Policy Characteristics'!K:K,MATCH($C896,'Policy Characteristics'!$C:$C,0))),"",INDEX('Policy Characteristics'!K:K,MATCH($C896,'Policy Characteristics'!$C:$C,0)))</f>
        <v>industry-ag-main.html#fuel-switching</v>
      </c>
      <c r="R896" s="427" t="str">
        <f>IF(ISBLANK(INDEX('Policy Characteristics'!L:L,MATCH($C896,'Policy Characteristics'!$C:$C,0))),"",INDEX('Policy Characteristics'!L:L,MATCH($C896,'Policy Characteristics'!$C:$C,0)))</f>
        <v>industry-elec-and-hydrogen.html</v>
      </c>
    </row>
    <row r="897" spans="1:18" x14ac:dyDescent="0.35">
      <c r="A897" s="427" t="str">
        <f>IF(ISBLANK(INDEX('Policy Characteristics'!A:A,MATCH($C897,'Policy Characteristics'!$C:$C,0))),"",INDEX('Policy Characteristics'!A:A,MATCH($C897,'Policy Characteristics'!$C:$C,0)))</f>
        <v>Industry</v>
      </c>
      <c r="B897" s="427" t="str">
        <f>IF(ISBLANK(INDEX('Policy Characteristics'!B:B,MATCH($C897,'Policy Characteristics'!$C:$C,0))),"",INDEX('Policy Characteristics'!B:B,MATCH($C897,'Policy Characteristics'!$C:$C,0)))</f>
        <v>Electrification + Hydrogen</v>
      </c>
      <c r="C897" s="431" t="str">
        <f t="shared" si="41"/>
        <v>Fraction of Industrial Fuel Use Shifted to Other Fuels</v>
      </c>
      <c r="D897" s="9" t="s">
        <v>3270</v>
      </c>
      <c r="E897" s="53" t="s">
        <v>2482</v>
      </c>
      <c r="F897" s="211" t="s">
        <v>3237</v>
      </c>
      <c r="G897" s="53" t="s">
        <v>3275</v>
      </c>
      <c r="H897" s="54">
        <v>1450</v>
      </c>
      <c r="I897" s="53" t="s">
        <v>46</v>
      </c>
      <c r="J897" s="429" t="str">
        <f>IF(ISBLANK(INDEX('Policy Characteristics'!D:D,MATCH($C897,'Policy Characteristics'!$C:$C,0))),"",INDEX('Policy Characteristics'!D:D,MATCH($C897,'Policy Characteristics'!$C:$C,0)))</f>
        <v>Electrification + Hydrogen</v>
      </c>
      <c r="K897" s="427" t="str">
        <f>IF(ISBLANK(INDEX('Policy Characteristics'!E:E,MATCH($C897,'Policy Characteristics'!$C:$C,0))),"",INDEX('Policy Characteristics'!E:E,MATCH($C897,'Policy Characteristics'!$C:$C,0)))</f>
        <v>indst fuel type shifting</v>
      </c>
      <c r="L897" s="450">
        <f>IF(ISBLANK(INDEX('Policy Characteristics'!F:F,MATCH($C897,'Policy Characteristics'!$C:$C,0))),"",INDEX('Policy Characteristics'!F:F,MATCH($C897,'Policy Characteristics'!$C:$C,0)))</f>
        <v>0</v>
      </c>
      <c r="M897" s="450">
        <f>IF(ISBLANK(INDEX('Policy Characteristics'!G:G,MATCH($C897,'Policy Characteristics'!$C:$C,0))),"",INDEX('Policy Characteristics'!G:G,MATCH($C897,'Policy Characteristics'!$C:$C,0)))</f>
        <v>1</v>
      </c>
      <c r="N897" s="450">
        <f>IF(ISBLANK(INDEX('Policy Characteristics'!H:H,MATCH($C897,'Policy Characteristics'!$C:$C,0))),"",INDEX('Policy Characteristics'!H:H,MATCH($C897,'Policy Characteristics'!$C:$C,0)))</f>
        <v>0.01</v>
      </c>
      <c r="O897" s="427" t="str">
        <f>IF(ISBLANK(INDEX('Policy Characteristics'!I:I,MATCH($C897,'Policy Characteristics'!$C:$C,0))),"",INDEX('Policy Characteristics'!I:I,MATCH($C897,'Policy Characteristics'!$C:$C,0)))</f>
        <v>% of fuel shifted</v>
      </c>
      <c r="P897" s="427" t="str">
        <f>IF(ISBLANK(INDEX('Policy Characteristics'!J:J,MATCH($C897,'Policy Characteristics'!$C:$C,0))),"",INDEX('Policy Characteristics'!J:J,MATCH($C897,'Policy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97" s="427" t="str">
        <f>IF(ISBLANK(INDEX('Policy Characteristics'!K:K,MATCH($C897,'Policy Characteristics'!$C:$C,0))),"",INDEX('Policy Characteristics'!K:K,MATCH($C897,'Policy Characteristics'!$C:$C,0)))</f>
        <v>industry-ag-main.html#fuel-switching</v>
      </c>
      <c r="R897" s="427" t="str">
        <f>IF(ISBLANK(INDEX('Policy Characteristics'!L:L,MATCH($C897,'Policy Characteristics'!$C:$C,0))),"",INDEX('Policy Characteristics'!L:L,MATCH($C897,'Policy Characteristics'!$C:$C,0)))</f>
        <v>industry-elec-and-hydrogen.html</v>
      </c>
    </row>
    <row r="898" spans="1:18" x14ac:dyDescent="0.35">
      <c r="A898" s="427" t="str">
        <f>IF(ISBLANK(INDEX('Policy Characteristics'!A:A,MATCH($C898,'Policy Characteristics'!$C:$C,0))),"",INDEX('Policy Characteristics'!A:A,MATCH($C898,'Policy Characteristics'!$C:$C,0)))</f>
        <v>Industry</v>
      </c>
      <c r="B898" s="427" t="str">
        <f>IF(ISBLANK(INDEX('Policy Characteristics'!B:B,MATCH($C898,'Policy Characteristics'!$C:$C,0))),"",INDEX('Policy Characteristics'!B:B,MATCH($C898,'Policy Characteristics'!$C:$C,0)))</f>
        <v>Electrification + Hydrogen</v>
      </c>
      <c r="C898" s="431" t="str">
        <f t="shared" si="41"/>
        <v>Fraction of Industrial Fuel Use Shifted to Other Fuels</v>
      </c>
      <c r="D898" s="9" t="s">
        <v>3270</v>
      </c>
      <c r="E898" s="53" t="s">
        <v>2483</v>
      </c>
      <c r="F898" s="211" t="s">
        <v>3237</v>
      </c>
      <c r="G898" s="53" t="s">
        <v>3276</v>
      </c>
      <c r="H898" s="54">
        <v>1451</v>
      </c>
      <c r="I898" s="53" t="s">
        <v>46</v>
      </c>
      <c r="J898" s="429" t="str">
        <f>IF(ISBLANK(INDEX('Policy Characteristics'!D:D,MATCH($C898,'Policy Characteristics'!$C:$C,0))),"",INDEX('Policy Characteristics'!D:D,MATCH($C898,'Policy Characteristics'!$C:$C,0)))</f>
        <v>Electrification + Hydrogen</v>
      </c>
      <c r="K898" s="427" t="str">
        <f>IF(ISBLANK(INDEX('Policy Characteristics'!E:E,MATCH($C898,'Policy Characteristics'!$C:$C,0))),"",INDEX('Policy Characteristics'!E:E,MATCH($C898,'Policy Characteristics'!$C:$C,0)))</f>
        <v>indst fuel type shifting</v>
      </c>
      <c r="L898" s="450">
        <f>IF(ISBLANK(INDEX('Policy Characteristics'!F:F,MATCH($C898,'Policy Characteristics'!$C:$C,0))),"",INDEX('Policy Characteristics'!F:F,MATCH($C898,'Policy Characteristics'!$C:$C,0)))</f>
        <v>0</v>
      </c>
      <c r="M898" s="450">
        <f>IF(ISBLANK(INDEX('Policy Characteristics'!G:G,MATCH($C898,'Policy Characteristics'!$C:$C,0))),"",INDEX('Policy Characteristics'!G:G,MATCH($C898,'Policy Characteristics'!$C:$C,0)))</f>
        <v>1</v>
      </c>
      <c r="N898" s="450">
        <f>IF(ISBLANK(INDEX('Policy Characteristics'!H:H,MATCH($C898,'Policy Characteristics'!$C:$C,0))),"",INDEX('Policy Characteristics'!H:H,MATCH($C898,'Policy Characteristics'!$C:$C,0)))</f>
        <v>0.01</v>
      </c>
      <c r="O898" s="427" t="str">
        <f>IF(ISBLANK(INDEX('Policy Characteristics'!I:I,MATCH($C898,'Policy Characteristics'!$C:$C,0))),"",INDEX('Policy Characteristics'!I:I,MATCH($C898,'Policy Characteristics'!$C:$C,0)))</f>
        <v>% of fuel shifted</v>
      </c>
      <c r="P898" s="427" t="str">
        <f>IF(ISBLANK(INDEX('Policy Characteristics'!J:J,MATCH($C898,'Policy Characteristics'!$C:$C,0))),"",INDEX('Policy Characteristics'!J:J,MATCH($C898,'Policy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98" s="427" t="str">
        <f>IF(ISBLANK(INDEX('Policy Characteristics'!K:K,MATCH($C898,'Policy Characteristics'!$C:$C,0))),"",INDEX('Policy Characteristics'!K:K,MATCH($C898,'Policy Characteristics'!$C:$C,0)))</f>
        <v>industry-ag-main.html#fuel-switching</v>
      </c>
      <c r="R898" s="427" t="str">
        <f>IF(ISBLANK(INDEX('Policy Characteristics'!L:L,MATCH($C898,'Policy Characteristics'!$C:$C,0))),"",INDEX('Policy Characteristics'!L:L,MATCH($C898,'Policy Characteristics'!$C:$C,0)))</f>
        <v>industry-elec-and-hydrogen.html</v>
      </c>
    </row>
    <row r="899" spans="1:18" x14ac:dyDescent="0.35">
      <c r="A899" s="427" t="str">
        <f>IF(ISBLANK(INDEX('Policy Characteristics'!A:A,MATCH($C899,'Policy Characteristics'!$C:$C,0))),"",INDEX('Policy Characteristics'!A:A,MATCH($C899,'Policy Characteristics'!$C:$C,0)))</f>
        <v>Industry</v>
      </c>
      <c r="B899" s="427" t="str">
        <f>IF(ISBLANK(INDEX('Policy Characteristics'!B:B,MATCH($C899,'Policy Characteristics'!$C:$C,0))),"",INDEX('Policy Characteristics'!B:B,MATCH($C899,'Policy Characteristics'!$C:$C,0)))</f>
        <v>Electrification + Hydrogen</v>
      </c>
      <c r="C899" s="431" t="str">
        <f t="shared" si="41"/>
        <v>Fraction of Industrial Fuel Use Shifted to Other Fuels</v>
      </c>
      <c r="D899" s="9" t="s">
        <v>3270</v>
      </c>
      <c r="E899" s="53" t="s">
        <v>2484</v>
      </c>
      <c r="F899" s="211" t="s">
        <v>3237</v>
      </c>
      <c r="G899" s="53" t="s">
        <v>3277</v>
      </c>
      <c r="H899" s="54">
        <v>1452</v>
      </c>
      <c r="I899" s="53" t="s">
        <v>46</v>
      </c>
      <c r="J899" s="429" t="str">
        <f>IF(ISBLANK(INDEX('Policy Characteristics'!D:D,MATCH($C899,'Policy Characteristics'!$C:$C,0))),"",INDEX('Policy Characteristics'!D:D,MATCH($C899,'Policy Characteristics'!$C:$C,0)))</f>
        <v>Electrification + Hydrogen</v>
      </c>
      <c r="K899" s="427" t="str">
        <f>IF(ISBLANK(INDEX('Policy Characteristics'!E:E,MATCH($C899,'Policy Characteristics'!$C:$C,0))),"",INDEX('Policy Characteristics'!E:E,MATCH($C899,'Policy Characteristics'!$C:$C,0)))</f>
        <v>indst fuel type shifting</v>
      </c>
      <c r="L899" s="450">
        <f>IF(ISBLANK(INDEX('Policy Characteristics'!F:F,MATCH($C899,'Policy Characteristics'!$C:$C,0))),"",INDEX('Policy Characteristics'!F:F,MATCH($C899,'Policy Characteristics'!$C:$C,0)))</f>
        <v>0</v>
      </c>
      <c r="M899" s="450">
        <f>IF(ISBLANK(INDEX('Policy Characteristics'!G:G,MATCH($C899,'Policy Characteristics'!$C:$C,0))),"",INDEX('Policy Characteristics'!G:G,MATCH($C899,'Policy Characteristics'!$C:$C,0)))</f>
        <v>1</v>
      </c>
      <c r="N899" s="450">
        <f>IF(ISBLANK(INDEX('Policy Characteristics'!H:H,MATCH($C899,'Policy Characteristics'!$C:$C,0))),"",INDEX('Policy Characteristics'!H:H,MATCH($C899,'Policy Characteristics'!$C:$C,0)))</f>
        <v>0.01</v>
      </c>
      <c r="O899" s="427" t="str">
        <f>IF(ISBLANK(INDEX('Policy Characteristics'!I:I,MATCH($C899,'Policy Characteristics'!$C:$C,0))),"",INDEX('Policy Characteristics'!I:I,MATCH($C899,'Policy Characteristics'!$C:$C,0)))</f>
        <v>% of fuel shifted</v>
      </c>
      <c r="P899" s="427" t="str">
        <f>IF(ISBLANK(INDEX('Policy Characteristics'!J:J,MATCH($C899,'Policy Characteristics'!$C:$C,0))),"",INDEX('Policy Characteristics'!J:J,MATCH($C899,'Policy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99" s="427" t="str">
        <f>IF(ISBLANK(INDEX('Policy Characteristics'!K:K,MATCH($C899,'Policy Characteristics'!$C:$C,0))),"",INDEX('Policy Characteristics'!K:K,MATCH($C899,'Policy Characteristics'!$C:$C,0)))</f>
        <v>industry-ag-main.html#fuel-switching</v>
      </c>
      <c r="R899" s="427" t="str">
        <f>IF(ISBLANK(INDEX('Policy Characteristics'!L:L,MATCH($C899,'Policy Characteristics'!$C:$C,0))),"",INDEX('Policy Characteristics'!L:L,MATCH($C899,'Policy Characteristics'!$C:$C,0)))</f>
        <v>industry-elec-and-hydrogen.html</v>
      </c>
    </row>
    <row r="900" spans="1:18" x14ac:dyDescent="0.35">
      <c r="A900" s="427" t="str">
        <f>IF(ISBLANK(INDEX('Policy Characteristics'!A:A,MATCH($C900,'Policy Characteristics'!$C:$C,0))),"",INDEX('Policy Characteristics'!A:A,MATCH($C900,'Policy Characteristics'!$C:$C,0)))</f>
        <v>Industry</v>
      </c>
      <c r="B900" s="427" t="str">
        <f>IF(ISBLANK(INDEX('Policy Characteristics'!B:B,MATCH($C900,'Policy Characteristics'!$C:$C,0))),"",INDEX('Policy Characteristics'!B:B,MATCH($C900,'Policy Characteristics'!$C:$C,0)))</f>
        <v>Electrification + Hydrogen</v>
      </c>
      <c r="C900" s="431" t="str">
        <f t="shared" si="41"/>
        <v>Fraction of Industrial Fuel Use Shifted to Other Fuels</v>
      </c>
      <c r="D900" s="9" t="s">
        <v>3270</v>
      </c>
      <c r="E900" s="53" t="s">
        <v>2485</v>
      </c>
      <c r="F900" s="211" t="s">
        <v>3237</v>
      </c>
      <c r="G900" s="53" t="s">
        <v>3278</v>
      </c>
      <c r="H900" s="54">
        <v>1453</v>
      </c>
      <c r="I900" s="53" t="s">
        <v>46</v>
      </c>
      <c r="J900" s="429" t="str">
        <f>IF(ISBLANK(INDEX('Policy Characteristics'!D:D,MATCH($C900,'Policy Characteristics'!$C:$C,0))),"",INDEX('Policy Characteristics'!D:D,MATCH($C900,'Policy Characteristics'!$C:$C,0)))</f>
        <v>Electrification + Hydrogen</v>
      </c>
      <c r="K900" s="427" t="str">
        <f>IF(ISBLANK(INDEX('Policy Characteristics'!E:E,MATCH($C900,'Policy Characteristics'!$C:$C,0))),"",INDEX('Policy Characteristics'!E:E,MATCH($C900,'Policy Characteristics'!$C:$C,0)))</f>
        <v>indst fuel type shifting</v>
      </c>
      <c r="L900" s="450">
        <f>IF(ISBLANK(INDEX('Policy Characteristics'!F:F,MATCH($C900,'Policy Characteristics'!$C:$C,0))),"",INDEX('Policy Characteristics'!F:F,MATCH($C900,'Policy Characteristics'!$C:$C,0)))</f>
        <v>0</v>
      </c>
      <c r="M900" s="450">
        <f>IF(ISBLANK(INDEX('Policy Characteristics'!G:G,MATCH($C900,'Policy Characteristics'!$C:$C,0))),"",INDEX('Policy Characteristics'!G:G,MATCH($C900,'Policy Characteristics'!$C:$C,0)))</f>
        <v>1</v>
      </c>
      <c r="N900" s="450">
        <f>IF(ISBLANK(INDEX('Policy Characteristics'!H:H,MATCH($C900,'Policy Characteristics'!$C:$C,0))),"",INDEX('Policy Characteristics'!H:H,MATCH($C900,'Policy Characteristics'!$C:$C,0)))</f>
        <v>0.01</v>
      </c>
      <c r="O900" s="427" t="str">
        <f>IF(ISBLANK(INDEX('Policy Characteristics'!I:I,MATCH($C900,'Policy Characteristics'!$C:$C,0))),"",INDEX('Policy Characteristics'!I:I,MATCH($C900,'Policy Characteristics'!$C:$C,0)))</f>
        <v>% of fuel shifted</v>
      </c>
      <c r="P900" s="427" t="str">
        <f>IF(ISBLANK(INDEX('Policy Characteristics'!J:J,MATCH($C900,'Policy Characteristics'!$C:$C,0))),"",INDEX('Policy Characteristics'!J:J,MATCH($C900,'Policy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900" s="427" t="str">
        <f>IF(ISBLANK(INDEX('Policy Characteristics'!K:K,MATCH($C900,'Policy Characteristics'!$C:$C,0))),"",INDEX('Policy Characteristics'!K:K,MATCH($C900,'Policy Characteristics'!$C:$C,0)))</f>
        <v>industry-ag-main.html#fuel-switching</v>
      </c>
      <c r="R900" s="427" t="str">
        <f>IF(ISBLANK(INDEX('Policy Characteristics'!L:L,MATCH($C900,'Policy Characteristics'!$C:$C,0))),"",INDEX('Policy Characteristics'!L:L,MATCH($C900,'Policy Characteristics'!$C:$C,0)))</f>
        <v>industry-elec-and-hydrogen.html</v>
      </c>
    </row>
    <row r="901" spans="1:18" x14ac:dyDescent="0.35">
      <c r="A901" s="427" t="str">
        <f>IF(ISBLANK(INDEX('Policy Characteristics'!A:A,MATCH($C901,'Policy Characteristics'!$C:$C,0))),"",INDEX('Policy Characteristics'!A:A,MATCH($C901,'Policy Characteristics'!$C:$C,0)))</f>
        <v>Industry</v>
      </c>
      <c r="B901" s="427" t="str">
        <f>IF(ISBLANK(INDEX('Policy Characteristics'!B:B,MATCH($C901,'Policy Characteristics'!$C:$C,0))),"",INDEX('Policy Characteristics'!B:B,MATCH($C901,'Policy Characteristics'!$C:$C,0)))</f>
        <v>Electrification + Hydrogen</v>
      </c>
      <c r="C901" s="431" t="str">
        <f t="shared" si="41"/>
        <v>Fraction of Industrial Fuel Use Shifted to Other Fuels</v>
      </c>
      <c r="D901" s="9" t="s">
        <v>3270</v>
      </c>
      <c r="E901" s="53" t="s">
        <v>2837</v>
      </c>
      <c r="F901" s="211" t="s">
        <v>3237</v>
      </c>
      <c r="G901" s="53" t="s">
        <v>3279</v>
      </c>
      <c r="H901" s="54">
        <v>1454</v>
      </c>
      <c r="I901" s="53" t="s">
        <v>46</v>
      </c>
      <c r="J901" s="429" t="str">
        <f>IF(ISBLANK(INDEX('Policy Characteristics'!D:D,MATCH($C901,'Policy Characteristics'!$C:$C,0))),"",INDEX('Policy Characteristics'!D:D,MATCH($C901,'Policy Characteristics'!$C:$C,0)))</f>
        <v>Electrification + Hydrogen</v>
      </c>
      <c r="K901" s="427" t="str">
        <f>IF(ISBLANK(INDEX('Policy Characteristics'!E:E,MATCH($C901,'Policy Characteristics'!$C:$C,0))),"",INDEX('Policy Characteristics'!E:E,MATCH($C901,'Policy Characteristics'!$C:$C,0)))</f>
        <v>indst fuel type shifting</v>
      </c>
      <c r="L901" s="450">
        <f>IF(ISBLANK(INDEX('Policy Characteristics'!F:F,MATCH($C901,'Policy Characteristics'!$C:$C,0))),"",INDEX('Policy Characteristics'!F:F,MATCH($C901,'Policy Characteristics'!$C:$C,0)))</f>
        <v>0</v>
      </c>
      <c r="M901" s="450">
        <f>IF(ISBLANK(INDEX('Policy Characteristics'!G:G,MATCH($C901,'Policy Characteristics'!$C:$C,0))),"",INDEX('Policy Characteristics'!G:G,MATCH($C901,'Policy Characteristics'!$C:$C,0)))</f>
        <v>1</v>
      </c>
      <c r="N901" s="450">
        <f>IF(ISBLANK(INDEX('Policy Characteristics'!H:H,MATCH($C901,'Policy Characteristics'!$C:$C,0))),"",INDEX('Policy Characteristics'!H:H,MATCH($C901,'Policy Characteristics'!$C:$C,0)))</f>
        <v>0.01</v>
      </c>
      <c r="O901" s="427" t="str">
        <f>IF(ISBLANK(INDEX('Policy Characteristics'!I:I,MATCH($C901,'Policy Characteristics'!$C:$C,0))),"",INDEX('Policy Characteristics'!I:I,MATCH($C901,'Policy Characteristics'!$C:$C,0)))</f>
        <v>% of fuel shifted</v>
      </c>
      <c r="P901" s="427" t="str">
        <f>IF(ISBLANK(INDEX('Policy Characteristics'!J:J,MATCH($C901,'Policy Characteristics'!$C:$C,0))),"",INDEX('Policy Characteristics'!J:J,MATCH($C901,'Policy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901" s="427" t="str">
        <f>IF(ISBLANK(INDEX('Policy Characteristics'!K:K,MATCH($C901,'Policy Characteristics'!$C:$C,0))),"",INDEX('Policy Characteristics'!K:K,MATCH($C901,'Policy Characteristics'!$C:$C,0)))</f>
        <v>industry-ag-main.html#fuel-switching</v>
      </c>
      <c r="R901" s="427" t="str">
        <f>IF(ISBLANK(INDEX('Policy Characteristics'!L:L,MATCH($C901,'Policy Characteristics'!$C:$C,0))),"",INDEX('Policy Characteristics'!L:L,MATCH($C901,'Policy Characteristics'!$C:$C,0)))</f>
        <v>industry-elec-and-hydrogen.html</v>
      </c>
    </row>
    <row r="902" spans="1:18" x14ac:dyDescent="0.35">
      <c r="A902" s="427" t="str">
        <f>IF(ISBLANK(INDEX('Policy Characteristics'!A:A,MATCH($C902,'Policy Characteristics'!$C:$C,0))),"",INDEX('Policy Characteristics'!A:A,MATCH($C902,'Policy Characteristics'!$C:$C,0)))</f>
        <v>Industry</v>
      </c>
      <c r="B902" s="427" t="str">
        <f>IF(ISBLANK(INDEX('Policy Characteristics'!B:B,MATCH($C902,'Policy Characteristics'!$C:$C,0))),"",INDEX('Policy Characteristics'!B:B,MATCH($C902,'Policy Characteristics'!$C:$C,0)))</f>
        <v>Electrification + Hydrogen</v>
      </c>
      <c r="C902" s="431" t="str">
        <f t="shared" si="41"/>
        <v>Fraction of Industrial Fuel Use Shifted to Other Fuels</v>
      </c>
      <c r="D902" s="9" t="s">
        <v>3270</v>
      </c>
      <c r="E902" s="53" t="s">
        <v>2838</v>
      </c>
      <c r="F902" s="211" t="s">
        <v>3237</v>
      </c>
      <c r="G902" s="53" t="s">
        <v>3280</v>
      </c>
      <c r="H902" s="54">
        <v>1455</v>
      </c>
      <c r="I902" s="53" t="s">
        <v>46</v>
      </c>
      <c r="J902" s="429" t="str">
        <f>IF(ISBLANK(INDEX('Policy Characteristics'!D:D,MATCH($C902,'Policy Characteristics'!$C:$C,0))),"",INDEX('Policy Characteristics'!D:D,MATCH($C902,'Policy Characteristics'!$C:$C,0)))</f>
        <v>Electrification + Hydrogen</v>
      </c>
      <c r="K902" s="427" t="str">
        <f>IF(ISBLANK(INDEX('Policy Characteristics'!E:E,MATCH($C902,'Policy Characteristics'!$C:$C,0))),"",INDEX('Policy Characteristics'!E:E,MATCH($C902,'Policy Characteristics'!$C:$C,0)))</f>
        <v>indst fuel type shifting</v>
      </c>
      <c r="L902" s="450">
        <f>IF(ISBLANK(INDEX('Policy Characteristics'!F:F,MATCH($C902,'Policy Characteristics'!$C:$C,0))),"",INDEX('Policy Characteristics'!F:F,MATCH($C902,'Policy Characteristics'!$C:$C,0)))</f>
        <v>0</v>
      </c>
      <c r="M902" s="450">
        <f>IF(ISBLANK(INDEX('Policy Characteristics'!G:G,MATCH($C902,'Policy Characteristics'!$C:$C,0))),"",INDEX('Policy Characteristics'!G:G,MATCH($C902,'Policy Characteristics'!$C:$C,0)))</f>
        <v>1</v>
      </c>
      <c r="N902" s="450">
        <f>IF(ISBLANK(INDEX('Policy Characteristics'!H:H,MATCH($C902,'Policy Characteristics'!$C:$C,0))),"",INDEX('Policy Characteristics'!H:H,MATCH($C902,'Policy Characteristics'!$C:$C,0)))</f>
        <v>0.01</v>
      </c>
      <c r="O902" s="427" t="str">
        <f>IF(ISBLANK(INDEX('Policy Characteristics'!I:I,MATCH($C902,'Policy Characteristics'!$C:$C,0))),"",INDEX('Policy Characteristics'!I:I,MATCH($C902,'Policy Characteristics'!$C:$C,0)))</f>
        <v>% of fuel shifted</v>
      </c>
      <c r="P902" s="427" t="str">
        <f>IF(ISBLANK(INDEX('Policy Characteristics'!J:J,MATCH($C902,'Policy Characteristics'!$C:$C,0))),"",INDEX('Policy Characteristics'!J:J,MATCH($C902,'Policy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902" s="427" t="str">
        <f>IF(ISBLANK(INDEX('Policy Characteristics'!K:K,MATCH($C902,'Policy Characteristics'!$C:$C,0))),"",INDEX('Policy Characteristics'!K:K,MATCH($C902,'Policy Characteristics'!$C:$C,0)))</f>
        <v>industry-ag-main.html#fuel-switching</v>
      </c>
      <c r="R902" s="427" t="str">
        <f>IF(ISBLANK(INDEX('Policy Characteristics'!L:L,MATCH($C902,'Policy Characteristics'!$C:$C,0))),"",INDEX('Policy Characteristics'!L:L,MATCH($C902,'Policy Characteristics'!$C:$C,0)))</f>
        <v>industry-elec-and-hydrogen.html</v>
      </c>
    </row>
    <row r="903" spans="1:18" x14ac:dyDescent="0.35">
      <c r="A903" s="427" t="str">
        <f>IF(ISBLANK(INDEX('Policy Characteristics'!A:A,MATCH($C903,'Policy Characteristics'!$C:$C,0))),"",INDEX('Policy Characteristics'!A:A,MATCH($C903,'Policy Characteristics'!$C:$C,0)))</f>
        <v>Industry</v>
      </c>
      <c r="B903" s="427" t="str">
        <f>IF(ISBLANK(INDEX('Policy Characteristics'!B:B,MATCH($C903,'Policy Characteristics'!$C:$C,0))),"",INDEX('Policy Characteristics'!B:B,MATCH($C903,'Policy Characteristics'!$C:$C,0)))</f>
        <v>Electrification + Hydrogen</v>
      </c>
      <c r="C903" s="431" t="str">
        <f t="shared" si="41"/>
        <v>Fraction of Industrial Fuel Use Shifted to Other Fuels</v>
      </c>
      <c r="D903" s="9" t="s">
        <v>3270</v>
      </c>
      <c r="E903" s="53" t="s">
        <v>2839</v>
      </c>
      <c r="F903" s="211" t="s">
        <v>3237</v>
      </c>
      <c r="G903" s="53" t="s">
        <v>3281</v>
      </c>
      <c r="H903" s="54">
        <v>1456</v>
      </c>
      <c r="I903" s="53" t="s">
        <v>46</v>
      </c>
      <c r="J903" s="429" t="str">
        <f>IF(ISBLANK(INDEX('Policy Characteristics'!D:D,MATCH($C903,'Policy Characteristics'!$C:$C,0))),"",INDEX('Policy Characteristics'!D:D,MATCH($C903,'Policy Characteristics'!$C:$C,0)))</f>
        <v>Electrification + Hydrogen</v>
      </c>
      <c r="K903" s="427" t="str">
        <f>IF(ISBLANK(INDEX('Policy Characteristics'!E:E,MATCH($C903,'Policy Characteristics'!$C:$C,0))),"",INDEX('Policy Characteristics'!E:E,MATCH($C903,'Policy Characteristics'!$C:$C,0)))</f>
        <v>indst fuel type shifting</v>
      </c>
      <c r="L903" s="450">
        <f>IF(ISBLANK(INDEX('Policy Characteristics'!F:F,MATCH($C903,'Policy Characteristics'!$C:$C,0))),"",INDEX('Policy Characteristics'!F:F,MATCH($C903,'Policy Characteristics'!$C:$C,0)))</f>
        <v>0</v>
      </c>
      <c r="M903" s="450">
        <f>IF(ISBLANK(INDEX('Policy Characteristics'!G:G,MATCH($C903,'Policy Characteristics'!$C:$C,0))),"",INDEX('Policy Characteristics'!G:G,MATCH($C903,'Policy Characteristics'!$C:$C,0)))</f>
        <v>1</v>
      </c>
      <c r="N903" s="450">
        <f>IF(ISBLANK(INDEX('Policy Characteristics'!H:H,MATCH($C903,'Policy Characteristics'!$C:$C,0))),"",INDEX('Policy Characteristics'!H:H,MATCH($C903,'Policy Characteristics'!$C:$C,0)))</f>
        <v>0.01</v>
      </c>
      <c r="O903" s="427" t="str">
        <f>IF(ISBLANK(INDEX('Policy Characteristics'!I:I,MATCH($C903,'Policy Characteristics'!$C:$C,0))),"",INDEX('Policy Characteristics'!I:I,MATCH($C903,'Policy Characteristics'!$C:$C,0)))</f>
        <v>% of fuel shifted</v>
      </c>
      <c r="P903" s="427" t="str">
        <f>IF(ISBLANK(INDEX('Policy Characteristics'!J:J,MATCH($C903,'Policy Characteristics'!$C:$C,0))),"",INDEX('Policy Characteristics'!J:J,MATCH($C903,'Policy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903" s="427" t="str">
        <f>IF(ISBLANK(INDEX('Policy Characteristics'!K:K,MATCH($C903,'Policy Characteristics'!$C:$C,0))),"",INDEX('Policy Characteristics'!K:K,MATCH($C903,'Policy Characteristics'!$C:$C,0)))</f>
        <v>industry-ag-main.html#fuel-switching</v>
      </c>
      <c r="R903" s="427" t="str">
        <f>IF(ISBLANK(INDEX('Policy Characteristics'!L:L,MATCH($C903,'Policy Characteristics'!$C:$C,0))),"",INDEX('Policy Characteristics'!L:L,MATCH($C903,'Policy Characteristics'!$C:$C,0)))</f>
        <v>industry-elec-and-hydrogen.html</v>
      </c>
    </row>
    <row r="904" spans="1:18" x14ac:dyDescent="0.35">
      <c r="A904" s="427" t="str">
        <f>IF(ISBLANK(INDEX('Policy Characteristics'!A:A,MATCH($C904,'Policy Characteristics'!$C:$C,0))),"",INDEX('Policy Characteristics'!A:A,MATCH($C904,'Policy Characteristics'!$C:$C,0)))</f>
        <v>Industry</v>
      </c>
      <c r="B904" s="427" t="str">
        <f>IF(ISBLANK(INDEX('Policy Characteristics'!B:B,MATCH($C904,'Policy Characteristics'!$C:$C,0))),"",INDEX('Policy Characteristics'!B:B,MATCH($C904,'Policy Characteristics'!$C:$C,0)))</f>
        <v>Electrification + Hydrogen</v>
      </c>
      <c r="C904" s="431" t="str">
        <f t="shared" si="41"/>
        <v>Fraction of Industrial Fuel Use Shifted to Other Fuels</v>
      </c>
      <c r="D904" s="9" t="s">
        <v>3270</v>
      </c>
      <c r="E904" s="53" t="s">
        <v>2836</v>
      </c>
      <c r="F904" s="211" t="s">
        <v>3237</v>
      </c>
      <c r="G904" s="53" t="s">
        <v>3282</v>
      </c>
      <c r="H904" s="54">
        <v>1457</v>
      </c>
      <c r="I904" s="53" t="s">
        <v>45</v>
      </c>
      <c r="J904" s="429" t="str">
        <f>IF(ISBLANK(INDEX('Policy Characteristics'!D:D,MATCH($C904,'Policy Characteristics'!$C:$C,0))),"",INDEX('Policy Characteristics'!D:D,MATCH($C904,'Policy Characteristics'!$C:$C,0)))</f>
        <v>Electrification + Hydrogen</v>
      </c>
      <c r="K904" s="427" t="str">
        <f>IF(ISBLANK(INDEX('Policy Characteristics'!E:E,MATCH($C904,'Policy Characteristics'!$C:$C,0))),"",INDEX('Policy Characteristics'!E:E,MATCH($C904,'Policy Characteristics'!$C:$C,0)))</f>
        <v>indst fuel type shifting</v>
      </c>
      <c r="L904" s="450">
        <f>IF(ISBLANK(INDEX('Policy Characteristics'!F:F,MATCH($C904,'Policy Characteristics'!$C:$C,0))),"",INDEX('Policy Characteristics'!F:F,MATCH($C904,'Policy Characteristics'!$C:$C,0)))</f>
        <v>0</v>
      </c>
      <c r="M904" s="450">
        <f>IF(ISBLANK(INDEX('Policy Characteristics'!G:G,MATCH($C904,'Policy Characteristics'!$C:$C,0))),"",INDEX('Policy Characteristics'!G:G,MATCH($C904,'Policy Characteristics'!$C:$C,0)))</f>
        <v>1</v>
      </c>
      <c r="N904" s="450">
        <f>IF(ISBLANK(INDEX('Policy Characteristics'!H:H,MATCH($C904,'Policy Characteristics'!$C:$C,0))),"",INDEX('Policy Characteristics'!H:H,MATCH($C904,'Policy Characteristics'!$C:$C,0)))</f>
        <v>0.01</v>
      </c>
      <c r="O904" s="427" t="str">
        <f>IF(ISBLANK(INDEX('Policy Characteristics'!I:I,MATCH($C904,'Policy Characteristics'!$C:$C,0))),"",INDEX('Policy Characteristics'!I:I,MATCH($C904,'Policy Characteristics'!$C:$C,0)))</f>
        <v>% of fuel shifted</v>
      </c>
      <c r="P904" s="427" t="str">
        <f>IF(ISBLANK(INDEX('Policy Characteristics'!J:J,MATCH($C904,'Policy Characteristics'!$C:$C,0))),"",INDEX('Policy Characteristics'!J:J,MATCH($C904,'Policy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904" s="427" t="str">
        <f>IF(ISBLANK(INDEX('Policy Characteristics'!K:K,MATCH($C904,'Policy Characteristics'!$C:$C,0))),"",INDEX('Policy Characteristics'!K:K,MATCH($C904,'Policy Characteristics'!$C:$C,0)))</f>
        <v>industry-ag-main.html#fuel-switching</v>
      </c>
      <c r="R904" s="427" t="str">
        <f>IF(ISBLANK(INDEX('Policy Characteristics'!L:L,MATCH($C904,'Policy Characteristics'!$C:$C,0))),"",INDEX('Policy Characteristics'!L:L,MATCH($C904,'Policy Characteristics'!$C:$C,0)))</f>
        <v>industry-elec-and-hydrogen.html</v>
      </c>
    </row>
    <row r="905" spans="1:18" s="2" customFormat="1" x14ac:dyDescent="0.35">
      <c r="A905" s="427" t="str">
        <f>IF(ISBLANK(INDEX('Policy Characteristics'!A:A,MATCH($C905,'Policy Characteristics'!$C:$C,0))),"",INDEX('Policy Characteristics'!A:A,MATCH($C905,'Policy Characteristics'!$C:$C,0)))</f>
        <v>Industry</v>
      </c>
      <c r="B905" s="427" t="str">
        <f>IF(ISBLANK(INDEX('Policy Characteristics'!B:B,MATCH($C905,'Policy Characteristics'!$C:$C,0))),"",INDEX('Policy Characteristics'!B:B,MATCH($C905,'Policy Characteristics'!$C:$C,0)))</f>
        <v>F-Gas Substitution</v>
      </c>
      <c r="C905" s="430" t="s">
        <v>2916</v>
      </c>
      <c r="D905" s="9"/>
      <c r="E905" s="9"/>
      <c r="F905" s="9"/>
      <c r="G905" s="9"/>
      <c r="H905" s="56">
        <v>58</v>
      </c>
      <c r="I905" s="9" t="s">
        <v>45</v>
      </c>
      <c r="J905" s="429" t="str">
        <f>IF(ISBLANK(INDEX('Policy Characteristics'!D:D,MATCH($C905,'Policy Characteristics'!$C:$C,0))),"",INDEX('Policy Characteristics'!D:D,MATCH($C905,'Policy Characteristics'!$C:$C,0)))</f>
        <v>F-gas Measures</v>
      </c>
      <c r="K905" s="427" t="str">
        <f>IF(ISBLANK(INDEX('Policy Characteristics'!E:E,MATCH($C905,'Policy Characteristics'!$C:$C,0))),"",INDEX('Policy Characteristics'!E:E,MATCH($C905,'Policy Characteristics'!$C:$C,0)))</f>
        <v>indst f gas substitution</v>
      </c>
      <c r="L905" s="450">
        <f>IF(ISBLANK(INDEX('Policy Characteristics'!F:F,MATCH($C905,'Policy Characteristics'!$C:$C,0))),"",INDEX('Policy Characteristics'!F:F,MATCH($C905,'Policy Characteristics'!$C:$C,0)))</f>
        <v>0</v>
      </c>
      <c r="M905" s="450">
        <f>IF(ISBLANK(INDEX('Policy Characteristics'!G:G,MATCH($C905,'Policy Characteristics'!$C:$C,0))),"",INDEX('Policy Characteristics'!G:G,MATCH($C905,'Policy Characteristics'!$C:$C,0)))</f>
        <v>1</v>
      </c>
      <c r="N905" s="450">
        <f>IF(ISBLANK(INDEX('Policy Characteristics'!H:H,MATCH($C905,'Policy Characteristics'!$C:$C,0))),"",INDEX('Policy Characteristics'!H:H,MATCH($C905,'Policy Characteristics'!$C:$C,0)))</f>
        <v>0.01</v>
      </c>
      <c r="O905" s="427" t="str">
        <f>IF(ISBLANK(INDEX('Policy Characteristics'!I:I,MATCH($C905,'Policy Characteristics'!$C:$C,0))),"",INDEX('Policy Characteristics'!I:I,MATCH($C905,'Policy Characteristics'!$C:$C,0)))</f>
        <v>% of potential achieved</v>
      </c>
      <c r="P905" s="427" t="str">
        <f>IF(ISBLANK(INDEX('Policy Characteristics'!J:J,MATCH($C905,'Policy Characteristics'!$C:$C,0))),"",INDEX('Policy Characteristics'!J:J,MATCH($C905,'Policy Characteristics'!$C:$C,0)))</f>
        <v>**Description:** This policy reduces emissions of high-GWP, fluorinated gases (F-gases) from the industry sector by substituting less-harmful chemicals. // **Guidance for setting values:** If this policy is fully implemented, F-gas emissions in 2050 are reduced by 16%. The EU has adopted the F-gas Regulation and the MAC Directive, and has ratified the Kigali Amendment to the Montreal Protocol. In the EU model's BAU scenario, HFCs have already largely been phased down due to the alignment with these targets.</v>
      </c>
      <c r="Q905" s="427" t="str">
        <f>IF(ISBLANK(INDEX('Policy Characteristics'!K:K,MATCH($C905,'Policy Characteristics'!$C:$C,0))),"",INDEX('Policy Characteristics'!K:K,MATCH($C905,'Policy Characteristics'!$C:$C,0)))</f>
        <v>industry-ag-main.html#avoid-f-gases</v>
      </c>
      <c r="R905" s="427" t="str">
        <f>IF(ISBLANK(INDEX('Policy Characteristics'!L:L,MATCH($C905,'Policy Characteristics'!$C:$C,0))),"",INDEX('Policy Characteristics'!L:L,MATCH($C905,'Policy Characteristics'!$C:$C,0)))</f>
        <v>avoid-f-gases.html</v>
      </c>
    </row>
    <row r="906" spans="1:18" s="2" customFormat="1" x14ac:dyDescent="0.35">
      <c r="A906" s="427" t="str">
        <f>IF(ISBLANK(INDEX('Policy Characteristics'!A:A,MATCH($C906,'Policy Characteristics'!$C:$C,0))),"",INDEX('Policy Characteristics'!A:A,MATCH($C906,'Policy Characteristics'!$C:$C,0)))</f>
        <v>Industry</v>
      </c>
      <c r="B906" s="427" t="str">
        <f>IF(ISBLANK(INDEX('Policy Characteristics'!B:B,MATCH($C906,'Policy Characteristics'!$C:$C,0))),"",INDEX('Policy Characteristics'!B:B,MATCH($C906,'Policy Characteristics'!$C:$C,0)))</f>
        <v>F-Gas Destruction</v>
      </c>
      <c r="C906" s="430" t="s">
        <v>2917</v>
      </c>
      <c r="D906" s="9"/>
      <c r="E906" s="9"/>
      <c r="F906" s="9"/>
      <c r="G906" s="9"/>
      <c r="H906" s="56">
        <v>510</v>
      </c>
      <c r="I906" s="9" t="s">
        <v>45</v>
      </c>
      <c r="J906" s="429" t="str">
        <f>IF(ISBLANK(INDEX('Policy Characteristics'!D:D,MATCH($C906,'Policy Characteristics'!$C:$C,0))),"",INDEX('Policy Characteristics'!D:D,MATCH($C906,'Policy Characteristics'!$C:$C,0)))</f>
        <v>F-gas Measures</v>
      </c>
      <c r="K906" s="427" t="str">
        <f>IF(ISBLANK(INDEX('Policy Characteristics'!E:E,MATCH($C906,'Policy Characteristics'!$C:$C,0))),"",INDEX('Policy Characteristics'!E:E,MATCH($C906,'Policy Characteristics'!$C:$C,0)))</f>
        <v>indst f gas destruction</v>
      </c>
      <c r="L906" s="450">
        <f>IF(ISBLANK(INDEX('Policy Characteristics'!F:F,MATCH($C906,'Policy Characteristics'!$C:$C,0))),"",INDEX('Policy Characteristics'!F:F,MATCH($C906,'Policy Characteristics'!$C:$C,0)))</f>
        <v>0</v>
      </c>
      <c r="M906" s="450">
        <f>IF(ISBLANK(INDEX('Policy Characteristics'!G:G,MATCH($C906,'Policy Characteristics'!$C:$C,0))),"",INDEX('Policy Characteristics'!G:G,MATCH($C906,'Policy Characteristics'!$C:$C,0)))</f>
        <v>1</v>
      </c>
      <c r="N906" s="450">
        <f>IF(ISBLANK(INDEX('Policy Characteristics'!H:H,MATCH($C906,'Policy Characteristics'!$C:$C,0))),"",INDEX('Policy Characteristics'!H:H,MATCH($C906,'Policy Characteristics'!$C:$C,0)))</f>
        <v>0.01</v>
      </c>
      <c r="O906" s="427" t="str">
        <f>IF(ISBLANK(INDEX('Policy Characteristics'!I:I,MATCH($C906,'Policy Characteristics'!$C:$C,0))),"",INDEX('Policy Characteristics'!I:I,MATCH($C906,'Policy Characteristics'!$C:$C,0)))</f>
        <v>% of potential achieved</v>
      </c>
      <c r="P906" s="427" t="str">
        <f>IF(ISBLANK(INDEX('Policy Characteristics'!J:J,MATCH($C906,'Policy Characteristics'!$C:$C,0))),"",INDEX('Policy Characteristics'!J:J,MATCH($C906,'Policy Characteristics'!$C:$C,0)))</f>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22%. The EU has adopted the F-gas Regulation and the MAC Directive, and has ratified the Kigali Amendment to the Montreal Protocol. In the EU model's BAU scenario, HFCs have already largely been phased down due to the alignment with these targets.</v>
      </c>
      <c r="Q906" s="427" t="str">
        <f>IF(ISBLANK(INDEX('Policy Characteristics'!K:K,MATCH($C906,'Policy Characteristics'!$C:$C,0))),"",INDEX('Policy Characteristics'!K:K,MATCH($C906,'Policy Characteristics'!$C:$C,0)))</f>
        <v>industry-ag-main.html#avoid-f-gases</v>
      </c>
      <c r="R906" s="427" t="str">
        <f>IF(ISBLANK(INDEX('Policy Characteristics'!L:L,MATCH($C906,'Policy Characteristics'!$C:$C,0))),"",INDEX('Policy Characteristics'!L:L,MATCH($C906,'Policy Characteristics'!$C:$C,0)))</f>
        <v>avoid-f-gases.html</v>
      </c>
    </row>
    <row r="907" spans="1:18" s="2" customFormat="1" x14ac:dyDescent="0.35">
      <c r="A907" s="427" t="str">
        <f>IF(ISBLANK(INDEX('Policy Characteristics'!A:A,MATCH($C907,'Policy Characteristics'!$C:$C,0))),"",INDEX('Policy Characteristics'!A:A,MATCH($C907,'Policy Characteristics'!$C:$C,0)))</f>
        <v>Industry</v>
      </c>
      <c r="B907" s="427" t="str">
        <f>IF(ISBLANK(INDEX('Policy Characteristics'!B:B,MATCH($C907,'Policy Characteristics'!$C:$C,0))),"",INDEX('Policy Characteristics'!B:B,MATCH($C907,'Policy Characteristics'!$C:$C,0)))</f>
        <v>F-Gas Recovery</v>
      </c>
      <c r="C907" s="430" t="s">
        <v>2918</v>
      </c>
      <c r="D907" s="9"/>
      <c r="E907" s="9"/>
      <c r="F907" s="9"/>
      <c r="G907" s="9"/>
      <c r="H907" s="56">
        <v>511</v>
      </c>
      <c r="I907" s="9" t="s">
        <v>45</v>
      </c>
      <c r="J907" s="429" t="str">
        <f>IF(ISBLANK(INDEX('Policy Characteristics'!D:D,MATCH($C907,'Policy Characteristics'!$C:$C,0))),"",INDEX('Policy Characteristics'!D:D,MATCH($C907,'Policy Characteristics'!$C:$C,0)))</f>
        <v>F-gas Measures</v>
      </c>
      <c r="K907" s="427" t="str">
        <f>IF(ISBLANK(INDEX('Policy Characteristics'!E:E,MATCH($C907,'Policy Characteristics'!$C:$C,0))),"",INDEX('Policy Characteristics'!E:E,MATCH($C907,'Policy Characteristics'!$C:$C,0)))</f>
        <v>indst f gas recovery</v>
      </c>
      <c r="L907" s="450">
        <f>IF(ISBLANK(INDEX('Policy Characteristics'!F:F,MATCH($C907,'Policy Characteristics'!$C:$C,0))),"",INDEX('Policy Characteristics'!F:F,MATCH($C907,'Policy Characteristics'!$C:$C,0)))</f>
        <v>0</v>
      </c>
      <c r="M907" s="450">
        <f>IF(ISBLANK(INDEX('Policy Characteristics'!G:G,MATCH($C907,'Policy Characteristics'!$C:$C,0))),"",INDEX('Policy Characteristics'!G:G,MATCH($C907,'Policy Characteristics'!$C:$C,0)))</f>
        <v>1</v>
      </c>
      <c r="N907" s="450">
        <f>IF(ISBLANK(INDEX('Policy Characteristics'!H:H,MATCH($C907,'Policy Characteristics'!$C:$C,0))),"",INDEX('Policy Characteristics'!H:H,MATCH($C907,'Policy Characteristics'!$C:$C,0)))</f>
        <v>0.01</v>
      </c>
      <c r="O907" s="427" t="str">
        <f>IF(ISBLANK(INDEX('Policy Characteristics'!I:I,MATCH($C907,'Policy Characteristics'!$C:$C,0))),"",INDEX('Policy Characteristics'!I:I,MATCH($C907,'Policy Characteristics'!$C:$C,0)))</f>
        <v>% of potential achieved</v>
      </c>
      <c r="P907" s="427" t="str">
        <f>IF(ISBLANK(INDEX('Policy Characteristics'!J:J,MATCH($C907,'Policy Characteristics'!$C:$C,0))),"",INDEX('Policy Characteristics'!J:J,MATCH($C907,'Policy Characteristics'!$C:$C,0)))</f>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9%. The EU has adopted the F-gas Regulation and the MAC Directive, and has ratified the Kigali Amendment to the Montreal Protocol. In the EU model's BAU scenario, HFCs have already largely been phased down due to the alignment with these targets.</v>
      </c>
      <c r="Q907" s="427" t="str">
        <f>IF(ISBLANK(INDEX('Policy Characteristics'!K:K,MATCH($C907,'Policy Characteristics'!$C:$C,0))),"",INDEX('Policy Characteristics'!K:K,MATCH($C907,'Policy Characteristics'!$C:$C,0)))</f>
        <v>industry-ag-main.html#avoid-f-gases</v>
      </c>
      <c r="R907" s="427" t="str">
        <f>IF(ISBLANK(INDEX('Policy Characteristics'!L:L,MATCH($C907,'Policy Characteristics'!$C:$C,0))),"",INDEX('Policy Characteristics'!L:L,MATCH($C907,'Policy Characteristics'!$C:$C,0)))</f>
        <v>avoid-f-gases.html</v>
      </c>
    </row>
    <row r="908" spans="1:18" s="2" customFormat="1" x14ac:dyDescent="0.35">
      <c r="A908" s="427" t="str">
        <f>IF(ISBLANK(INDEX('Policy Characteristics'!A:A,MATCH($C908,'Policy Characteristics'!$C:$C,0))),"",INDEX('Policy Characteristics'!A:A,MATCH($C908,'Policy Characteristics'!$C:$C,0)))</f>
        <v>Industry</v>
      </c>
      <c r="B908" s="427" t="str">
        <f>IF(ISBLANK(INDEX('Policy Characteristics'!B:B,MATCH($C908,'Policy Characteristics'!$C:$C,0))),"",INDEX('Policy Characteristics'!B:B,MATCH($C908,'Policy Characteristics'!$C:$C,0)))</f>
        <v>F-Gas Eqpt. Maintenance &amp; Retrofits</v>
      </c>
      <c r="C908" s="430" t="s">
        <v>2919</v>
      </c>
      <c r="D908" s="9"/>
      <c r="E908" s="9"/>
      <c r="F908" s="9"/>
      <c r="G908" s="9"/>
      <c r="H908" s="56">
        <v>512</v>
      </c>
      <c r="I908" s="9" t="s">
        <v>45</v>
      </c>
      <c r="J908" s="429" t="str">
        <f>IF(ISBLANK(INDEX('Policy Characteristics'!D:D,MATCH($C908,'Policy Characteristics'!$C:$C,0))),"",INDEX('Policy Characteristics'!D:D,MATCH($C908,'Policy Characteristics'!$C:$C,0)))</f>
        <v>F-gas Measures</v>
      </c>
      <c r="K908" s="427" t="str">
        <f>IF(ISBLANK(INDEX('Policy Characteristics'!E:E,MATCH($C908,'Policy Characteristics'!$C:$C,0))),"",INDEX('Policy Characteristics'!E:E,MATCH($C908,'Policy Characteristics'!$C:$C,0)))</f>
        <v>indst f gas inspct maint retrofit</v>
      </c>
      <c r="L908" s="450">
        <f>IF(ISBLANK(INDEX('Policy Characteristics'!F:F,MATCH($C908,'Policy Characteristics'!$C:$C,0))),"",INDEX('Policy Characteristics'!F:F,MATCH($C908,'Policy Characteristics'!$C:$C,0)))</f>
        <v>0</v>
      </c>
      <c r="M908" s="450">
        <f>IF(ISBLANK(INDEX('Policy Characteristics'!G:G,MATCH($C908,'Policy Characteristics'!$C:$C,0))),"",INDEX('Policy Characteristics'!G:G,MATCH($C908,'Policy Characteristics'!$C:$C,0)))</f>
        <v>1</v>
      </c>
      <c r="N908" s="450">
        <f>IF(ISBLANK(INDEX('Policy Characteristics'!H:H,MATCH($C908,'Policy Characteristics'!$C:$C,0))),"",INDEX('Policy Characteristics'!H:H,MATCH($C908,'Policy Characteristics'!$C:$C,0)))</f>
        <v>0.01</v>
      </c>
      <c r="O908" s="427" t="str">
        <f>IF(ISBLANK(INDEX('Policy Characteristics'!I:I,MATCH($C908,'Policy Characteristics'!$C:$C,0))),"",INDEX('Policy Characteristics'!I:I,MATCH($C908,'Policy Characteristics'!$C:$C,0)))</f>
        <v>% of potential achieved</v>
      </c>
      <c r="P908" s="427" t="str">
        <f>IF(ISBLANK(INDEX('Policy Characteristics'!J:J,MATCH($C908,'Policy Characteristics'!$C:$C,0))),"",INDEX('Policy Characteristics'!J:J,MATCH($C908,'Policy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2%. The EU has adopted the F-gas Regulation and the MAC Directive, and has ratified the Kigali Amendment to the Montreal Protocol. In the EU model's BAU scenario, HFCs have already largely been phased down due to the alignment with these targets.</v>
      </c>
      <c r="Q908" s="427" t="str">
        <f>IF(ISBLANK(INDEX('Policy Characteristics'!K:K,MATCH($C908,'Policy Characteristics'!$C:$C,0))),"",INDEX('Policy Characteristics'!K:K,MATCH($C908,'Policy Characteristics'!$C:$C,0)))</f>
        <v>industry-ag-main.html#avoid-f-gases</v>
      </c>
      <c r="R908" s="427" t="str">
        <f>IF(ISBLANK(INDEX('Policy Characteristics'!L:L,MATCH($C908,'Policy Characteristics'!$C:$C,0))),"",INDEX('Policy Characteristics'!L:L,MATCH($C908,'Policy Characteristics'!$C:$C,0)))</f>
        <v>avoid-f-gases.html</v>
      </c>
    </row>
    <row r="909" spans="1:18" s="5" customFormat="1" x14ac:dyDescent="0.35">
      <c r="A909" s="427" t="str">
        <f>IF(ISBLANK(INDEX('Policy Characteristics'!A:A,MATCH($C909,'Policy Characteristics'!$C:$C,0))),"",INDEX('Policy Characteristics'!A:A,MATCH($C909,'Policy Characteristics'!$C:$C,0)))</f>
        <v>Industry</v>
      </c>
      <c r="B909" s="427" t="str">
        <f>IF(ISBLANK(INDEX('Policy Characteristics'!B:B,MATCH($C909,'Policy Characteristics'!$C:$C,0))),"",INDEX('Policy Characteristics'!B:B,MATCH($C909,'Policy Characteristics'!$C:$C,0)))</f>
        <v>Material Efficiency, Longevity, &amp; Re-Use</v>
      </c>
      <c r="C909" s="432" t="s">
        <v>2519</v>
      </c>
      <c r="D909" s="53" t="s">
        <v>3258</v>
      </c>
      <c r="E909" s="53"/>
      <c r="F909" s="9" t="s">
        <v>3227</v>
      </c>
      <c r="G909" s="53"/>
      <c r="H909" s="54">
        <v>429</v>
      </c>
      <c r="I909" s="53" t="s">
        <v>45</v>
      </c>
      <c r="J909" s="429" t="str">
        <f>IF(ISBLANK(INDEX('Policy Characteristics'!D:D,MATCH($C909,'Policy Characteristics'!$C:$C,0))),"",INDEX('Policy Characteristics'!D:D,MATCH($C909,'Policy Characteristics'!$C:$C,0)))</f>
        <v>Material Efficiency, Longevity, &amp; Re-Use</v>
      </c>
      <c r="K909" s="427" t="str">
        <f>IF(ISBLANK(INDEX('Policy Characteristics'!E:E,MATCH($C909,'Policy Characteristics'!$C:$C,0))),"",INDEX('Policy Characteristics'!E:E,MATCH($C909,'Policy Characteristics'!$C:$C,0)))</f>
        <v>indst reduce nonenergy product demand</v>
      </c>
      <c r="L909" s="450">
        <f>IF(ISBLANK(INDEX('Policy Characteristics'!F:F,MATCH($C909,'Policy Characteristics'!$C:$C,0))),"",INDEX('Policy Characteristics'!F:F,MATCH($C909,'Policy Characteristics'!$C:$C,0)))</f>
        <v>0</v>
      </c>
      <c r="M909" s="450">
        <f>IF(ISBLANK(INDEX('Policy Characteristics'!G:G,MATCH($C909,'Policy Characteristics'!$C:$C,0))),"",INDEX('Policy Characteristics'!G:G,MATCH($C909,'Policy Characteristics'!$C:$C,0)))</f>
        <v>1</v>
      </c>
      <c r="N909" s="450">
        <f>IF(ISBLANK(INDEX('Policy Characteristics'!H:H,MATCH($C909,'Policy Characteristics'!$C:$C,0))),"",INDEX('Policy Characteristics'!H:H,MATCH($C909,'Policy Characteristics'!$C:$C,0)))</f>
        <v>0.01</v>
      </c>
      <c r="O909" s="427" t="str">
        <f>IF(ISBLANK(INDEX('Policy Characteristics'!I:I,MATCH($C909,'Policy Characteristics'!$C:$C,0))),"",INDEX('Policy Characteristics'!I:I,MATCH($C909,'Policy Characteristics'!$C:$C,0)))</f>
        <v>% demand reduction</v>
      </c>
      <c r="P909" s="427" t="str">
        <f>IF(ISBLANK(INDEX('Policy Characteristics'!J:J,MATCH($C909,'Policy Characteristics'!$C:$C,0))),"",INDEX('Policy Characteristics'!J:J,MATCH($C909,'Policy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EEA reports that agriculture accounts for 40% of EU water consumption, and the U.S. Environmental Protection Agency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09" s="427" t="str">
        <f>IF(ISBLANK(INDEX('Policy Characteristics'!K:K,MATCH($C909,'Policy Characteristics'!$C:$C,0))),"",INDEX('Policy Characteristics'!K:K,MATCH($C909,'Policy Characteristics'!$C:$C,0)))</f>
        <v/>
      </c>
      <c r="R909" s="427" t="str">
        <f>IF(ISBLANK(INDEX('Policy Characteristics'!L:L,MATCH($C909,'Policy Characteristics'!$C:$C,0))),"",INDEX('Policy Characteristics'!L:L,MATCH($C909,'Policy Characteristics'!$C:$C,0)))</f>
        <v>material-efficiency-longevity-reuse.html</v>
      </c>
    </row>
    <row r="910" spans="1:18" s="5" customFormat="1" x14ac:dyDescent="0.35">
      <c r="A910" s="427" t="str">
        <f>IF(ISBLANK(INDEX('Policy Characteristics'!A:A,MATCH($C910,'Policy Characteristics'!$C:$C,0))),"",INDEX('Policy Characteristics'!A:A,MATCH($C910,'Policy Characteristics'!$C:$C,0)))</f>
        <v>Industry</v>
      </c>
      <c r="B910" s="427" t="str">
        <f>IF(ISBLANK(INDEX('Policy Characteristics'!B:B,MATCH($C910,'Policy Characteristics'!$C:$C,0))),"",INDEX('Policy Characteristics'!B:B,MATCH($C910,'Policy Characteristics'!$C:$C,0)))</f>
        <v>Material Efficiency, Longevity, &amp; Re-Use</v>
      </c>
      <c r="C910" s="431" t="str">
        <f t="shared" ref="C910" si="42">C$909</f>
        <v>Percent Reduction in Nonenergy Nonagriculture Industry Product Demand</v>
      </c>
      <c r="D910" s="9" t="s">
        <v>3259</v>
      </c>
      <c r="E910" s="53"/>
      <c r="F910" s="9" t="s">
        <v>2695</v>
      </c>
      <c r="G910" s="53"/>
      <c r="H910" s="54">
        <v>430</v>
      </c>
      <c r="I910" s="53" t="s">
        <v>45</v>
      </c>
      <c r="J910" s="429" t="str">
        <f>IF(ISBLANK(INDEX('Policy Characteristics'!D:D,MATCH($C910,'Policy Characteristics'!$C:$C,0))),"",INDEX('Policy Characteristics'!D:D,MATCH($C910,'Policy Characteristics'!$C:$C,0)))</f>
        <v>Material Efficiency, Longevity, &amp; Re-Use</v>
      </c>
      <c r="K910" s="427" t="str">
        <f>IF(ISBLANK(INDEX('Policy Characteristics'!E:E,MATCH($C910,'Policy Characteristics'!$C:$C,0))),"",INDEX('Policy Characteristics'!E:E,MATCH($C910,'Policy Characteristics'!$C:$C,0)))</f>
        <v>indst reduce nonenergy product demand</v>
      </c>
      <c r="L910" s="450">
        <f>IF(ISBLANK(INDEX('Policy Characteristics'!F:F,MATCH($C910,'Policy Characteristics'!$C:$C,0))),"",INDEX('Policy Characteristics'!F:F,MATCH($C910,'Policy Characteristics'!$C:$C,0)))</f>
        <v>0</v>
      </c>
      <c r="M910" s="450">
        <f>IF(ISBLANK(INDEX('Policy Characteristics'!G:G,MATCH($C910,'Policy Characteristics'!$C:$C,0))),"",INDEX('Policy Characteristics'!G:G,MATCH($C910,'Policy Characteristics'!$C:$C,0)))</f>
        <v>1</v>
      </c>
      <c r="N910" s="450">
        <f>IF(ISBLANK(INDEX('Policy Characteristics'!H:H,MATCH($C910,'Policy Characteristics'!$C:$C,0))),"",INDEX('Policy Characteristics'!H:H,MATCH($C910,'Policy Characteristics'!$C:$C,0)))</f>
        <v>0.01</v>
      </c>
      <c r="O910" s="427" t="str">
        <f>IF(ISBLANK(INDEX('Policy Characteristics'!I:I,MATCH($C910,'Policy Characteristics'!$C:$C,0))),"",INDEX('Policy Characteristics'!I:I,MATCH($C910,'Policy Characteristics'!$C:$C,0)))</f>
        <v>% demand reduction</v>
      </c>
      <c r="P910" s="427" t="str">
        <f>IF(ISBLANK(INDEX('Policy Characteristics'!J:J,MATCH($C910,'Policy Characteristics'!$C:$C,0))),"",INDEX('Policy Characteristics'!J:J,MATCH($C910,'Policy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EEA reports that agriculture accounts for 40% of EU water consumption, and the U.S. Environmental Protection Agency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10" s="427" t="str">
        <f>IF(ISBLANK(INDEX('Policy Characteristics'!K:K,MATCH($C910,'Policy Characteristics'!$C:$C,0))),"",INDEX('Policy Characteristics'!K:K,MATCH($C910,'Policy Characteristics'!$C:$C,0)))</f>
        <v/>
      </c>
      <c r="R910" s="427" t="str">
        <f>IF(ISBLANK(INDEX('Policy Characteristics'!L:L,MATCH($C910,'Policy Characteristics'!$C:$C,0))),"",INDEX('Policy Characteristics'!L:L,MATCH($C910,'Policy Characteristics'!$C:$C,0)))</f>
        <v>material-efficiency-longevity-reuse.html</v>
      </c>
    </row>
    <row r="911" spans="1:18" s="5" customFormat="1" x14ac:dyDescent="0.35">
      <c r="A911" s="427" t="str">
        <f>IF(ISBLANK(INDEX('Policy Characteristics'!A:A,MATCH($C911,'Policy Characteristics'!$C:$C,0))),"",INDEX('Policy Characteristics'!A:A,MATCH($C911,'Policy Characteristics'!$C:$C,0)))</f>
        <v>Industry</v>
      </c>
      <c r="B911" s="427" t="str">
        <f>IF(ISBLANK(INDEX('Policy Characteristics'!B:B,MATCH($C911,'Policy Characteristics'!$C:$C,0))),"",INDEX('Policy Characteristics'!B:B,MATCH($C911,'Policy Characteristics'!$C:$C,0)))</f>
        <v>Material Efficiency, Longevity, &amp; Re-Use</v>
      </c>
      <c r="C911" s="431" t="str">
        <f t="shared" ref="C911" si="43">C$909</f>
        <v>Percent Reduction in Nonenergy Nonagriculture Industry Product Demand</v>
      </c>
      <c r="D911" s="9" t="s">
        <v>3269</v>
      </c>
      <c r="E911" s="53"/>
      <c r="F911" s="9" t="s">
        <v>3272</v>
      </c>
      <c r="G911" s="53"/>
      <c r="H911" s="54">
        <v>432</v>
      </c>
      <c r="I911" s="53" t="s">
        <v>45</v>
      </c>
      <c r="J911" s="429" t="str">
        <f>IF(ISBLANK(INDEX('Policy Characteristics'!D:D,MATCH($C911,'Policy Characteristics'!$C:$C,0))),"",INDEX('Policy Characteristics'!D:D,MATCH($C911,'Policy Characteristics'!$C:$C,0)))</f>
        <v>Material Efficiency, Longevity, &amp; Re-Use</v>
      </c>
      <c r="K911" s="427" t="str">
        <f>IF(ISBLANK(INDEX('Policy Characteristics'!E:E,MATCH($C911,'Policy Characteristics'!$C:$C,0))),"",INDEX('Policy Characteristics'!E:E,MATCH($C911,'Policy Characteristics'!$C:$C,0)))</f>
        <v>indst reduce nonenergy product demand</v>
      </c>
      <c r="L911" s="450">
        <f>IF(ISBLANK(INDEX('Policy Characteristics'!F:F,MATCH($C911,'Policy Characteristics'!$C:$C,0))),"",INDEX('Policy Characteristics'!F:F,MATCH($C911,'Policy Characteristics'!$C:$C,0)))</f>
        <v>0</v>
      </c>
      <c r="M911" s="450">
        <f>IF(ISBLANK(INDEX('Policy Characteristics'!G:G,MATCH($C911,'Policy Characteristics'!$C:$C,0))),"",INDEX('Policy Characteristics'!G:G,MATCH($C911,'Policy Characteristics'!$C:$C,0)))</f>
        <v>1</v>
      </c>
      <c r="N911" s="450">
        <f>IF(ISBLANK(INDEX('Policy Characteristics'!H:H,MATCH($C911,'Policy Characteristics'!$C:$C,0))),"",INDEX('Policy Characteristics'!H:H,MATCH($C911,'Policy Characteristics'!$C:$C,0)))</f>
        <v>0.01</v>
      </c>
      <c r="O911" s="427" t="str">
        <f>IF(ISBLANK(INDEX('Policy Characteristics'!I:I,MATCH($C911,'Policy Characteristics'!$C:$C,0))),"",INDEX('Policy Characteristics'!I:I,MATCH($C911,'Policy Characteristics'!$C:$C,0)))</f>
        <v>% demand reduction</v>
      </c>
      <c r="P911" s="427" t="str">
        <f>IF(ISBLANK(INDEX('Policy Characteristics'!J:J,MATCH($C911,'Policy Characteristics'!$C:$C,0))),"",INDEX('Policy Characteristics'!J:J,MATCH($C911,'Policy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EEA reports that agriculture accounts for 40% of EU water consumption, and the U.S. Environmental Protection Agency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11" s="427" t="str">
        <f>IF(ISBLANK(INDEX('Policy Characteristics'!K:K,MATCH($C911,'Policy Characteristics'!$C:$C,0))),"",INDEX('Policy Characteristics'!K:K,MATCH($C911,'Policy Characteristics'!$C:$C,0)))</f>
        <v/>
      </c>
      <c r="R911" s="427" t="str">
        <f>IF(ISBLANK(INDEX('Policy Characteristics'!L:L,MATCH($C911,'Policy Characteristics'!$C:$C,0))),"",INDEX('Policy Characteristics'!L:L,MATCH($C911,'Policy Characteristics'!$C:$C,0)))</f>
        <v>material-efficiency-longevity-reuse.html</v>
      </c>
    </row>
    <row r="912" spans="1:18" x14ac:dyDescent="0.35">
      <c r="A912" s="427" t="str">
        <f>IF(ISBLANK(INDEX('Policy Characteristics'!A:A,MATCH($C912,'Policy Characteristics'!$C:$C,0))),"",INDEX('Policy Characteristics'!A:A,MATCH($C912,'Policy Characteristics'!$C:$C,0)))</f>
        <v>Industry</v>
      </c>
      <c r="B912" s="427" t="str">
        <f>IF(ISBLANK(INDEX('Policy Characteristics'!B:B,MATCH($C912,'Policy Characteristics'!$C:$C,0))),"",INDEX('Policy Characteristics'!B:B,MATCH($C912,'Policy Characteristics'!$C:$C,0)))</f>
        <v>Methane Capture</v>
      </c>
      <c r="C912" s="432" t="s">
        <v>302</v>
      </c>
      <c r="D912" s="53" t="s">
        <v>3248</v>
      </c>
      <c r="E912" s="53"/>
      <c r="F912" s="211" t="s">
        <v>3218</v>
      </c>
      <c r="G912" s="53"/>
      <c r="H912" s="54">
        <v>1458</v>
      </c>
      <c r="I912" s="53" t="s">
        <v>45</v>
      </c>
      <c r="J912" s="429" t="str">
        <f>IF(ISBLANK(INDEX('Policy Characteristics'!D:D,MATCH($C912,'Policy Characteristics'!$C:$C,0))),"",INDEX('Policy Characteristics'!D:D,MATCH($C912,'Policy Characteristics'!$C:$C,0)))</f>
        <v>Methane Capture and Destruction</v>
      </c>
      <c r="K912" s="427" t="str">
        <f>IF(ISBLANK(INDEX('Policy Characteristics'!E:E,MATCH($C912,'Policy Characteristics'!$C:$C,0))),"",INDEX('Policy Characteristics'!E:E,MATCH($C912,'Policy Characteristics'!$C:$C,0)))</f>
        <v>indst methane capture</v>
      </c>
      <c r="L912" s="450">
        <f>IF(ISBLANK(INDEX('Policy Characteristics'!F:F,MATCH($C912,'Policy Characteristics'!$C:$C,0))),"",INDEX('Policy Characteristics'!F:F,MATCH($C912,'Policy Characteristics'!$C:$C,0)))</f>
        <v>0</v>
      </c>
      <c r="M912" s="450">
        <f>IF(ISBLANK(INDEX('Policy Characteristics'!G:G,MATCH($C912,'Policy Characteristics'!$C:$C,0))),"",INDEX('Policy Characteristics'!G:G,MATCH($C912,'Policy Characteristics'!$C:$C,0)))</f>
        <v>1</v>
      </c>
      <c r="N912" s="450">
        <f>IF(ISBLANK(INDEX('Policy Characteristics'!H:H,MATCH($C912,'Policy Characteristics'!$C:$C,0))),"",INDEX('Policy Characteristics'!H:H,MATCH($C912,'Policy Characteristics'!$C:$C,0)))</f>
        <v>0.01</v>
      </c>
      <c r="O912" s="427" t="str">
        <f>IF(ISBLANK(INDEX('Policy Characteristics'!I:I,MATCH($C912,'Policy Characteristics'!$C:$C,0))),"",INDEX('Policy Characteristics'!I:I,MATCH($C912,'Policy Characteristics'!$C:$C,0)))</f>
        <v>% of potential achieved</v>
      </c>
      <c r="P912" s="427" t="str">
        <f>IF(ISBLANK(INDEX('Policy Characteristics'!J:J,MATCH($C912,'Policy Characteristics'!$C:$C,0))),"",INDEX('Policy Characteristics'!J:J,MATCH($C912,'Policy Characteristics'!$C:$C,0)))</f>
        <v>**Description:** This policy reduces methane emissions from the selected industry by increasing the capture of methane that is currently being released into the atmosphere (for example, stopping leaks from wellheads, pipes, coal mines, landfills, etc.).</v>
      </c>
      <c r="Q912" s="427" t="str">
        <f>IF(ISBLANK(INDEX('Policy Characteristics'!K:K,MATCH($C912,'Policy Characteristics'!$C:$C,0))),"",INDEX('Policy Characteristics'!K:K,MATCH($C912,'Policy Characteristics'!$C:$C,0)))</f>
        <v>industry-ag-main.html#methane-capture</v>
      </c>
      <c r="R912" s="427" t="str">
        <f>IF(ISBLANK(INDEX('Policy Characteristics'!L:L,MATCH($C912,'Policy Characteristics'!$C:$C,0))),"",INDEX('Policy Characteristics'!L:L,MATCH($C912,'Policy Characteristics'!$C:$C,0)))</f>
        <v>methane-capture.html</v>
      </c>
    </row>
    <row r="913" spans="1:18" x14ac:dyDescent="0.35">
      <c r="A913" s="427" t="str">
        <f>IF(ISBLANK(INDEX('Policy Characteristics'!A:A,MATCH($C913,'Policy Characteristics'!$C:$C,0))),"",INDEX('Policy Characteristics'!A:A,MATCH($C913,'Policy Characteristics'!$C:$C,0)))</f>
        <v>Industry</v>
      </c>
      <c r="B913" s="427" t="str">
        <f>IF(ISBLANK(INDEX('Policy Characteristics'!B:B,MATCH($C913,'Policy Characteristics'!$C:$C,0))),"",INDEX('Policy Characteristics'!B:B,MATCH($C913,'Policy Characteristics'!$C:$C,0)))</f>
        <v>Methane Capture</v>
      </c>
      <c r="C913" s="431" t="str">
        <f t="shared" ref="C913:C915" si="44">C$912</f>
        <v>Fraction of Methane Capture Opportunities Achieved</v>
      </c>
      <c r="D913" s="53" t="s">
        <v>3268</v>
      </c>
      <c r="E913" s="53"/>
      <c r="F913" s="211" t="s">
        <v>3236</v>
      </c>
      <c r="G913" s="53"/>
      <c r="H913" s="54">
        <v>1459</v>
      </c>
      <c r="I913" s="53" t="s">
        <v>45</v>
      </c>
      <c r="J913" s="429" t="str">
        <f>IF(ISBLANK(INDEX('Policy Characteristics'!D:D,MATCH($C913,'Policy Characteristics'!$C:$C,0))),"",INDEX('Policy Characteristics'!D:D,MATCH($C913,'Policy Characteristics'!$C:$C,0)))</f>
        <v>Methane Capture and Destruction</v>
      </c>
      <c r="K913" s="427" t="str">
        <f>IF(ISBLANK(INDEX('Policy Characteristics'!E:E,MATCH($C913,'Policy Characteristics'!$C:$C,0))),"",INDEX('Policy Characteristics'!E:E,MATCH($C913,'Policy Characteristics'!$C:$C,0)))</f>
        <v>indst methane capture</v>
      </c>
      <c r="L913" s="450">
        <f>IF(ISBLANK(INDEX('Policy Characteristics'!F:F,MATCH($C913,'Policy Characteristics'!$C:$C,0))),"",INDEX('Policy Characteristics'!F:F,MATCH($C913,'Policy Characteristics'!$C:$C,0)))</f>
        <v>0</v>
      </c>
      <c r="M913" s="450">
        <f>IF(ISBLANK(INDEX('Policy Characteristics'!G:G,MATCH($C913,'Policy Characteristics'!$C:$C,0))),"",INDEX('Policy Characteristics'!G:G,MATCH($C913,'Policy Characteristics'!$C:$C,0)))</f>
        <v>1</v>
      </c>
      <c r="N913" s="450">
        <f>IF(ISBLANK(INDEX('Policy Characteristics'!H:H,MATCH($C913,'Policy Characteristics'!$C:$C,0))),"",INDEX('Policy Characteristics'!H:H,MATCH($C913,'Policy Characteristics'!$C:$C,0)))</f>
        <v>0.01</v>
      </c>
      <c r="O913" s="427" t="str">
        <f>IF(ISBLANK(INDEX('Policy Characteristics'!I:I,MATCH($C913,'Policy Characteristics'!$C:$C,0))),"",INDEX('Policy Characteristics'!I:I,MATCH($C913,'Policy Characteristics'!$C:$C,0)))</f>
        <v>% of potential achieved</v>
      </c>
      <c r="P913" s="427" t="str">
        <f>IF(ISBLANK(INDEX('Policy Characteristics'!J:J,MATCH($C913,'Policy Characteristics'!$C:$C,0))),"",INDEX('Policy Characteristics'!J:J,MATCH($C913,'Policy Characteristics'!$C:$C,0)))</f>
        <v>**Description:** This policy reduces methane emissions from the selected industry by increasing the capture of methane that is currently being released into the atmosphere (for example, stopping leaks from wellheads, pipes, coal mines, landfills, etc.).</v>
      </c>
      <c r="Q913" s="427" t="str">
        <f>IF(ISBLANK(INDEX('Policy Characteristics'!K:K,MATCH($C913,'Policy Characteristics'!$C:$C,0))),"",INDEX('Policy Characteristics'!K:K,MATCH($C913,'Policy Characteristics'!$C:$C,0)))</f>
        <v>industry-ag-main.html#methane-capture</v>
      </c>
      <c r="R913" s="427" t="str">
        <f>IF(ISBLANK(INDEX('Policy Characteristics'!L:L,MATCH($C913,'Policy Characteristics'!$C:$C,0))),"",INDEX('Policy Characteristics'!L:L,MATCH($C913,'Policy Characteristics'!$C:$C,0)))</f>
        <v>methane-capture.html</v>
      </c>
    </row>
    <row r="914" spans="1:18" x14ac:dyDescent="0.35">
      <c r="A914" s="427" t="str">
        <f>IF(ISBLANK(INDEX('Policy Characteristics'!A:A,MATCH($C914,'Policy Characteristics'!$C:$C,0))),"",INDEX('Policy Characteristics'!A:A,MATCH($C914,'Policy Characteristics'!$C:$C,0)))</f>
        <v>Industry</v>
      </c>
      <c r="B914" s="427" t="str">
        <f>IF(ISBLANK(INDEX('Policy Characteristics'!B:B,MATCH($C914,'Policy Characteristics'!$C:$C,0))),"",INDEX('Policy Characteristics'!B:B,MATCH($C914,'Policy Characteristics'!$C:$C,0)))</f>
        <v>Methane Capture</v>
      </c>
      <c r="C914" s="431" t="str">
        <f t="shared" si="44"/>
        <v>Fraction of Methane Capture Opportunities Achieved</v>
      </c>
      <c r="D914" s="53" t="s">
        <v>3247</v>
      </c>
      <c r="E914" s="53"/>
      <c r="F914" s="211" t="s">
        <v>2896</v>
      </c>
      <c r="G914" s="53"/>
      <c r="H914" s="54">
        <v>513</v>
      </c>
      <c r="I914" s="53" t="s">
        <v>45</v>
      </c>
      <c r="J914" s="429" t="str">
        <f>IF(ISBLANK(INDEX('Policy Characteristics'!D:D,MATCH($C914,'Policy Characteristics'!$C:$C,0))),"",INDEX('Policy Characteristics'!D:D,MATCH($C914,'Policy Characteristics'!$C:$C,0)))</f>
        <v>Methane Capture and Destruction</v>
      </c>
      <c r="K914" s="427" t="str">
        <f>IF(ISBLANK(INDEX('Policy Characteristics'!E:E,MATCH($C914,'Policy Characteristics'!$C:$C,0))),"",INDEX('Policy Characteristics'!E:E,MATCH($C914,'Policy Characteristics'!$C:$C,0)))</f>
        <v>indst methane capture</v>
      </c>
      <c r="L914" s="450">
        <f>IF(ISBLANK(INDEX('Policy Characteristics'!F:F,MATCH($C914,'Policy Characteristics'!$C:$C,0))),"",INDEX('Policy Characteristics'!F:F,MATCH($C914,'Policy Characteristics'!$C:$C,0)))</f>
        <v>0</v>
      </c>
      <c r="M914" s="450">
        <f>IF(ISBLANK(INDEX('Policy Characteristics'!G:G,MATCH($C914,'Policy Characteristics'!$C:$C,0))),"",INDEX('Policy Characteristics'!G:G,MATCH($C914,'Policy Characteristics'!$C:$C,0)))</f>
        <v>1</v>
      </c>
      <c r="N914" s="450">
        <f>IF(ISBLANK(INDEX('Policy Characteristics'!H:H,MATCH($C914,'Policy Characteristics'!$C:$C,0))),"",INDEX('Policy Characteristics'!H:H,MATCH($C914,'Policy Characteristics'!$C:$C,0)))</f>
        <v>0.01</v>
      </c>
      <c r="O914" s="427" t="str">
        <f>IF(ISBLANK(INDEX('Policy Characteristics'!I:I,MATCH($C914,'Policy Characteristics'!$C:$C,0))),"",INDEX('Policy Characteristics'!I:I,MATCH($C914,'Policy Characteristics'!$C:$C,0)))</f>
        <v>% of potential achieved</v>
      </c>
      <c r="P914" s="427" t="str">
        <f>IF(ISBLANK(INDEX('Policy Characteristics'!J:J,MATCH($C914,'Policy Characteristics'!$C:$C,0))),"",INDEX('Policy Characteristics'!J:J,MATCH($C914,'Policy Characteristics'!$C:$C,0)))</f>
        <v>**Description:** This policy reduces methane emissions from the selected industry by increasing the capture of methane that is currently being released into the atmosphere (for example, stopping leaks from wellheads, pipes, coal mines, landfills, etc.).</v>
      </c>
      <c r="Q914" s="427" t="str">
        <f>IF(ISBLANK(INDEX('Policy Characteristics'!K:K,MATCH($C914,'Policy Characteristics'!$C:$C,0))),"",INDEX('Policy Characteristics'!K:K,MATCH($C914,'Policy Characteristics'!$C:$C,0)))</f>
        <v>industry-ag-main.html#methane-capture</v>
      </c>
      <c r="R914" s="427" t="str">
        <f>IF(ISBLANK(INDEX('Policy Characteristics'!L:L,MATCH($C914,'Policy Characteristics'!$C:$C,0))),"",INDEX('Policy Characteristics'!L:L,MATCH($C914,'Policy Characteristics'!$C:$C,0)))</f>
        <v>methane-capture.html</v>
      </c>
    </row>
    <row r="915" spans="1:18" x14ac:dyDescent="0.35">
      <c r="A915" s="427" t="str">
        <f>IF(ISBLANK(INDEX('Policy Characteristics'!A:A,MATCH($C915,'Policy Characteristics'!$C:$C,0))),"",INDEX('Policy Characteristics'!A:A,MATCH($C915,'Policy Characteristics'!$C:$C,0)))</f>
        <v>Industry</v>
      </c>
      <c r="B915" s="427" t="str">
        <f>IF(ISBLANK(INDEX('Policy Characteristics'!B:B,MATCH($C915,'Policy Characteristics'!$C:$C,0))),"",INDEX('Policy Characteristics'!B:B,MATCH($C915,'Policy Characteristics'!$C:$C,0)))</f>
        <v>Methane Capture</v>
      </c>
      <c r="C915" s="431" t="str">
        <f t="shared" si="44"/>
        <v>Fraction of Methane Capture Opportunities Achieved</v>
      </c>
      <c r="D915" s="53" t="s">
        <v>3269</v>
      </c>
      <c r="E915" s="53"/>
      <c r="F915" s="211" t="s">
        <v>3272</v>
      </c>
      <c r="G915" s="53"/>
      <c r="H915" s="54">
        <v>514</v>
      </c>
      <c r="I915" s="53" t="s">
        <v>45</v>
      </c>
      <c r="J915" s="429" t="str">
        <f>IF(ISBLANK(INDEX('Policy Characteristics'!D:D,MATCH($C915,'Policy Characteristics'!$C:$C,0))),"",INDEX('Policy Characteristics'!D:D,MATCH($C915,'Policy Characteristics'!$C:$C,0)))</f>
        <v>Methane Capture and Destruction</v>
      </c>
      <c r="K915" s="427" t="str">
        <f>IF(ISBLANK(INDEX('Policy Characteristics'!E:E,MATCH($C915,'Policy Characteristics'!$C:$C,0))),"",INDEX('Policy Characteristics'!E:E,MATCH($C915,'Policy Characteristics'!$C:$C,0)))</f>
        <v>indst methane capture</v>
      </c>
      <c r="L915" s="450">
        <f>IF(ISBLANK(INDEX('Policy Characteristics'!F:F,MATCH($C915,'Policy Characteristics'!$C:$C,0))),"",INDEX('Policy Characteristics'!F:F,MATCH($C915,'Policy Characteristics'!$C:$C,0)))</f>
        <v>0</v>
      </c>
      <c r="M915" s="450">
        <f>IF(ISBLANK(INDEX('Policy Characteristics'!G:G,MATCH($C915,'Policy Characteristics'!$C:$C,0))),"",INDEX('Policy Characteristics'!G:G,MATCH($C915,'Policy Characteristics'!$C:$C,0)))</f>
        <v>1</v>
      </c>
      <c r="N915" s="450">
        <f>IF(ISBLANK(INDEX('Policy Characteristics'!H:H,MATCH($C915,'Policy Characteristics'!$C:$C,0))),"",INDEX('Policy Characteristics'!H:H,MATCH($C915,'Policy Characteristics'!$C:$C,0)))</f>
        <v>0.01</v>
      </c>
      <c r="O915" s="427" t="str">
        <f>IF(ISBLANK(INDEX('Policy Characteristics'!I:I,MATCH($C915,'Policy Characteristics'!$C:$C,0))),"",INDEX('Policy Characteristics'!I:I,MATCH($C915,'Policy Characteristics'!$C:$C,0)))</f>
        <v>% of potential achieved</v>
      </c>
      <c r="P915" s="427" t="str">
        <f>IF(ISBLANK(INDEX('Policy Characteristics'!J:J,MATCH($C915,'Policy Characteristics'!$C:$C,0))),"",INDEX('Policy Characteristics'!J:J,MATCH($C915,'Policy Characteristics'!$C:$C,0)))</f>
        <v>**Description:** This policy reduces methane emissions from the selected industry by increasing the capture of methane that is currently being released into the atmosphere (for example, stopping leaks from wellheads, pipes, coal mines, landfills, etc.).</v>
      </c>
      <c r="Q915" s="427" t="str">
        <f>IF(ISBLANK(INDEX('Policy Characteristics'!K:K,MATCH($C915,'Policy Characteristics'!$C:$C,0))),"",INDEX('Policy Characteristics'!K:K,MATCH($C915,'Policy Characteristics'!$C:$C,0)))</f>
        <v>industry-ag-main.html#methane-capture</v>
      </c>
      <c r="R915" s="427" t="str">
        <f>IF(ISBLANK(INDEX('Policy Characteristics'!L:L,MATCH($C915,'Policy Characteristics'!$C:$C,0))),"",INDEX('Policy Characteristics'!L:L,MATCH($C915,'Policy Characteristics'!$C:$C,0)))</f>
        <v>methane-capture.html</v>
      </c>
    </row>
    <row r="916" spans="1:18" x14ac:dyDescent="0.35">
      <c r="A916" s="427" t="str">
        <f>IF(ISBLANK(INDEX('Policy Characteristics'!A:A,MATCH($C916,'Policy Characteristics'!$C:$C,0))),"",INDEX('Policy Characteristics'!A:A,MATCH($C916,'Policy Characteristics'!$C:$C,0)))</f>
        <v>Industry</v>
      </c>
      <c r="B916" s="427" t="str">
        <f>IF(ISBLANK(INDEX('Policy Characteristics'!B:B,MATCH($C916,'Policy Characteristics'!$C:$C,0))),"",INDEX('Policy Characteristics'!B:B,MATCH($C916,'Policy Characteristics'!$C:$C,0)))</f>
        <v>Methane Destruction</v>
      </c>
      <c r="C916" s="432" t="s">
        <v>303</v>
      </c>
      <c r="D916" s="53" t="s">
        <v>3248</v>
      </c>
      <c r="E916" s="53"/>
      <c r="F916" s="211" t="s">
        <v>3218</v>
      </c>
      <c r="G916" s="53"/>
      <c r="H916" s="54">
        <v>1460</v>
      </c>
      <c r="I916" s="53" t="s">
        <v>45</v>
      </c>
      <c r="J916" s="429" t="str">
        <f>IF(ISBLANK(INDEX('Policy Characteristics'!D:D,MATCH($C916,'Policy Characteristics'!$C:$C,0))),"",INDEX('Policy Characteristics'!D:D,MATCH($C916,'Policy Characteristics'!$C:$C,0)))</f>
        <v>Methane Capture and Destruction</v>
      </c>
      <c r="K916" s="427" t="str">
        <f>IF(ISBLANK(INDEX('Policy Characteristics'!E:E,MATCH($C916,'Policy Characteristics'!$C:$C,0))),"",INDEX('Policy Characteristics'!E:E,MATCH($C916,'Policy Characteristics'!$C:$C,0)))</f>
        <v>indst methane destruction</v>
      </c>
      <c r="L916" s="450">
        <f>IF(ISBLANK(INDEX('Policy Characteristics'!F:F,MATCH($C916,'Policy Characteristics'!$C:$C,0))),"",INDEX('Policy Characteristics'!F:F,MATCH($C916,'Policy Characteristics'!$C:$C,0)))</f>
        <v>0</v>
      </c>
      <c r="M916" s="450">
        <f>IF(ISBLANK(INDEX('Policy Characteristics'!G:G,MATCH($C916,'Policy Characteristics'!$C:$C,0))),"",INDEX('Policy Characteristics'!G:G,MATCH($C916,'Policy Characteristics'!$C:$C,0)))</f>
        <v>1</v>
      </c>
      <c r="N916" s="450">
        <f>IF(ISBLANK(INDEX('Policy Characteristics'!H:H,MATCH($C916,'Policy Characteristics'!$C:$C,0))),"",INDEX('Policy Characteristics'!H:H,MATCH($C916,'Policy Characteristics'!$C:$C,0)))</f>
        <v>0.01</v>
      </c>
      <c r="O916" s="427" t="str">
        <f>IF(ISBLANK(INDEX('Policy Characteristics'!I:I,MATCH($C916,'Policy Characteristics'!$C:$C,0))),"",INDEX('Policy Characteristics'!I:I,MATCH($C916,'Policy Characteristics'!$C:$C,0)))</f>
        <v>% of potential achieved</v>
      </c>
      <c r="P916" s="427" t="str">
        <f>IF(ISBLANK(INDEX('Policy Characteristics'!J:J,MATCH($C916,'Policy Characteristics'!$C:$C,0))),"",INDEX('Policy Characteristics'!J:J,MATCH($C916,'Policy Characteristics'!$C:$C,0)))</f>
        <v>**Description:** This policy reduces methane emissions from the selected industry by increasing the burning of methane that is currently being released into the atmosphere (i.e. flaring instead of venting/leaking).</v>
      </c>
      <c r="Q916" s="427" t="str">
        <f>IF(ISBLANK(INDEX('Policy Characteristics'!K:K,MATCH($C916,'Policy Characteristics'!$C:$C,0))),"",INDEX('Policy Characteristics'!K:K,MATCH($C916,'Policy Characteristics'!$C:$C,0)))</f>
        <v>industry-ag-main.html#methane-destr</v>
      </c>
      <c r="R916" s="427" t="str">
        <f>IF(ISBLANK(INDEX('Policy Characteristics'!L:L,MATCH($C916,'Policy Characteristics'!$C:$C,0))),"",INDEX('Policy Characteristics'!L:L,MATCH($C916,'Policy Characteristics'!$C:$C,0)))</f>
        <v>methane-destruction.html</v>
      </c>
    </row>
    <row r="917" spans="1:18" x14ac:dyDescent="0.35">
      <c r="A917" s="427" t="str">
        <f>IF(ISBLANK(INDEX('Policy Characteristics'!A:A,MATCH($C917,'Policy Characteristics'!$C:$C,0))),"",INDEX('Policy Characteristics'!A:A,MATCH($C917,'Policy Characteristics'!$C:$C,0)))</f>
        <v>Industry</v>
      </c>
      <c r="B917" s="427" t="str">
        <f>IF(ISBLANK(INDEX('Policy Characteristics'!B:B,MATCH($C917,'Policy Characteristics'!$C:$C,0))),"",INDEX('Policy Characteristics'!B:B,MATCH($C917,'Policy Characteristics'!$C:$C,0)))</f>
        <v>Methane Destruction</v>
      </c>
      <c r="C917" s="431" t="str">
        <f t="shared" ref="C917:C919" si="45">C$916</f>
        <v>Fraction of Methane Destruction Opportunities Achieved</v>
      </c>
      <c r="D917" s="53" t="s">
        <v>3268</v>
      </c>
      <c r="E917" s="53"/>
      <c r="F917" s="211" t="s">
        <v>3236</v>
      </c>
      <c r="G917" s="53"/>
      <c r="H917" s="54">
        <v>1461</v>
      </c>
      <c r="I917" s="53" t="s">
        <v>45</v>
      </c>
      <c r="J917" s="429" t="str">
        <f>IF(ISBLANK(INDEX('Policy Characteristics'!D:D,MATCH($C917,'Policy Characteristics'!$C:$C,0))),"",INDEX('Policy Characteristics'!D:D,MATCH($C917,'Policy Characteristics'!$C:$C,0)))</f>
        <v>Methane Capture and Destruction</v>
      </c>
      <c r="K917" s="427" t="str">
        <f>IF(ISBLANK(INDEX('Policy Characteristics'!E:E,MATCH($C917,'Policy Characteristics'!$C:$C,0))),"",INDEX('Policy Characteristics'!E:E,MATCH($C917,'Policy Characteristics'!$C:$C,0)))</f>
        <v>indst methane destruction</v>
      </c>
      <c r="L917" s="450">
        <f>IF(ISBLANK(INDEX('Policy Characteristics'!F:F,MATCH($C917,'Policy Characteristics'!$C:$C,0))),"",INDEX('Policy Characteristics'!F:F,MATCH($C917,'Policy Characteristics'!$C:$C,0)))</f>
        <v>0</v>
      </c>
      <c r="M917" s="450">
        <f>IF(ISBLANK(INDEX('Policy Characteristics'!G:G,MATCH($C917,'Policy Characteristics'!$C:$C,0))),"",INDEX('Policy Characteristics'!G:G,MATCH($C917,'Policy Characteristics'!$C:$C,0)))</f>
        <v>1</v>
      </c>
      <c r="N917" s="450">
        <f>IF(ISBLANK(INDEX('Policy Characteristics'!H:H,MATCH($C917,'Policy Characteristics'!$C:$C,0))),"",INDEX('Policy Characteristics'!H:H,MATCH($C917,'Policy Characteristics'!$C:$C,0)))</f>
        <v>0.01</v>
      </c>
      <c r="O917" s="427" t="str">
        <f>IF(ISBLANK(INDEX('Policy Characteristics'!I:I,MATCH($C917,'Policy Characteristics'!$C:$C,0))),"",INDEX('Policy Characteristics'!I:I,MATCH($C917,'Policy Characteristics'!$C:$C,0)))</f>
        <v>% of potential achieved</v>
      </c>
      <c r="P917" s="427" t="str">
        <f>IF(ISBLANK(INDEX('Policy Characteristics'!J:J,MATCH($C917,'Policy Characteristics'!$C:$C,0))),"",INDEX('Policy Characteristics'!J:J,MATCH($C917,'Policy Characteristics'!$C:$C,0)))</f>
        <v>**Description:** This policy reduces methane emissions from the selected industry by increasing the burning of methane that is currently being released into the atmosphere (i.e. flaring instead of venting/leaking).</v>
      </c>
      <c r="Q917" s="427" t="str">
        <f>IF(ISBLANK(INDEX('Policy Characteristics'!K:K,MATCH($C917,'Policy Characteristics'!$C:$C,0))),"",INDEX('Policy Characteristics'!K:K,MATCH($C917,'Policy Characteristics'!$C:$C,0)))</f>
        <v>industry-ag-main.html#methane-destr</v>
      </c>
      <c r="R917" s="427" t="str">
        <f>IF(ISBLANK(INDEX('Policy Characteristics'!L:L,MATCH($C917,'Policy Characteristics'!$C:$C,0))),"",INDEX('Policy Characteristics'!L:L,MATCH($C917,'Policy Characteristics'!$C:$C,0)))</f>
        <v>methane-destruction.html</v>
      </c>
    </row>
    <row r="918" spans="1:18" x14ac:dyDescent="0.35">
      <c r="A918" s="427" t="str">
        <f>IF(ISBLANK(INDEX('Policy Characteristics'!A:A,MATCH($C918,'Policy Characteristics'!$C:$C,0))),"",INDEX('Policy Characteristics'!A:A,MATCH($C918,'Policy Characteristics'!$C:$C,0)))</f>
        <v>Industry</v>
      </c>
      <c r="B918" s="427" t="str">
        <f>IF(ISBLANK(INDEX('Policy Characteristics'!B:B,MATCH($C918,'Policy Characteristics'!$C:$C,0))),"",INDEX('Policy Characteristics'!B:B,MATCH($C918,'Policy Characteristics'!$C:$C,0)))</f>
        <v>Methane Destruction</v>
      </c>
      <c r="C918" s="431" t="str">
        <f t="shared" si="45"/>
        <v>Fraction of Methane Destruction Opportunities Achieved</v>
      </c>
      <c r="D918" s="53" t="s">
        <v>3247</v>
      </c>
      <c r="E918" s="53"/>
      <c r="F918" s="211" t="s">
        <v>2896</v>
      </c>
      <c r="G918" s="53"/>
      <c r="H918" s="54">
        <v>515</v>
      </c>
      <c r="I918" s="53" t="s">
        <v>45</v>
      </c>
      <c r="J918" s="429" t="str">
        <f>IF(ISBLANK(INDEX('Policy Characteristics'!D:D,MATCH($C918,'Policy Characteristics'!$C:$C,0))),"",INDEX('Policy Characteristics'!D:D,MATCH($C918,'Policy Characteristics'!$C:$C,0)))</f>
        <v>Methane Capture and Destruction</v>
      </c>
      <c r="K918" s="427" t="str">
        <f>IF(ISBLANK(INDEX('Policy Characteristics'!E:E,MATCH($C918,'Policy Characteristics'!$C:$C,0))),"",INDEX('Policy Characteristics'!E:E,MATCH($C918,'Policy Characteristics'!$C:$C,0)))</f>
        <v>indst methane destruction</v>
      </c>
      <c r="L918" s="450">
        <f>IF(ISBLANK(INDEX('Policy Characteristics'!F:F,MATCH($C918,'Policy Characteristics'!$C:$C,0))),"",INDEX('Policy Characteristics'!F:F,MATCH($C918,'Policy Characteristics'!$C:$C,0)))</f>
        <v>0</v>
      </c>
      <c r="M918" s="450">
        <f>IF(ISBLANK(INDEX('Policy Characteristics'!G:G,MATCH($C918,'Policy Characteristics'!$C:$C,0))),"",INDEX('Policy Characteristics'!G:G,MATCH($C918,'Policy Characteristics'!$C:$C,0)))</f>
        <v>1</v>
      </c>
      <c r="N918" s="450">
        <f>IF(ISBLANK(INDEX('Policy Characteristics'!H:H,MATCH($C918,'Policy Characteristics'!$C:$C,0))),"",INDEX('Policy Characteristics'!H:H,MATCH($C918,'Policy Characteristics'!$C:$C,0)))</f>
        <v>0.01</v>
      </c>
      <c r="O918" s="427" t="str">
        <f>IF(ISBLANK(INDEX('Policy Characteristics'!I:I,MATCH($C918,'Policy Characteristics'!$C:$C,0))),"",INDEX('Policy Characteristics'!I:I,MATCH($C918,'Policy Characteristics'!$C:$C,0)))</f>
        <v>% of potential achieved</v>
      </c>
      <c r="P918" s="427" t="str">
        <f>IF(ISBLANK(INDEX('Policy Characteristics'!J:J,MATCH($C918,'Policy Characteristics'!$C:$C,0))),"",INDEX('Policy Characteristics'!J:J,MATCH($C918,'Policy Characteristics'!$C:$C,0)))</f>
        <v>**Description:** This policy reduces methane emissions from the selected industry by increasing the burning of methane that is currently being released into the atmosphere (i.e. flaring instead of venting/leaking).</v>
      </c>
      <c r="Q918" s="427" t="str">
        <f>IF(ISBLANK(INDEX('Policy Characteristics'!K:K,MATCH($C918,'Policy Characteristics'!$C:$C,0))),"",INDEX('Policy Characteristics'!K:K,MATCH($C918,'Policy Characteristics'!$C:$C,0)))</f>
        <v>industry-ag-main.html#methane-destr</v>
      </c>
      <c r="R918" s="427" t="str">
        <f>IF(ISBLANK(INDEX('Policy Characteristics'!L:L,MATCH($C918,'Policy Characteristics'!$C:$C,0))),"",INDEX('Policy Characteristics'!L:L,MATCH($C918,'Policy Characteristics'!$C:$C,0)))</f>
        <v>methane-destruction.html</v>
      </c>
    </row>
    <row r="919" spans="1:18" x14ac:dyDescent="0.35">
      <c r="A919" s="427" t="str">
        <f>IF(ISBLANK(INDEX('Policy Characteristics'!A:A,MATCH($C919,'Policy Characteristics'!$C:$C,0))),"",INDEX('Policy Characteristics'!A:A,MATCH($C919,'Policy Characteristics'!$C:$C,0)))</f>
        <v>Industry</v>
      </c>
      <c r="B919" s="427" t="str">
        <f>IF(ISBLANK(INDEX('Policy Characteristics'!B:B,MATCH($C919,'Policy Characteristics'!$C:$C,0))),"",INDEX('Policy Characteristics'!B:B,MATCH($C919,'Policy Characteristics'!$C:$C,0)))</f>
        <v>Methane Destruction</v>
      </c>
      <c r="C919" s="431" t="str">
        <f t="shared" si="45"/>
        <v>Fraction of Methane Destruction Opportunities Achieved</v>
      </c>
      <c r="D919" s="53" t="s">
        <v>3269</v>
      </c>
      <c r="E919" s="53"/>
      <c r="F919" s="211" t="s">
        <v>3272</v>
      </c>
      <c r="G919" s="53"/>
      <c r="H919" s="54">
        <v>516</v>
      </c>
      <c r="I919" s="53" t="s">
        <v>45</v>
      </c>
      <c r="J919" s="429" t="str">
        <f>IF(ISBLANK(INDEX('Policy Characteristics'!D:D,MATCH($C919,'Policy Characteristics'!$C:$C,0))),"",INDEX('Policy Characteristics'!D:D,MATCH($C919,'Policy Characteristics'!$C:$C,0)))</f>
        <v>Methane Capture and Destruction</v>
      </c>
      <c r="K919" s="427" t="str">
        <f>IF(ISBLANK(INDEX('Policy Characteristics'!E:E,MATCH($C919,'Policy Characteristics'!$C:$C,0))),"",INDEX('Policy Characteristics'!E:E,MATCH($C919,'Policy Characteristics'!$C:$C,0)))</f>
        <v>indst methane destruction</v>
      </c>
      <c r="L919" s="450">
        <f>IF(ISBLANK(INDEX('Policy Characteristics'!F:F,MATCH($C919,'Policy Characteristics'!$C:$C,0))),"",INDEX('Policy Characteristics'!F:F,MATCH($C919,'Policy Characteristics'!$C:$C,0)))</f>
        <v>0</v>
      </c>
      <c r="M919" s="450">
        <f>IF(ISBLANK(INDEX('Policy Characteristics'!G:G,MATCH($C919,'Policy Characteristics'!$C:$C,0))),"",INDEX('Policy Characteristics'!G:G,MATCH($C919,'Policy Characteristics'!$C:$C,0)))</f>
        <v>1</v>
      </c>
      <c r="N919" s="450">
        <f>IF(ISBLANK(INDEX('Policy Characteristics'!H:H,MATCH($C919,'Policy Characteristics'!$C:$C,0))),"",INDEX('Policy Characteristics'!H:H,MATCH($C919,'Policy Characteristics'!$C:$C,0)))</f>
        <v>0.01</v>
      </c>
      <c r="O919" s="427" t="str">
        <f>IF(ISBLANK(INDEX('Policy Characteristics'!I:I,MATCH($C919,'Policy Characteristics'!$C:$C,0))),"",INDEX('Policy Characteristics'!I:I,MATCH($C919,'Policy Characteristics'!$C:$C,0)))</f>
        <v>% of potential achieved</v>
      </c>
      <c r="P919" s="427" t="str">
        <f>IF(ISBLANK(INDEX('Policy Characteristics'!J:J,MATCH($C919,'Policy Characteristics'!$C:$C,0))),"",INDEX('Policy Characteristics'!J:J,MATCH($C919,'Policy Characteristics'!$C:$C,0)))</f>
        <v>**Description:** This policy reduces methane emissions from the selected industry by increasing the burning of methane that is currently being released into the atmosphere (i.e. flaring instead of venting/leaking).</v>
      </c>
      <c r="Q919" s="427" t="str">
        <f>IF(ISBLANK(INDEX('Policy Characteristics'!K:K,MATCH($C919,'Policy Characteristics'!$C:$C,0))),"",INDEX('Policy Characteristics'!K:K,MATCH($C919,'Policy Characteristics'!$C:$C,0)))</f>
        <v>industry-ag-main.html#methane-destr</v>
      </c>
      <c r="R919" s="427" t="str">
        <f>IF(ISBLANK(INDEX('Policy Characteristics'!L:L,MATCH($C919,'Policy Characteristics'!$C:$C,0))),"",INDEX('Policy Characteristics'!L:L,MATCH($C919,'Policy Characteristics'!$C:$C,0)))</f>
        <v>methane-destruction.html</v>
      </c>
    </row>
    <row r="920" spans="1:18" x14ac:dyDescent="0.35">
      <c r="A920" s="427" t="str">
        <f>IF(ISBLANK(INDEX('Policy Characteristics'!A:A,MATCH($C920,'Policy Characteristics'!$C:$C,0))),"",INDEX('Policy Characteristics'!A:A,MATCH($C920,'Policy Characteristics'!$C:$C,0)))</f>
        <v>Industry</v>
      </c>
      <c r="B920" s="427" t="str">
        <f>IF(ISBLANK(INDEX('Policy Characteristics'!B:B,MATCH($C920,'Policy Characteristics'!$C:$C,0))),"",INDEX('Policy Characteristics'!B:B,MATCH($C920,'Policy Characteristics'!$C:$C,0)))</f>
        <v>Reduce Fossil Fuel Exports</v>
      </c>
      <c r="C920" s="432" t="s">
        <v>2581</v>
      </c>
      <c r="D920" s="9" t="s">
        <v>470</v>
      </c>
      <c r="E920" s="53"/>
      <c r="F920" s="9" t="s">
        <v>467</v>
      </c>
      <c r="G920" s="53"/>
      <c r="H920" s="54">
        <v>451</v>
      </c>
      <c r="I920" s="53" t="s">
        <v>45</v>
      </c>
      <c r="J920" s="429" t="str">
        <f>IF(ISBLANK(INDEX('Policy Characteristics'!D:D,MATCH($C920,'Policy Characteristics'!$C:$C,0))),"",INDEX('Policy Characteristics'!D:D,MATCH($C920,'Policy Characteristics'!$C:$C,0)))</f>
        <v>Percent Reduction in Fossil Fuel Exports</v>
      </c>
      <c r="K920" s="427" t="str">
        <f>IF(ISBLANK(INDEX('Policy Characteristics'!E:E,MATCH($C920,'Policy Characteristics'!$C:$C,0))),"",INDEX('Policy Characteristics'!E:E,MATCH($C920,'Policy Characteristics'!$C:$C,0)))</f>
        <v>indst reduce fossil fuel exports</v>
      </c>
      <c r="L920" s="450">
        <f>IF(ISBLANK(INDEX('Policy Characteristics'!F:F,MATCH($C920,'Policy Characteristics'!$C:$C,0))),"",INDEX('Policy Characteristics'!F:F,MATCH($C920,'Policy Characteristics'!$C:$C,0)))</f>
        <v>0</v>
      </c>
      <c r="M920" s="450">
        <f>IF(ISBLANK(INDEX('Policy Characteristics'!G:G,MATCH($C920,'Policy Characteristics'!$C:$C,0))),"",INDEX('Policy Characteristics'!G:G,MATCH($C920,'Policy Characteristics'!$C:$C,0)))</f>
        <v>1</v>
      </c>
      <c r="N920" s="450">
        <f>IF(ISBLANK(INDEX('Policy Characteristics'!H:H,MATCH($C920,'Policy Characteristics'!$C:$C,0))),"",INDEX('Policy Characteristics'!H:H,MATCH($C920,'Policy Characteristics'!$C:$C,0)))</f>
        <v>0.01</v>
      </c>
      <c r="O920" s="427" t="str">
        <f>IF(ISBLANK(INDEX('Policy Characteristics'!I:I,MATCH($C920,'Policy Characteristics'!$C:$C,0))),"",INDEX('Policy Characteristics'!I:I,MATCH($C920,'Policy Characteristics'!$C:$C,0)))</f>
        <v>% reduction in exports</v>
      </c>
      <c r="P920" s="427" t="str">
        <f>IF(ISBLANK(INDEX('Policy Characteristics'!J:J,MATCH($C920,'Policy Characteristics'!$C:$C,0))),"",INDEX('Policy Characteristics'!J:J,MATCH($C920,'Policy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28% of EU hard coal production, 70% of natural gas production, 69% of petroleum gasoline production, 40% of petroleum diesel production, 49% of jet fuel and kerosene production, 66% of crude oil production, 77% of heavy and residual fuel oil production, and 53% of LPG, propane, and butane production.</v>
      </c>
      <c r="Q920" s="427" t="str">
        <f>IF(ISBLANK(INDEX('Policy Characteristics'!K:K,MATCH($C920,'Policy Characteristics'!$C:$C,0))),"",INDEX('Policy Characteristics'!K:K,MATCH($C920,'Policy Characteristics'!$C:$C,0)))</f>
        <v/>
      </c>
      <c r="R920" s="427" t="str">
        <f>IF(ISBLANK(INDEX('Policy Characteristics'!L:L,MATCH($C920,'Policy Characteristics'!$C:$C,0))),"",INDEX('Policy Characteristics'!L:L,MATCH($C920,'Policy Characteristics'!$C:$C,0)))</f>
        <v>reduce-fuel-exports.html</v>
      </c>
    </row>
    <row r="921" spans="1:18" x14ac:dyDescent="0.35">
      <c r="A921" s="427" t="str">
        <f>IF(ISBLANK(INDEX('Policy Characteristics'!A:A,MATCH($C921,'Policy Characteristics'!$C:$C,0))),"",INDEX('Policy Characteristics'!A:A,MATCH($C921,'Policy Characteristics'!$C:$C,0)))</f>
        <v>Industry</v>
      </c>
      <c r="B921" s="427" t="str">
        <f>IF(ISBLANK(INDEX('Policy Characteristics'!B:B,MATCH($C921,'Policy Characteristics'!$C:$C,0))),"",INDEX('Policy Characteristics'!B:B,MATCH($C921,'Policy Characteristics'!$C:$C,0)))</f>
        <v>Reduce Fossil Fuel Exports</v>
      </c>
      <c r="C921" s="431" t="str">
        <f t="shared" ref="C921:C928" si="46">C$920</f>
        <v>Percent Reduction in Fossil Fuel Exports</v>
      </c>
      <c r="D921" s="9" t="s">
        <v>48</v>
      </c>
      <c r="E921" s="53"/>
      <c r="F921" s="9" t="s">
        <v>92</v>
      </c>
      <c r="G921" s="53"/>
      <c r="H921" s="54">
        <v>452</v>
      </c>
      <c r="I921" s="53" t="s">
        <v>45</v>
      </c>
      <c r="J921" s="429" t="str">
        <f>IF(ISBLANK(INDEX('Policy Characteristics'!D:D,MATCH($C921,'Policy Characteristics'!$C:$C,0))),"",INDEX('Policy Characteristics'!D:D,MATCH($C921,'Policy Characteristics'!$C:$C,0)))</f>
        <v>Percent Reduction in Fossil Fuel Exports</v>
      </c>
      <c r="K921" s="427" t="str">
        <f>IF(ISBLANK(INDEX('Policy Characteristics'!E:E,MATCH($C921,'Policy Characteristics'!$C:$C,0))),"",INDEX('Policy Characteristics'!E:E,MATCH($C921,'Policy Characteristics'!$C:$C,0)))</f>
        <v>indst reduce fossil fuel exports</v>
      </c>
      <c r="L921" s="450">
        <f>IF(ISBLANK(INDEX('Policy Characteristics'!F:F,MATCH($C921,'Policy Characteristics'!$C:$C,0))),"",INDEX('Policy Characteristics'!F:F,MATCH($C921,'Policy Characteristics'!$C:$C,0)))</f>
        <v>0</v>
      </c>
      <c r="M921" s="450">
        <f>IF(ISBLANK(INDEX('Policy Characteristics'!G:G,MATCH($C921,'Policy Characteristics'!$C:$C,0))),"",INDEX('Policy Characteristics'!G:G,MATCH($C921,'Policy Characteristics'!$C:$C,0)))</f>
        <v>1</v>
      </c>
      <c r="N921" s="450">
        <f>IF(ISBLANK(INDEX('Policy Characteristics'!H:H,MATCH($C921,'Policy Characteristics'!$C:$C,0))),"",INDEX('Policy Characteristics'!H:H,MATCH($C921,'Policy Characteristics'!$C:$C,0)))</f>
        <v>0.01</v>
      </c>
      <c r="O921" s="427" t="str">
        <f>IF(ISBLANK(INDEX('Policy Characteristics'!I:I,MATCH($C921,'Policy Characteristics'!$C:$C,0))),"",INDEX('Policy Characteristics'!I:I,MATCH($C921,'Policy Characteristics'!$C:$C,0)))</f>
        <v>% reduction in exports</v>
      </c>
      <c r="P921" s="427" t="str">
        <f>IF(ISBLANK(INDEX('Policy Characteristics'!J:J,MATCH($C921,'Policy Characteristics'!$C:$C,0))),"",INDEX('Policy Characteristics'!J:J,MATCH($C921,'Policy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28% of EU hard coal production, 70% of natural gas production, 69% of petroleum gasoline production, 40% of petroleum diesel production, 49% of jet fuel and kerosene production, 66% of crude oil production, 77% of heavy and residual fuel oil production, and 53% of LPG, propane, and butane production.</v>
      </c>
      <c r="Q921" s="427" t="str">
        <f>IF(ISBLANK(INDEX('Policy Characteristics'!K:K,MATCH($C921,'Policy Characteristics'!$C:$C,0))),"",INDEX('Policy Characteristics'!K:K,MATCH($C921,'Policy Characteristics'!$C:$C,0)))</f>
        <v/>
      </c>
      <c r="R921" s="427" t="str">
        <f>IF(ISBLANK(INDEX('Policy Characteristics'!L:L,MATCH($C921,'Policy Characteristics'!$C:$C,0))),"",INDEX('Policy Characteristics'!L:L,MATCH($C921,'Policy Characteristics'!$C:$C,0)))</f>
        <v>reduce-fuel-exports.html</v>
      </c>
    </row>
    <row r="922" spans="1:18" x14ac:dyDescent="0.35">
      <c r="A922" s="427" t="str">
        <f>IF(ISBLANK(INDEX('Policy Characteristics'!A:A,MATCH($C922,'Policy Characteristics'!$C:$C,0))),"",INDEX('Policy Characteristics'!A:A,MATCH($C922,'Policy Characteristics'!$C:$C,0)))</f>
        <v>Industry</v>
      </c>
      <c r="B922" s="427" t="str">
        <f>IF(ISBLANK(INDEX('Policy Characteristics'!B:B,MATCH($C922,'Policy Characteristics'!$C:$C,0))),"",INDEX('Policy Characteristics'!B:B,MATCH($C922,'Policy Characteristics'!$C:$C,0)))</f>
        <v>Reduce Fossil Fuel Exports</v>
      </c>
      <c r="C922" s="431" t="str">
        <f t="shared" si="46"/>
        <v>Percent Reduction in Fossil Fuel Exports</v>
      </c>
      <c r="D922" s="9" t="s">
        <v>55</v>
      </c>
      <c r="E922" s="53"/>
      <c r="F922" s="9" t="s">
        <v>100</v>
      </c>
      <c r="G922" s="53"/>
      <c r="H922" s="54">
        <v>453</v>
      </c>
      <c r="I922" s="53" t="s">
        <v>45</v>
      </c>
      <c r="J922" s="429" t="str">
        <f>IF(ISBLANK(INDEX('Policy Characteristics'!D:D,MATCH($C922,'Policy Characteristics'!$C:$C,0))),"",INDEX('Policy Characteristics'!D:D,MATCH($C922,'Policy Characteristics'!$C:$C,0)))</f>
        <v>Percent Reduction in Fossil Fuel Exports</v>
      </c>
      <c r="K922" s="427" t="str">
        <f>IF(ISBLANK(INDEX('Policy Characteristics'!E:E,MATCH($C922,'Policy Characteristics'!$C:$C,0))),"",INDEX('Policy Characteristics'!E:E,MATCH($C922,'Policy Characteristics'!$C:$C,0)))</f>
        <v>indst reduce fossil fuel exports</v>
      </c>
      <c r="L922" s="450">
        <f>IF(ISBLANK(INDEX('Policy Characteristics'!F:F,MATCH($C922,'Policy Characteristics'!$C:$C,0))),"",INDEX('Policy Characteristics'!F:F,MATCH($C922,'Policy Characteristics'!$C:$C,0)))</f>
        <v>0</v>
      </c>
      <c r="M922" s="450">
        <f>IF(ISBLANK(INDEX('Policy Characteristics'!G:G,MATCH($C922,'Policy Characteristics'!$C:$C,0))),"",INDEX('Policy Characteristics'!G:G,MATCH($C922,'Policy Characteristics'!$C:$C,0)))</f>
        <v>1</v>
      </c>
      <c r="N922" s="450">
        <f>IF(ISBLANK(INDEX('Policy Characteristics'!H:H,MATCH($C922,'Policy Characteristics'!$C:$C,0))),"",INDEX('Policy Characteristics'!H:H,MATCH($C922,'Policy Characteristics'!$C:$C,0)))</f>
        <v>0.01</v>
      </c>
      <c r="O922" s="427" t="str">
        <f>IF(ISBLANK(INDEX('Policy Characteristics'!I:I,MATCH($C922,'Policy Characteristics'!$C:$C,0))),"",INDEX('Policy Characteristics'!I:I,MATCH($C922,'Policy Characteristics'!$C:$C,0)))</f>
        <v>% reduction in exports</v>
      </c>
      <c r="P922" s="427" t="str">
        <f>IF(ISBLANK(INDEX('Policy Characteristics'!J:J,MATCH($C922,'Policy Characteristics'!$C:$C,0))),"",INDEX('Policy Characteristics'!J:J,MATCH($C922,'Policy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28% of EU hard coal production, 70% of natural gas production, 69% of petroleum gasoline production, 40% of petroleum diesel production, 49% of jet fuel and kerosene production, 66% of crude oil production, 77% of heavy and residual fuel oil production, and 53% of LPG, propane, and butane production.</v>
      </c>
      <c r="Q922" s="427" t="str">
        <f>IF(ISBLANK(INDEX('Policy Characteristics'!K:K,MATCH($C922,'Policy Characteristics'!$C:$C,0))),"",INDEX('Policy Characteristics'!K:K,MATCH($C922,'Policy Characteristics'!$C:$C,0)))</f>
        <v/>
      </c>
      <c r="R922" s="427" t="str">
        <f>IF(ISBLANK(INDEX('Policy Characteristics'!L:L,MATCH($C922,'Policy Characteristics'!$C:$C,0))),"",INDEX('Policy Characteristics'!L:L,MATCH($C922,'Policy Characteristics'!$C:$C,0)))</f>
        <v>reduce-fuel-exports.html</v>
      </c>
    </row>
    <row r="923" spans="1:18" x14ac:dyDescent="0.35">
      <c r="A923" s="427" t="str">
        <f>IF(ISBLANK(INDEX('Policy Characteristics'!A:A,MATCH($C923,'Policy Characteristics'!$C:$C,0))),"",INDEX('Policy Characteristics'!A:A,MATCH($C923,'Policy Characteristics'!$C:$C,0)))</f>
        <v>Industry</v>
      </c>
      <c r="B923" s="427" t="str">
        <f>IF(ISBLANK(INDEX('Policy Characteristics'!B:B,MATCH($C923,'Policy Characteristics'!$C:$C,0))),"",INDEX('Policy Characteristics'!B:B,MATCH($C923,'Policy Characteristics'!$C:$C,0)))</f>
        <v>Reduce Fossil Fuel Exports</v>
      </c>
      <c r="C923" s="431" t="str">
        <f t="shared" si="46"/>
        <v>Percent Reduction in Fossil Fuel Exports</v>
      </c>
      <c r="D923" s="9" t="s">
        <v>56</v>
      </c>
      <c r="E923" s="53"/>
      <c r="F923" s="9" t="s">
        <v>101</v>
      </c>
      <c r="G923" s="53"/>
      <c r="H923" s="54">
        <v>454</v>
      </c>
      <c r="I923" s="53" t="s">
        <v>45</v>
      </c>
      <c r="J923" s="429" t="str">
        <f>IF(ISBLANK(INDEX('Policy Characteristics'!D:D,MATCH($C923,'Policy Characteristics'!$C:$C,0))),"",INDEX('Policy Characteristics'!D:D,MATCH($C923,'Policy Characteristics'!$C:$C,0)))</f>
        <v>Percent Reduction in Fossil Fuel Exports</v>
      </c>
      <c r="K923" s="427" t="str">
        <f>IF(ISBLANK(INDEX('Policy Characteristics'!E:E,MATCH($C923,'Policy Characteristics'!$C:$C,0))),"",INDEX('Policy Characteristics'!E:E,MATCH($C923,'Policy Characteristics'!$C:$C,0)))</f>
        <v>indst reduce fossil fuel exports</v>
      </c>
      <c r="L923" s="450">
        <f>IF(ISBLANK(INDEX('Policy Characteristics'!F:F,MATCH($C923,'Policy Characteristics'!$C:$C,0))),"",INDEX('Policy Characteristics'!F:F,MATCH($C923,'Policy Characteristics'!$C:$C,0)))</f>
        <v>0</v>
      </c>
      <c r="M923" s="450">
        <f>IF(ISBLANK(INDEX('Policy Characteristics'!G:G,MATCH($C923,'Policy Characteristics'!$C:$C,0))),"",INDEX('Policy Characteristics'!G:G,MATCH($C923,'Policy Characteristics'!$C:$C,0)))</f>
        <v>1</v>
      </c>
      <c r="N923" s="450">
        <f>IF(ISBLANK(INDEX('Policy Characteristics'!H:H,MATCH($C923,'Policy Characteristics'!$C:$C,0))),"",INDEX('Policy Characteristics'!H:H,MATCH($C923,'Policy Characteristics'!$C:$C,0)))</f>
        <v>0.01</v>
      </c>
      <c r="O923" s="427" t="str">
        <f>IF(ISBLANK(INDEX('Policy Characteristics'!I:I,MATCH($C923,'Policy Characteristics'!$C:$C,0))),"",INDEX('Policy Characteristics'!I:I,MATCH($C923,'Policy Characteristics'!$C:$C,0)))</f>
        <v>% reduction in exports</v>
      </c>
      <c r="P923" s="427" t="str">
        <f>IF(ISBLANK(INDEX('Policy Characteristics'!J:J,MATCH($C923,'Policy Characteristics'!$C:$C,0))),"",INDEX('Policy Characteristics'!J:J,MATCH($C923,'Policy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28% of EU hard coal production, 70% of natural gas production, 69% of petroleum gasoline production, 40% of petroleum diesel production, 49% of jet fuel and kerosene production, 66% of crude oil production, 77% of heavy and residual fuel oil production, and 53% of LPG, propane, and butane production.</v>
      </c>
      <c r="Q923" s="427" t="str">
        <f>IF(ISBLANK(INDEX('Policy Characteristics'!K:K,MATCH($C923,'Policy Characteristics'!$C:$C,0))),"",INDEX('Policy Characteristics'!K:K,MATCH($C923,'Policy Characteristics'!$C:$C,0)))</f>
        <v/>
      </c>
      <c r="R923" s="427" t="str">
        <f>IF(ISBLANK(INDEX('Policy Characteristics'!L:L,MATCH($C923,'Policy Characteristics'!$C:$C,0))),"",INDEX('Policy Characteristics'!L:L,MATCH($C923,'Policy Characteristics'!$C:$C,0)))</f>
        <v>reduce-fuel-exports.html</v>
      </c>
    </row>
    <row r="924" spans="1:18" x14ac:dyDescent="0.35">
      <c r="A924" s="427" t="str">
        <f>IF(ISBLANK(INDEX('Policy Characteristics'!A:A,MATCH($C924,'Policy Characteristics'!$C:$C,0))),"",INDEX('Policy Characteristics'!A:A,MATCH($C924,'Policy Characteristics'!$C:$C,0)))</f>
        <v>Industry</v>
      </c>
      <c r="B924" s="427" t="str">
        <f>IF(ISBLANK(INDEX('Policy Characteristics'!B:B,MATCH($C924,'Policy Characteristics'!$C:$C,0))),"",INDEX('Policy Characteristics'!B:B,MATCH($C924,'Policy Characteristics'!$C:$C,0)))</f>
        <v>Reduce Fossil Fuel Exports</v>
      </c>
      <c r="C924" s="431" t="str">
        <f t="shared" si="46"/>
        <v>Percent Reduction in Fossil Fuel Exports</v>
      </c>
      <c r="D924" s="9" t="s">
        <v>2563</v>
      </c>
      <c r="E924" s="53"/>
      <c r="F924" s="9" t="s">
        <v>2564</v>
      </c>
      <c r="G924" s="53"/>
      <c r="H924" s="54">
        <v>455</v>
      </c>
      <c r="I924" s="53" t="s">
        <v>45</v>
      </c>
      <c r="J924" s="429" t="str">
        <f>IF(ISBLANK(INDEX('Policy Characteristics'!D:D,MATCH($C924,'Policy Characteristics'!$C:$C,0))),"",INDEX('Policy Characteristics'!D:D,MATCH($C924,'Policy Characteristics'!$C:$C,0)))</f>
        <v>Percent Reduction in Fossil Fuel Exports</v>
      </c>
      <c r="K924" s="427" t="str">
        <f>IF(ISBLANK(INDEX('Policy Characteristics'!E:E,MATCH($C924,'Policy Characteristics'!$C:$C,0))),"",INDEX('Policy Characteristics'!E:E,MATCH($C924,'Policy Characteristics'!$C:$C,0)))</f>
        <v>indst reduce fossil fuel exports</v>
      </c>
      <c r="L924" s="450">
        <f>IF(ISBLANK(INDEX('Policy Characteristics'!F:F,MATCH($C924,'Policy Characteristics'!$C:$C,0))),"",INDEX('Policy Characteristics'!F:F,MATCH($C924,'Policy Characteristics'!$C:$C,0)))</f>
        <v>0</v>
      </c>
      <c r="M924" s="450">
        <f>IF(ISBLANK(INDEX('Policy Characteristics'!G:G,MATCH($C924,'Policy Characteristics'!$C:$C,0))),"",INDEX('Policy Characteristics'!G:G,MATCH($C924,'Policy Characteristics'!$C:$C,0)))</f>
        <v>1</v>
      </c>
      <c r="N924" s="450">
        <f>IF(ISBLANK(INDEX('Policy Characteristics'!H:H,MATCH($C924,'Policy Characteristics'!$C:$C,0))),"",INDEX('Policy Characteristics'!H:H,MATCH($C924,'Policy Characteristics'!$C:$C,0)))</f>
        <v>0.01</v>
      </c>
      <c r="O924" s="427" t="str">
        <f>IF(ISBLANK(INDEX('Policy Characteristics'!I:I,MATCH($C924,'Policy Characteristics'!$C:$C,0))),"",INDEX('Policy Characteristics'!I:I,MATCH($C924,'Policy Characteristics'!$C:$C,0)))</f>
        <v>% reduction in exports</v>
      </c>
      <c r="P924" s="427" t="str">
        <f>IF(ISBLANK(INDEX('Policy Characteristics'!J:J,MATCH($C924,'Policy Characteristics'!$C:$C,0))),"",INDEX('Policy Characteristics'!J:J,MATCH($C924,'Policy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28% of EU hard coal production, 70% of natural gas production, 69% of petroleum gasoline production, 40% of petroleum diesel production, 49% of jet fuel and kerosene production, 66% of crude oil production, 77% of heavy and residual fuel oil production, and 53% of LPG, propane, and butane production.</v>
      </c>
      <c r="Q924" s="427" t="str">
        <f>IF(ISBLANK(INDEX('Policy Characteristics'!K:K,MATCH($C924,'Policy Characteristics'!$C:$C,0))),"",INDEX('Policy Characteristics'!K:K,MATCH($C924,'Policy Characteristics'!$C:$C,0)))</f>
        <v/>
      </c>
      <c r="R924" s="427" t="str">
        <f>IF(ISBLANK(INDEX('Policy Characteristics'!L:L,MATCH($C924,'Policy Characteristics'!$C:$C,0))),"",INDEX('Policy Characteristics'!L:L,MATCH($C924,'Policy Characteristics'!$C:$C,0)))</f>
        <v>reduce-fuel-exports.html</v>
      </c>
    </row>
    <row r="925" spans="1:18" x14ac:dyDescent="0.35">
      <c r="A925" s="427" t="str">
        <f>IF(ISBLANK(INDEX('Policy Characteristics'!A:A,MATCH($C925,'Policy Characteristics'!$C:$C,0))),"",INDEX('Policy Characteristics'!A:A,MATCH($C925,'Policy Characteristics'!$C:$C,0)))</f>
        <v>Industry</v>
      </c>
      <c r="B925" s="427" t="str">
        <f>IF(ISBLANK(INDEX('Policy Characteristics'!B:B,MATCH($C925,'Policy Characteristics'!$C:$C,0))),"",INDEX('Policy Characteristics'!B:B,MATCH($C925,'Policy Characteristics'!$C:$C,0)))</f>
        <v>Reduce Fossil Fuel Exports</v>
      </c>
      <c r="C925" s="431" t="str">
        <f t="shared" si="46"/>
        <v>Percent Reduction in Fossil Fuel Exports</v>
      </c>
      <c r="D925" s="9" t="s">
        <v>463</v>
      </c>
      <c r="E925" s="53"/>
      <c r="F925" s="9" t="s">
        <v>464</v>
      </c>
      <c r="G925" s="53"/>
      <c r="H925" s="54">
        <v>456</v>
      </c>
      <c r="I925" s="9" t="s">
        <v>46</v>
      </c>
      <c r="J925" s="429" t="str">
        <f>IF(ISBLANK(INDEX('Policy Characteristics'!D:D,MATCH($C925,'Policy Characteristics'!$C:$C,0))),"",INDEX('Policy Characteristics'!D:D,MATCH($C925,'Policy Characteristics'!$C:$C,0)))</f>
        <v>Percent Reduction in Fossil Fuel Exports</v>
      </c>
      <c r="K925" s="427" t="str">
        <f>IF(ISBLANK(INDEX('Policy Characteristics'!E:E,MATCH($C925,'Policy Characteristics'!$C:$C,0))),"",INDEX('Policy Characteristics'!E:E,MATCH($C925,'Policy Characteristics'!$C:$C,0)))</f>
        <v>indst reduce fossil fuel exports</v>
      </c>
      <c r="L925" s="450">
        <f>IF(ISBLANK(INDEX('Policy Characteristics'!F:F,MATCH($C925,'Policy Characteristics'!$C:$C,0))),"",INDEX('Policy Characteristics'!F:F,MATCH($C925,'Policy Characteristics'!$C:$C,0)))</f>
        <v>0</v>
      </c>
      <c r="M925" s="450">
        <f>IF(ISBLANK(INDEX('Policy Characteristics'!G:G,MATCH($C925,'Policy Characteristics'!$C:$C,0))),"",INDEX('Policy Characteristics'!G:G,MATCH($C925,'Policy Characteristics'!$C:$C,0)))</f>
        <v>1</v>
      </c>
      <c r="N925" s="450">
        <f>IF(ISBLANK(INDEX('Policy Characteristics'!H:H,MATCH($C925,'Policy Characteristics'!$C:$C,0))),"",INDEX('Policy Characteristics'!H:H,MATCH($C925,'Policy Characteristics'!$C:$C,0)))</f>
        <v>0.01</v>
      </c>
      <c r="O925" s="427" t="str">
        <f>IF(ISBLANK(INDEX('Policy Characteristics'!I:I,MATCH($C925,'Policy Characteristics'!$C:$C,0))),"",INDEX('Policy Characteristics'!I:I,MATCH($C925,'Policy Characteristics'!$C:$C,0)))</f>
        <v>% reduction in exports</v>
      </c>
      <c r="P925" s="427" t="str">
        <f>IF(ISBLANK(INDEX('Policy Characteristics'!J:J,MATCH($C925,'Policy Characteristics'!$C:$C,0))),"",INDEX('Policy Characteristics'!J:J,MATCH($C925,'Policy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28% of EU hard coal production, 70% of natural gas production, 69% of petroleum gasoline production, 40% of petroleum diesel production, 49% of jet fuel and kerosene production, 66% of crude oil production, 77% of heavy and residual fuel oil production, and 53% of LPG, propane, and butane production.</v>
      </c>
      <c r="Q925" s="427" t="str">
        <f>IF(ISBLANK(INDEX('Policy Characteristics'!K:K,MATCH($C925,'Policy Characteristics'!$C:$C,0))),"",INDEX('Policy Characteristics'!K:K,MATCH($C925,'Policy Characteristics'!$C:$C,0)))</f>
        <v/>
      </c>
      <c r="R925" s="427" t="str">
        <f>IF(ISBLANK(INDEX('Policy Characteristics'!L:L,MATCH($C925,'Policy Characteristics'!$C:$C,0))),"",INDEX('Policy Characteristics'!L:L,MATCH($C925,'Policy Characteristics'!$C:$C,0)))</f>
        <v>reduce-fuel-exports.html</v>
      </c>
    </row>
    <row r="926" spans="1:18" x14ac:dyDescent="0.35">
      <c r="A926" s="427" t="str">
        <f>IF(ISBLANK(INDEX('Policy Characteristics'!A:A,MATCH($C926,'Policy Characteristics'!$C:$C,0))),"",INDEX('Policy Characteristics'!A:A,MATCH($C926,'Policy Characteristics'!$C:$C,0)))</f>
        <v>Industry</v>
      </c>
      <c r="B926" s="427" t="str">
        <f>IF(ISBLANK(INDEX('Policy Characteristics'!B:B,MATCH($C926,'Policy Characteristics'!$C:$C,0))),"",INDEX('Policy Characteristics'!B:B,MATCH($C926,'Policy Characteristics'!$C:$C,0)))</f>
        <v>Reduce Fossil Fuel Exports</v>
      </c>
      <c r="C926" s="431" t="str">
        <f t="shared" si="46"/>
        <v>Percent Reduction in Fossil Fuel Exports</v>
      </c>
      <c r="D926" s="9" t="s">
        <v>2555</v>
      </c>
      <c r="E926" s="53"/>
      <c r="F926" s="9" t="s">
        <v>2559</v>
      </c>
      <c r="G926" s="53"/>
      <c r="H926" s="54">
        <v>457</v>
      </c>
      <c r="I926" s="53" t="s">
        <v>45</v>
      </c>
      <c r="J926" s="429" t="str">
        <f>IF(ISBLANK(INDEX('Policy Characteristics'!D:D,MATCH($C926,'Policy Characteristics'!$C:$C,0))),"",INDEX('Policy Characteristics'!D:D,MATCH($C926,'Policy Characteristics'!$C:$C,0)))</f>
        <v>Percent Reduction in Fossil Fuel Exports</v>
      </c>
      <c r="K926" s="427" t="str">
        <f>IF(ISBLANK(INDEX('Policy Characteristics'!E:E,MATCH($C926,'Policy Characteristics'!$C:$C,0))),"",INDEX('Policy Characteristics'!E:E,MATCH($C926,'Policy Characteristics'!$C:$C,0)))</f>
        <v>indst reduce fossil fuel exports</v>
      </c>
      <c r="L926" s="450">
        <f>IF(ISBLANK(INDEX('Policy Characteristics'!F:F,MATCH($C926,'Policy Characteristics'!$C:$C,0))),"",INDEX('Policy Characteristics'!F:F,MATCH($C926,'Policy Characteristics'!$C:$C,0)))</f>
        <v>0</v>
      </c>
      <c r="M926" s="450">
        <f>IF(ISBLANK(INDEX('Policy Characteristics'!G:G,MATCH($C926,'Policy Characteristics'!$C:$C,0))),"",INDEX('Policy Characteristics'!G:G,MATCH($C926,'Policy Characteristics'!$C:$C,0)))</f>
        <v>1</v>
      </c>
      <c r="N926" s="450">
        <f>IF(ISBLANK(INDEX('Policy Characteristics'!H:H,MATCH($C926,'Policy Characteristics'!$C:$C,0))),"",INDEX('Policy Characteristics'!H:H,MATCH($C926,'Policy Characteristics'!$C:$C,0)))</f>
        <v>0.01</v>
      </c>
      <c r="O926" s="427" t="str">
        <f>IF(ISBLANK(INDEX('Policy Characteristics'!I:I,MATCH($C926,'Policy Characteristics'!$C:$C,0))),"",INDEX('Policy Characteristics'!I:I,MATCH($C926,'Policy Characteristics'!$C:$C,0)))</f>
        <v>% reduction in exports</v>
      </c>
      <c r="P926" s="427" t="str">
        <f>IF(ISBLANK(INDEX('Policy Characteristics'!J:J,MATCH($C926,'Policy Characteristics'!$C:$C,0))),"",INDEX('Policy Characteristics'!J:J,MATCH($C926,'Policy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28% of EU hard coal production, 70% of natural gas production, 69% of petroleum gasoline production, 40% of petroleum diesel production, 49% of jet fuel and kerosene production, 66% of crude oil production, 77% of heavy and residual fuel oil production, and 53% of LPG, propane, and butane production.</v>
      </c>
      <c r="Q926" s="427" t="str">
        <f>IF(ISBLANK(INDEX('Policy Characteristics'!K:K,MATCH($C926,'Policy Characteristics'!$C:$C,0))),"",INDEX('Policy Characteristics'!K:K,MATCH($C926,'Policy Characteristics'!$C:$C,0)))</f>
        <v/>
      </c>
      <c r="R926" s="427" t="str">
        <f>IF(ISBLANK(INDEX('Policy Characteristics'!L:L,MATCH($C926,'Policy Characteristics'!$C:$C,0))),"",INDEX('Policy Characteristics'!L:L,MATCH($C926,'Policy Characteristics'!$C:$C,0)))</f>
        <v>reduce-fuel-exports.html</v>
      </c>
    </row>
    <row r="927" spans="1:18" x14ac:dyDescent="0.35">
      <c r="A927" s="427" t="str">
        <f>IF(ISBLANK(INDEX('Policy Characteristics'!A:A,MATCH($C927,'Policy Characteristics'!$C:$C,0))),"",INDEX('Policy Characteristics'!A:A,MATCH($C927,'Policy Characteristics'!$C:$C,0)))</f>
        <v>Industry</v>
      </c>
      <c r="B927" s="427" t="str">
        <f>IF(ISBLANK(INDEX('Policy Characteristics'!B:B,MATCH($C927,'Policy Characteristics'!$C:$C,0))),"",INDEX('Policy Characteristics'!B:B,MATCH($C927,'Policy Characteristics'!$C:$C,0)))</f>
        <v>Reduce Fossil Fuel Exports</v>
      </c>
      <c r="C927" s="431" t="str">
        <f t="shared" si="46"/>
        <v>Percent Reduction in Fossil Fuel Exports</v>
      </c>
      <c r="D927" s="9" t="s">
        <v>2565</v>
      </c>
      <c r="E927" s="53"/>
      <c r="F927" s="9" t="s">
        <v>2566</v>
      </c>
      <c r="G927" s="53"/>
      <c r="H927" s="54">
        <v>458</v>
      </c>
      <c r="I927" s="53" t="s">
        <v>45</v>
      </c>
      <c r="J927" s="429" t="str">
        <f>IF(ISBLANK(INDEX('Policy Characteristics'!D:D,MATCH($C927,'Policy Characteristics'!$C:$C,0))),"",INDEX('Policy Characteristics'!D:D,MATCH($C927,'Policy Characteristics'!$C:$C,0)))</f>
        <v>Percent Reduction in Fossil Fuel Exports</v>
      </c>
      <c r="K927" s="427" t="str">
        <f>IF(ISBLANK(INDEX('Policy Characteristics'!E:E,MATCH($C927,'Policy Characteristics'!$C:$C,0))),"",INDEX('Policy Characteristics'!E:E,MATCH($C927,'Policy Characteristics'!$C:$C,0)))</f>
        <v>indst reduce fossil fuel exports</v>
      </c>
      <c r="L927" s="450">
        <f>IF(ISBLANK(INDEX('Policy Characteristics'!F:F,MATCH($C927,'Policy Characteristics'!$C:$C,0))),"",INDEX('Policy Characteristics'!F:F,MATCH($C927,'Policy Characteristics'!$C:$C,0)))</f>
        <v>0</v>
      </c>
      <c r="M927" s="450">
        <f>IF(ISBLANK(INDEX('Policy Characteristics'!G:G,MATCH($C927,'Policy Characteristics'!$C:$C,0))),"",INDEX('Policy Characteristics'!G:G,MATCH($C927,'Policy Characteristics'!$C:$C,0)))</f>
        <v>1</v>
      </c>
      <c r="N927" s="450">
        <f>IF(ISBLANK(INDEX('Policy Characteristics'!H:H,MATCH($C927,'Policy Characteristics'!$C:$C,0))),"",INDEX('Policy Characteristics'!H:H,MATCH($C927,'Policy Characteristics'!$C:$C,0)))</f>
        <v>0.01</v>
      </c>
      <c r="O927" s="427" t="str">
        <f>IF(ISBLANK(INDEX('Policy Characteristics'!I:I,MATCH($C927,'Policy Characteristics'!$C:$C,0))),"",INDEX('Policy Characteristics'!I:I,MATCH($C927,'Policy Characteristics'!$C:$C,0)))</f>
        <v>% reduction in exports</v>
      </c>
      <c r="P927" s="427" t="str">
        <f>IF(ISBLANK(INDEX('Policy Characteristics'!J:J,MATCH($C927,'Policy Characteristics'!$C:$C,0))),"",INDEX('Policy Characteristics'!J:J,MATCH($C927,'Policy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28% of EU hard coal production, 70% of natural gas production, 69% of petroleum gasoline production, 40% of petroleum diesel production, 49% of jet fuel and kerosene production, 66% of crude oil production, 77% of heavy and residual fuel oil production, and 53% of LPG, propane, and butane production.</v>
      </c>
      <c r="Q927" s="427" t="str">
        <f>IF(ISBLANK(INDEX('Policy Characteristics'!K:K,MATCH($C927,'Policy Characteristics'!$C:$C,0))),"",INDEX('Policy Characteristics'!K:K,MATCH($C927,'Policy Characteristics'!$C:$C,0)))</f>
        <v/>
      </c>
      <c r="R927" s="427" t="str">
        <f>IF(ISBLANK(INDEX('Policy Characteristics'!L:L,MATCH($C927,'Policy Characteristics'!$C:$C,0))),"",INDEX('Policy Characteristics'!L:L,MATCH($C927,'Policy Characteristics'!$C:$C,0)))</f>
        <v>reduce-fuel-exports.html</v>
      </c>
    </row>
    <row r="928" spans="1:18" x14ac:dyDescent="0.35">
      <c r="A928" s="427" t="str">
        <f>IF(ISBLANK(INDEX('Policy Characteristics'!A:A,MATCH($C928,'Policy Characteristics'!$C:$C,0))),"",INDEX('Policy Characteristics'!A:A,MATCH($C928,'Policy Characteristics'!$C:$C,0)))</f>
        <v>Industry</v>
      </c>
      <c r="B928" s="427" t="str">
        <f>IF(ISBLANK(INDEX('Policy Characteristics'!B:B,MATCH($C928,'Policy Characteristics'!$C:$C,0))),"",INDEX('Policy Characteristics'!B:B,MATCH($C928,'Policy Characteristics'!$C:$C,0)))</f>
        <v>Reduce Fossil Fuel Exports</v>
      </c>
      <c r="C928" s="431" t="str">
        <f t="shared" si="46"/>
        <v>Percent Reduction in Fossil Fuel Exports</v>
      </c>
      <c r="D928" s="9" t="s">
        <v>2556</v>
      </c>
      <c r="E928" s="53"/>
      <c r="F928" s="9" t="s">
        <v>2560</v>
      </c>
      <c r="G928" s="53"/>
      <c r="H928" s="54">
        <v>459</v>
      </c>
      <c r="I928" s="53" t="s">
        <v>45</v>
      </c>
      <c r="J928" s="429" t="str">
        <f>IF(ISBLANK(INDEX('Policy Characteristics'!D:D,MATCH($C928,'Policy Characteristics'!$C:$C,0))),"",INDEX('Policy Characteristics'!D:D,MATCH($C928,'Policy Characteristics'!$C:$C,0)))</f>
        <v>Percent Reduction in Fossil Fuel Exports</v>
      </c>
      <c r="K928" s="427" t="str">
        <f>IF(ISBLANK(INDEX('Policy Characteristics'!E:E,MATCH($C928,'Policy Characteristics'!$C:$C,0))),"",INDEX('Policy Characteristics'!E:E,MATCH($C928,'Policy Characteristics'!$C:$C,0)))</f>
        <v>indst reduce fossil fuel exports</v>
      </c>
      <c r="L928" s="450">
        <f>IF(ISBLANK(INDEX('Policy Characteristics'!F:F,MATCH($C928,'Policy Characteristics'!$C:$C,0))),"",INDEX('Policy Characteristics'!F:F,MATCH($C928,'Policy Characteristics'!$C:$C,0)))</f>
        <v>0</v>
      </c>
      <c r="M928" s="450">
        <f>IF(ISBLANK(INDEX('Policy Characteristics'!G:G,MATCH($C928,'Policy Characteristics'!$C:$C,0))),"",INDEX('Policy Characteristics'!G:G,MATCH($C928,'Policy Characteristics'!$C:$C,0)))</f>
        <v>1</v>
      </c>
      <c r="N928" s="450">
        <f>IF(ISBLANK(INDEX('Policy Characteristics'!H:H,MATCH($C928,'Policy Characteristics'!$C:$C,0))),"",INDEX('Policy Characteristics'!H:H,MATCH($C928,'Policy Characteristics'!$C:$C,0)))</f>
        <v>0.01</v>
      </c>
      <c r="O928" s="427" t="str">
        <f>IF(ISBLANK(INDEX('Policy Characteristics'!I:I,MATCH($C928,'Policy Characteristics'!$C:$C,0))),"",INDEX('Policy Characteristics'!I:I,MATCH($C928,'Policy Characteristics'!$C:$C,0)))</f>
        <v>% reduction in exports</v>
      </c>
      <c r="P928" s="427" t="str">
        <f>IF(ISBLANK(INDEX('Policy Characteristics'!J:J,MATCH($C928,'Policy Characteristics'!$C:$C,0))),"",INDEX('Policy Characteristics'!J:J,MATCH($C928,'Policy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28% of EU hard coal production, 70% of natural gas production, 69% of petroleum gasoline production, 40% of petroleum diesel production, 49% of jet fuel and kerosene production, 66% of crude oil production, 77% of heavy and residual fuel oil production, and 53% of LPG, propane, and butane production.</v>
      </c>
      <c r="Q928" s="427" t="str">
        <f>IF(ISBLANK(INDEX('Policy Characteristics'!K:K,MATCH($C928,'Policy Characteristics'!$C:$C,0))),"",INDEX('Policy Characteristics'!K:K,MATCH($C928,'Policy Characteristics'!$C:$C,0)))</f>
        <v/>
      </c>
      <c r="R928" s="427" t="str">
        <f>IF(ISBLANK(INDEX('Policy Characteristics'!L:L,MATCH($C928,'Policy Characteristics'!$C:$C,0))),"",INDEX('Policy Characteristics'!L:L,MATCH($C928,'Policy Characteristics'!$C:$C,0)))</f>
        <v>reduce-fuel-exports.html</v>
      </c>
    </row>
    <row r="929" spans="1:18" x14ac:dyDescent="0.35">
      <c r="A929" s="427" t="str">
        <f>IF(ISBLANK(INDEX('Policy Characteristics'!A:A,MATCH($C929,'Policy Characteristics'!$C:$C,0))),"",INDEX('Policy Characteristics'!A:A,MATCH($C929,'Policy Characteristics'!$C:$C,0)))</f>
        <v>Agriculture, Land Use, and Forestry</v>
      </c>
      <c r="B929" s="427" t="str">
        <f>IF(ISBLANK(INDEX('Policy Characteristics'!B:B,MATCH($C929,'Policy Characteristics'!$C:$C,0))),"",INDEX('Policy Characteristics'!B:B,MATCH($C929,'Policy Characteristics'!$C:$C,0)))</f>
        <v>Afforestation and Reforestation</v>
      </c>
      <c r="C929" s="432" t="s">
        <v>449</v>
      </c>
      <c r="D929" s="53"/>
      <c r="E929" s="53"/>
      <c r="F929" s="53"/>
      <c r="G929" s="53"/>
      <c r="H929" s="54">
        <v>60</v>
      </c>
      <c r="I929" s="53" t="s">
        <v>45</v>
      </c>
      <c r="J929" s="429" t="str">
        <f>IF(ISBLANK(INDEX('Policy Characteristics'!D:D,MATCH($C929,'Policy Characteristics'!$C:$C,0))),"",INDEX('Policy Characteristics'!D:D,MATCH($C929,'Policy Characteristics'!$C:$C,0)))</f>
        <v>Afforestation and Reforestation</v>
      </c>
      <c r="K929" s="427" t="str">
        <f>IF(ISBLANK(INDEX('Policy Characteristics'!E:E,MATCH($C929,'Policy Characteristics'!$C:$C,0))),"",INDEX('Policy Characteristics'!E:E,MATCH($C929,'Policy Characteristics'!$C:$C,0)))</f>
        <v>land afforestation and reforestation</v>
      </c>
      <c r="L929" s="450">
        <f>IF(ISBLANK(INDEX('Policy Characteristics'!F:F,MATCH($C929,'Policy Characteristics'!$C:$C,0))),"",INDEX('Policy Characteristics'!F:F,MATCH($C929,'Policy Characteristics'!$C:$C,0)))</f>
        <v>0</v>
      </c>
      <c r="M929" s="450">
        <f>IF(ISBLANK(INDEX('Policy Characteristics'!G:G,MATCH($C929,'Policy Characteristics'!$C:$C,0))),"",INDEX('Policy Characteristics'!G:G,MATCH($C929,'Policy Characteristics'!$C:$C,0)))</f>
        <v>1</v>
      </c>
      <c r="N929" s="450">
        <f>IF(ISBLANK(INDEX('Policy Characteristics'!H:H,MATCH($C929,'Policy Characteristics'!$C:$C,0))),"",INDEX('Policy Characteristics'!H:H,MATCH($C929,'Policy Characteristics'!$C:$C,0)))</f>
        <v>0.01</v>
      </c>
      <c r="O929" s="427" t="str">
        <f>IF(ISBLANK(INDEX('Policy Characteristics'!I:I,MATCH($C929,'Policy Characteristics'!$C:$C,0))),"",INDEX('Policy Characteristics'!I:I,MATCH($C929,'Policy Characteristics'!$C:$C,0)))</f>
        <v>% of potential achieved</v>
      </c>
      <c r="P929" s="427" t="str">
        <f>IF(ISBLANK(INDEX('Policy Characteristics'!J:J,MATCH($C929,'Policy Characteristics'!$C:$C,0))),"",INDEX('Policy Characteristics'!J:J,MATCH($C929,'Policy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over 108,750 hectares per year in 2050 (roughly equal to 0.02% of the land area of the European Union).</v>
      </c>
      <c r="Q929" s="427" t="str">
        <f>IF(ISBLANK(INDEX('Policy Characteristics'!K:K,MATCH($C929,'Policy Characteristics'!$C:$C,0))),"",INDEX('Policy Characteristics'!K:K,MATCH($C929,'Policy Characteristics'!$C:$C,0)))</f>
        <v>lulucf.html#aff-ref</v>
      </c>
      <c r="R929" s="427" t="str">
        <f>IF(ISBLANK(INDEX('Policy Characteristics'!L:L,MATCH($C929,'Policy Characteristics'!$C:$C,0))),"",INDEX('Policy Characteristics'!L:L,MATCH($C929,'Policy Characteristics'!$C:$C,0)))</f>
        <v>afforestation-and-reforestation.html</v>
      </c>
    </row>
    <row r="930" spans="1:18" x14ac:dyDescent="0.35">
      <c r="A930" s="427" t="str">
        <f>IF(ISBLANK(INDEX('Policy Characteristics'!A:A,MATCH($C930,'Policy Characteristics'!$C:$C,0))),"",INDEX('Policy Characteristics'!A:A,MATCH($C930,'Policy Characteristics'!$C:$C,0)))</f>
        <v>Agriculture, Land Use, and Forestry</v>
      </c>
      <c r="B930" s="427" t="str">
        <f>IF(ISBLANK(INDEX('Policy Characteristics'!B:B,MATCH($C930,'Policy Characteristics'!$C:$C,0))),"",INDEX('Policy Characteristics'!B:B,MATCH($C930,'Policy Characteristics'!$C:$C,0)))</f>
        <v>Avoid Deforestation</v>
      </c>
      <c r="C930" s="432" t="s">
        <v>458</v>
      </c>
      <c r="D930" s="53"/>
      <c r="E930" s="53"/>
      <c r="F930" s="53"/>
      <c r="G930" s="53"/>
      <c r="H930" s="54">
        <v>705</v>
      </c>
      <c r="I930" s="9" t="s">
        <v>46</v>
      </c>
      <c r="J930" s="429" t="str">
        <f>IF(ISBLANK(INDEX('Policy Characteristics'!D:D,MATCH($C930,'Policy Characteristics'!$C:$C,0))),"",INDEX('Policy Characteristics'!D:D,MATCH($C930,'Policy Characteristics'!$C:$C,0)))</f>
        <v>Avoid Deforestation</v>
      </c>
      <c r="K930" s="427" t="str">
        <f>IF(ISBLANK(INDEX('Policy Characteristics'!E:E,MATCH($C930,'Policy Characteristics'!$C:$C,0))),"",INDEX('Policy Characteristics'!E:E,MATCH($C930,'Policy Characteristics'!$C:$C,0)))</f>
        <v>land avoid deforestation</v>
      </c>
      <c r="L930" s="450">
        <f>IF(ISBLANK(INDEX('Policy Characteristics'!F:F,MATCH($C930,'Policy Characteristics'!$C:$C,0))),"",INDEX('Policy Characteristics'!F:F,MATCH($C930,'Policy Characteristics'!$C:$C,0)))</f>
        <v>0</v>
      </c>
      <c r="M930" s="450">
        <f>IF(ISBLANK(INDEX('Policy Characteristics'!G:G,MATCH($C930,'Policy Characteristics'!$C:$C,0))),"",INDEX('Policy Characteristics'!G:G,MATCH($C930,'Policy Characteristics'!$C:$C,0)))</f>
        <v>1</v>
      </c>
      <c r="N930" s="450">
        <f>IF(ISBLANK(INDEX('Policy Characteristics'!H:H,MATCH($C930,'Policy Characteristics'!$C:$C,0))),"",INDEX('Policy Characteristics'!H:H,MATCH($C930,'Policy Characteristics'!$C:$C,0)))</f>
        <v>0.01</v>
      </c>
      <c r="O930" s="427" t="str">
        <f>IF(ISBLANK(INDEX('Policy Characteristics'!I:I,MATCH($C930,'Policy Characteristics'!$C:$C,0))),"",INDEX('Policy Characteristics'!I:I,MATCH($C930,'Policy Characteristics'!$C:$C,0)))</f>
        <v>% of potential achieved</v>
      </c>
      <c r="P930" s="427" t="str">
        <f>IF(ISBLANK(INDEX('Policy Characteristics'!J:J,MATCH($C930,'Policy Characteristics'!$C:$C,0))),"",INDEX('Policy Characteristics'!J:J,MATCH($C930,'Policy Characteristics'!$C:$C,0)))</f>
        <v/>
      </c>
      <c r="Q930" s="427" t="str">
        <f>IF(ISBLANK(INDEX('Policy Characteristics'!K:K,MATCH($C930,'Policy Characteristics'!$C:$C,0))),"",INDEX('Policy Characteristics'!K:K,MATCH($C930,'Policy Characteristics'!$C:$C,0)))</f>
        <v>lulucf.html#avoid-def</v>
      </c>
      <c r="R930" s="427" t="str">
        <f>IF(ISBLANK(INDEX('Policy Characteristics'!L:L,MATCH($C930,'Policy Characteristics'!$C:$C,0))),"",INDEX('Policy Characteristics'!L:L,MATCH($C930,'Policy Characteristics'!$C:$C,0)))</f>
        <v>avoid-deforestation.html</v>
      </c>
    </row>
    <row r="931" spans="1:18" x14ac:dyDescent="0.35">
      <c r="A931" s="427" t="str">
        <f>IF(ISBLANK(INDEX('Policy Characteristics'!A:A,MATCH($C931,'Policy Characteristics'!$C:$C,0))),"",INDEX('Policy Characteristics'!A:A,MATCH($C931,'Policy Characteristics'!$C:$C,0)))</f>
        <v>Agriculture, Land Use, and Forestry</v>
      </c>
      <c r="B931" s="427" t="str">
        <f>IF(ISBLANK(INDEX('Policy Characteristics'!B:B,MATCH($C931,'Policy Characteristics'!$C:$C,0))),"",INDEX('Policy Characteristics'!B:B,MATCH($C931,'Policy Characteristics'!$C:$C,0)))</f>
        <v>Forest Restoration</v>
      </c>
      <c r="C931" s="432" t="s">
        <v>455</v>
      </c>
      <c r="D931" s="53"/>
      <c r="E931" s="53"/>
      <c r="F931" s="53"/>
      <c r="G931" s="53"/>
      <c r="H931" s="54">
        <v>177</v>
      </c>
      <c r="I931" s="9" t="s">
        <v>46</v>
      </c>
      <c r="J931" s="429" t="str">
        <f>IF(ISBLANK(INDEX('Policy Characteristics'!D:D,MATCH($C931,'Policy Characteristics'!$C:$C,0))),"",INDEX('Policy Characteristics'!D:D,MATCH($C931,'Policy Characteristics'!$C:$C,0)))</f>
        <v>Forest Restoration</v>
      </c>
      <c r="K931" s="427" t="str">
        <f>IF(ISBLANK(INDEX('Policy Characteristics'!E:E,MATCH($C931,'Policy Characteristics'!$C:$C,0))),"",INDEX('Policy Characteristics'!E:E,MATCH($C931,'Policy Characteristics'!$C:$C,0)))</f>
        <v>land forest restoration</v>
      </c>
      <c r="L931" s="450">
        <f>IF(ISBLANK(INDEX('Policy Characteristics'!F:F,MATCH($C931,'Policy Characteristics'!$C:$C,0))),"",INDEX('Policy Characteristics'!F:F,MATCH($C931,'Policy Characteristics'!$C:$C,0)))</f>
        <v>0</v>
      </c>
      <c r="M931" s="450">
        <f>IF(ISBLANK(INDEX('Policy Characteristics'!G:G,MATCH($C931,'Policy Characteristics'!$C:$C,0))),"",INDEX('Policy Characteristics'!G:G,MATCH($C931,'Policy Characteristics'!$C:$C,0)))</f>
        <v>1</v>
      </c>
      <c r="N931" s="450">
        <f>IF(ISBLANK(INDEX('Policy Characteristics'!H:H,MATCH($C931,'Policy Characteristics'!$C:$C,0))),"",INDEX('Policy Characteristics'!H:H,MATCH($C931,'Policy Characteristics'!$C:$C,0)))</f>
        <v>0.01</v>
      </c>
      <c r="O931" s="427" t="str">
        <f>IF(ISBLANK(INDEX('Policy Characteristics'!I:I,MATCH($C931,'Policy Characteristics'!$C:$C,0))),"",INDEX('Policy Characteristics'!I:I,MATCH($C931,'Policy Characteristics'!$C:$C,0)))</f>
        <v>% of potential achieved</v>
      </c>
      <c r="P931" s="427" t="str">
        <f>IF(ISBLANK(INDEX('Policy Characteristics'!J:J,MATCH($C931,'Policy Characteristics'!$C:$C,0))),"",INDEX('Policy Characteristics'!J:J,MATCH($C931,'Policy Characteristics'!$C:$C,0)))</f>
        <v/>
      </c>
      <c r="Q931" s="427" t="str">
        <f>IF(ISBLANK(INDEX('Policy Characteristics'!K:K,MATCH($C931,'Policy Characteristics'!$C:$C,0))),"",INDEX('Policy Characteristics'!K:K,MATCH($C931,'Policy Characteristics'!$C:$C,0)))</f>
        <v/>
      </c>
      <c r="R931" s="427" t="str">
        <f>IF(ISBLANK(INDEX('Policy Characteristics'!L:L,MATCH($C931,'Policy Characteristics'!$C:$C,0))),"",INDEX('Policy Characteristics'!L:L,MATCH($C931,'Policy Characteristics'!$C:$C,0)))</f>
        <v>forest-restoration.html</v>
      </c>
    </row>
    <row r="932" spans="1:18" x14ac:dyDescent="0.35">
      <c r="A932" s="427" t="str">
        <f>IF(ISBLANK(INDEX('Policy Characteristics'!A:A,MATCH($C932,'Policy Characteristics'!$C:$C,0))),"",INDEX('Policy Characteristics'!A:A,MATCH($C932,'Policy Characteristics'!$C:$C,0)))</f>
        <v>Agriculture, Land Use, and Forestry</v>
      </c>
      <c r="B932" s="427" t="str">
        <f>IF(ISBLANK(INDEX('Policy Characteristics'!B:B,MATCH($C932,'Policy Characteristics'!$C:$C,0))),"",INDEX('Policy Characteristics'!B:B,MATCH($C932,'Policy Characteristics'!$C:$C,0)))</f>
        <v>Forest Set-Asides</v>
      </c>
      <c r="C932" s="432" t="s">
        <v>450</v>
      </c>
      <c r="D932" s="53"/>
      <c r="E932" s="53"/>
      <c r="F932" s="53"/>
      <c r="G932" s="53"/>
      <c r="H932" s="54">
        <v>61</v>
      </c>
      <c r="I932" s="53" t="s">
        <v>45</v>
      </c>
      <c r="J932" s="429" t="str">
        <f>IF(ISBLANK(INDEX('Policy Characteristics'!D:D,MATCH($C932,'Policy Characteristics'!$C:$C,0))),"",INDEX('Policy Characteristics'!D:D,MATCH($C932,'Policy Characteristics'!$C:$C,0)))</f>
        <v>Forest Set-Asides</v>
      </c>
      <c r="K932" s="427" t="str">
        <f>IF(ISBLANK(INDEX('Policy Characteristics'!E:E,MATCH($C932,'Policy Characteristics'!$C:$C,0))),"",INDEX('Policy Characteristics'!E:E,MATCH($C932,'Policy Characteristics'!$C:$C,0)))</f>
        <v>land forest set asides</v>
      </c>
      <c r="L932" s="450">
        <f>IF(ISBLANK(INDEX('Policy Characteristics'!F:F,MATCH($C932,'Policy Characteristics'!$C:$C,0))),"",INDEX('Policy Characteristics'!F:F,MATCH($C932,'Policy Characteristics'!$C:$C,0)))</f>
        <v>0</v>
      </c>
      <c r="M932" s="450">
        <f>IF(ISBLANK(INDEX('Policy Characteristics'!G:G,MATCH($C932,'Policy Characteristics'!$C:$C,0))),"",INDEX('Policy Characteristics'!G:G,MATCH($C932,'Policy Characteristics'!$C:$C,0)))</f>
        <v>1</v>
      </c>
      <c r="N932" s="450">
        <f>IF(ISBLANK(INDEX('Policy Characteristics'!H:H,MATCH($C932,'Policy Characteristics'!$C:$C,0))),"",INDEX('Policy Characteristics'!H:H,MATCH($C932,'Policy Characteristics'!$C:$C,0)))</f>
        <v>0.01</v>
      </c>
      <c r="O932" s="427" t="str">
        <f>IF(ISBLANK(INDEX('Policy Characteristics'!I:I,MATCH($C932,'Policy Characteristics'!$C:$C,0))),"",INDEX('Policy Characteristics'!I:I,MATCH($C932,'Policy Characteristics'!$C:$C,0)))</f>
        <v>% of potential achieved</v>
      </c>
      <c r="P932" s="427" t="str">
        <f>IF(ISBLANK(INDEX('Policy Characteristics'!J:J,MATCH($C932,'Policy Characteristics'!$C:$C,0))),"",INDEX('Policy Characteristics'!J:J,MATCH($C932,'Policy Characteristics'!$C:$C,0)))</f>
        <v>**Description:** This policy avoids the release of CO2 from forests by reducing timber harvesting. // **Guidance for setting values:** A 100% setting of this lever reduces timber harvesting and therefore released CO2. In 2050, this amount of unreleased CO2 equals 58% of the net CO2 emissions from LULUCF.</v>
      </c>
      <c r="Q932" s="427" t="str">
        <f>IF(ISBLANK(INDEX('Policy Characteristics'!K:K,MATCH($C932,'Policy Characteristics'!$C:$C,0))),"",INDEX('Policy Characteristics'!K:K,MATCH($C932,'Policy Characteristics'!$C:$C,0)))</f>
        <v>lulucf.html#set-asides</v>
      </c>
      <c r="R932" s="427" t="str">
        <f>IF(ISBLANK(INDEX('Policy Characteristics'!L:L,MATCH($C932,'Policy Characteristics'!$C:$C,0))),"",INDEX('Policy Characteristics'!L:L,MATCH($C932,'Policy Characteristics'!$C:$C,0)))</f>
        <v>forest-set-asides.html</v>
      </c>
    </row>
    <row r="933" spans="1:18" x14ac:dyDescent="0.35">
      <c r="A933" s="427" t="str">
        <f>IF(ISBLANK(INDEX('Policy Characteristics'!A:A,MATCH($C933,'Policy Characteristics'!$C:$C,0))),"",INDEX('Policy Characteristics'!A:A,MATCH($C933,'Policy Characteristics'!$C:$C,0)))</f>
        <v>Agriculture, Land Use, and Forestry</v>
      </c>
      <c r="B933" s="427" t="str">
        <f>IF(ISBLANK(INDEX('Policy Characteristics'!B:B,MATCH($C933,'Policy Characteristics'!$C:$C,0))),"",INDEX('Policy Characteristics'!B:B,MATCH($C933,'Policy Characteristics'!$C:$C,0)))</f>
        <v>Cropland and Rice Measures</v>
      </c>
      <c r="C933" s="432" t="s">
        <v>2911</v>
      </c>
      <c r="D933" s="53"/>
      <c r="E933" s="53"/>
      <c r="F933" s="53"/>
      <c r="G933" s="53"/>
      <c r="H933" s="54">
        <v>62</v>
      </c>
      <c r="I933" s="53" t="s">
        <v>45</v>
      </c>
      <c r="J933" s="429" t="str">
        <f>IF(ISBLANK(INDEX('Policy Characteristics'!D:D,MATCH($C933,'Policy Characteristics'!$C:$C,0))),"",INDEX('Policy Characteristics'!D:D,MATCH($C933,'Policy Characteristics'!$C:$C,0)))</f>
        <v>Cropland and Rice Measures</v>
      </c>
      <c r="K933" s="427" t="str">
        <f>IF(ISBLANK(INDEX('Policy Characteristics'!E:E,MATCH($C933,'Policy Characteristics'!$C:$C,0))),"",INDEX('Policy Characteristics'!E:E,MATCH($C933,'Policy Characteristics'!$C:$C,0)))</f>
        <v>indst cropland and rice measures</v>
      </c>
      <c r="L933" s="450">
        <f>IF(ISBLANK(INDEX('Policy Characteristics'!F:F,MATCH($C933,'Policy Characteristics'!$C:$C,0))),"",INDEX('Policy Characteristics'!F:F,MATCH($C933,'Policy Characteristics'!$C:$C,0)))</f>
        <v>0</v>
      </c>
      <c r="M933" s="450">
        <f>IF(ISBLANK(INDEX('Policy Characteristics'!G:G,MATCH($C933,'Policy Characteristics'!$C:$C,0))),"",INDEX('Policy Characteristics'!G:G,MATCH($C933,'Policy Characteristics'!$C:$C,0)))</f>
        <v>1</v>
      </c>
      <c r="N933" s="450">
        <f>IF(ISBLANK(INDEX('Policy Characteristics'!H:H,MATCH($C933,'Policy Characteristics'!$C:$C,0))),"",INDEX('Policy Characteristics'!H:H,MATCH($C933,'Policy Characteristics'!$C:$C,0)))</f>
        <v>0.01</v>
      </c>
      <c r="O933" s="427" t="str">
        <f>IF(ISBLANK(INDEX('Policy Characteristics'!I:I,MATCH($C933,'Policy Characteristics'!$C:$C,0))),"",INDEX('Policy Characteristics'!I:I,MATCH($C933,'Policy Characteristics'!$C:$C,0)))</f>
        <v>% of potential achieved</v>
      </c>
      <c r="P933" s="427" t="str">
        <f>IF(ISBLANK(INDEX('Policy Characteristics'!J:J,MATCH($C933,'Policy Characteristics'!$C:$C,0))),"",INDEX('Policy Characteristics'!J:J,MATCH($C933,'Policy Characteristics'!$C:$C,0)))</f>
        <v>**Description:**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1%.</v>
      </c>
      <c r="Q933" s="427" t="str">
        <f>IF(ISBLANK(INDEX('Policy Characteristics'!K:K,MATCH($C933,'Policy Characteristics'!$C:$C,0))),"",INDEX('Policy Characteristics'!K:K,MATCH($C933,'Policy Characteristics'!$C:$C,0)))</f>
        <v>industry-ag-main.html#cropland</v>
      </c>
      <c r="R933" s="427" t="str">
        <f>IF(ISBLANK(INDEX('Policy Characteristics'!L:L,MATCH($C933,'Policy Characteristics'!$C:$C,0))),"",INDEX('Policy Characteristics'!L:L,MATCH($C933,'Policy Characteristics'!$C:$C,0)))</f>
        <v>cropland-management.html</v>
      </c>
    </row>
    <row r="934" spans="1:18" x14ac:dyDescent="0.35">
      <c r="A934" s="427" t="str">
        <f>IF(ISBLANK(INDEX('Policy Characteristics'!A:A,MATCH($C934,'Policy Characteristics'!$C:$C,0))),"",INDEX('Policy Characteristics'!A:A,MATCH($C934,'Policy Characteristics'!$C:$C,0)))</f>
        <v>Agriculture, Land Use, and Forestry</v>
      </c>
      <c r="B934" s="427" t="str">
        <f>IF(ISBLANK(INDEX('Policy Characteristics'!B:B,MATCH($C934,'Policy Characteristics'!$C:$C,0))),"",INDEX('Policy Characteristics'!B:B,MATCH($C934,'Policy Characteristics'!$C:$C,0)))</f>
        <v>Improved Forest Management</v>
      </c>
      <c r="C934" s="432" t="s">
        <v>451</v>
      </c>
      <c r="D934" s="53"/>
      <c r="E934" s="53"/>
      <c r="F934" s="53"/>
      <c r="G934" s="53"/>
      <c r="H934" s="54">
        <v>63</v>
      </c>
      <c r="I934" s="53" t="s">
        <v>45</v>
      </c>
      <c r="J934" s="429" t="str">
        <f>IF(ISBLANK(INDEX('Policy Characteristics'!D:D,MATCH($C934,'Policy Characteristics'!$C:$C,0))),"",INDEX('Policy Characteristics'!D:D,MATCH($C934,'Policy Characteristics'!$C:$C,0)))</f>
        <v>Improved Forest Management</v>
      </c>
      <c r="K934" s="427" t="str">
        <f>IF(ISBLANK(INDEX('Policy Characteristics'!E:E,MATCH($C934,'Policy Characteristics'!$C:$C,0))),"",INDEX('Policy Characteristics'!E:E,MATCH($C934,'Policy Characteristics'!$C:$C,0)))</f>
        <v>land forest management</v>
      </c>
      <c r="L934" s="450">
        <f>IF(ISBLANK(INDEX('Policy Characteristics'!F:F,MATCH($C934,'Policy Characteristics'!$C:$C,0))),"",INDEX('Policy Characteristics'!F:F,MATCH($C934,'Policy Characteristics'!$C:$C,0)))</f>
        <v>0</v>
      </c>
      <c r="M934" s="450">
        <f>IF(ISBLANK(INDEX('Policy Characteristics'!G:G,MATCH($C934,'Policy Characteristics'!$C:$C,0))),"",INDEX('Policy Characteristics'!G:G,MATCH($C934,'Policy Characteristics'!$C:$C,0)))</f>
        <v>1</v>
      </c>
      <c r="N934" s="450">
        <f>IF(ISBLANK(INDEX('Policy Characteristics'!H:H,MATCH($C934,'Policy Characteristics'!$C:$C,0))),"",INDEX('Policy Characteristics'!H:H,MATCH($C934,'Policy Characteristics'!$C:$C,0)))</f>
        <v>0.01</v>
      </c>
      <c r="O934" s="427" t="str">
        <f>IF(ISBLANK(INDEX('Policy Characteristics'!I:I,MATCH($C934,'Policy Characteristics'!$C:$C,0))),"",INDEX('Policy Characteristics'!I:I,MATCH($C934,'Policy Characteristics'!$C:$C,0)))</f>
        <v>% of potential achieved</v>
      </c>
      <c r="P934" s="427" t="str">
        <f>IF(ISBLANK(INDEX('Policy Characteristics'!J:J,MATCH($C934,'Policy Characteristics'!$C:$C,0))),"",INDEX('Policy Characteristics'!J:J,MATCH($C934,'Policy Characteristics'!$C:$C,0)))</f>
        <v>**Description:** This policy increases CO2 sequestration by forests through improved forest management practices.  // **Guidance for setting values:** If this policy is fully implemented, half of the 77 million hectares of forest not currently under best management practices will instead be managed with best practices by 2050.</v>
      </c>
      <c r="Q934" s="427" t="str">
        <f>IF(ISBLANK(INDEX('Policy Characteristics'!K:K,MATCH($C934,'Policy Characteristics'!$C:$C,0))),"",INDEX('Policy Characteristics'!K:K,MATCH($C934,'Policy Characteristics'!$C:$C,0)))</f>
        <v>lulucf.html#forest-mgmt</v>
      </c>
      <c r="R934" s="427" t="str">
        <f>IF(ISBLANK(INDEX('Policy Characteristics'!L:L,MATCH($C934,'Policy Characteristics'!$C:$C,0))),"",INDEX('Policy Characteristics'!L:L,MATCH($C934,'Policy Characteristics'!$C:$C,0)))</f>
        <v>improved-forest-management.html</v>
      </c>
    </row>
    <row r="935" spans="1:18" x14ac:dyDescent="0.35">
      <c r="A935" s="427" t="str">
        <f>IF(ISBLANK(INDEX('Policy Characteristics'!A:A,MATCH($C935,'Policy Characteristics'!$C:$C,0))),"",INDEX('Policy Characteristics'!A:A,MATCH($C935,'Policy Characteristics'!$C:$C,0)))</f>
        <v>Agriculture, Land Use, and Forestry</v>
      </c>
      <c r="B935" s="427" t="str">
        <f>IF(ISBLANK(INDEX('Policy Characteristics'!B:B,MATCH($C935,'Policy Characteristics'!$C:$C,0))),"",INDEX('Policy Characteristics'!B:B,MATCH($C935,'Policy Characteristics'!$C:$C,0)))</f>
        <v>Livestock Measures</v>
      </c>
      <c r="C935" s="432" t="s">
        <v>2943</v>
      </c>
      <c r="D935" s="53"/>
      <c r="E935" s="53"/>
      <c r="F935" s="53"/>
      <c r="G935" s="53"/>
      <c r="H935" s="54">
        <v>64</v>
      </c>
      <c r="I935" s="53" t="s">
        <v>45</v>
      </c>
      <c r="J935" s="429" t="str">
        <f>IF(ISBLANK(INDEX('Policy Characteristics'!D:D,MATCH($C935,'Policy Characteristics'!$C:$C,0))),"",INDEX('Policy Characteristics'!D:D,MATCH($C935,'Policy Characteristics'!$C:$C,0)))</f>
        <v>Livestock Measures</v>
      </c>
      <c r="K935" s="427" t="str">
        <f>IF(ISBLANK(INDEX('Policy Characteristics'!E:E,MATCH($C935,'Policy Characteristics'!$C:$C,0))),"",INDEX('Policy Characteristics'!E:E,MATCH($C935,'Policy Characteristics'!$C:$C,0)))</f>
        <v>indst livestock measures</v>
      </c>
      <c r="L935" s="450">
        <f>IF(ISBLANK(INDEX('Policy Characteristics'!F:F,MATCH($C935,'Policy Characteristics'!$C:$C,0))),"",INDEX('Policy Characteristics'!F:F,MATCH($C935,'Policy Characteristics'!$C:$C,0)))</f>
        <v>0</v>
      </c>
      <c r="M935" s="450">
        <f>IF(ISBLANK(INDEX('Policy Characteristics'!G:G,MATCH($C935,'Policy Characteristics'!$C:$C,0))),"",INDEX('Policy Characteristics'!G:G,MATCH($C935,'Policy Characteristics'!$C:$C,0)))</f>
        <v>1</v>
      </c>
      <c r="N935" s="450">
        <f>IF(ISBLANK(INDEX('Policy Characteristics'!H:H,MATCH($C935,'Policy Characteristics'!$C:$C,0))),"",INDEX('Policy Characteristics'!H:H,MATCH($C935,'Policy Characteristics'!$C:$C,0)))</f>
        <v>0.01</v>
      </c>
      <c r="O935" s="427" t="str">
        <f>IF(ISBLANK(INDEX('Policy Characteristics'!I:I,MATCH($C935,'Policy Characteristics'!$C:$C,0))),"",INDEX('Policy Characteristics'!I:I,MATCH($C935,'Policy Characteristics'!$C:$C,0)))</f>
        <v>% of potential achieved</v>
      </c>
      <c r="P935" s="427" t="str">
        <f>IF(ISBLANK(INDEX('Policy Characteristics'!J:J,MATCH($C935,'Policy Characteristics'!$C:$C,0))),"",INDEX('Policy Characteristics'!J:J,MATCH($C935,'Policy Characteristics'!$C:$C,0)))</f>
        <v>**Description:**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8.7%.</v>
      </c>
      <c r="Q935" s="427" t="str">
        <f>IF(ISBLANK(INDEX('Policy Characteristics'!K:K,MATCH($C935,'Policy Characteristics'!$C:$C,0))),"",INDEX('Policy Characteristics'!K:K,MATCH($C935,'Policy Characteristics'!$C:$C,0)))</f>
        <v>industry-ag-main.html#livestock</v>
      </c>
      <c r="R935" s="427" t="str">
        <f>IF(ISBLANK(INDEX('Policy Characteristics'!L:L,MATCH($C935,'Policy Characteristics'!$C:$C,0))),"",INDEX('Policy Characteristics'!L:L,MATCH($C935,'Policy Characteristics'!$C:$C,0)))</f>
        <v>livestock-measures.html</v>
      </c>
    </row>
    <row r="936" spans="1:18" x14ac:dyDescent="0.35">
      <c r="A936" s="427" t="str">
        <f>IF(ISBLANK(INDEX('Policy Characteristics'!A:A,MATCH($C936,'Policy Characteristics'!$C:$C,0))),"",INDEX('Policy Characteristics'!A:A,MATCH($C936,'Policy Characteristics'!$C:$C,0)))</f>
        <v>Agriculture, Land Use, and Forestry</v>
      </c>
      <c r="B936" s="427" t="str">
        <f>IF(ISBLANK(INDEX('Policy Characteristics'!B:B,MATCH($C936,'Policy Characteristics'!$C:$C,0))),"",INDEX('Policy Characteristics'!B:B,MATCH($C936,'Policy Characteristics'!$C:$C,0)))</f>
        <v>Peatland Restoration</v>
      </c>
      <c r="C936" s="432" t="s">
        <v>453</v>
      </c>
      <c r="D936" s="53"/>
      <c r="E936" s="53"/>
      <c r="F936" s="53"/>
      <c r="G936" s="53"/>
      <c r="H936" s="54">
        <v>178</v>
      </c>
      <c r="I936" s="53" t="s">
        <v>46</v>
      </c>
      <c r="J936" s="429" t="str">
        <f>IF(ISBLANK(INDEX('Policy Characteristics'!D:D,MATCH($C936,'Policy Characteristics'!$C:$C,0))),"",INDEX('Policy Characteristics'!D:D,MATCH($C936,'Policy Characteristics'!$C:$C,0)))</f>
        <v>Peatland Restoration</v>
      </c>
      <c r="K936" s="427" t="str">
        <f>IF(ISBLANK(INDEX('Policy Characteristics'!E:E,MATCH($C936,'Policy Characteristics'!$C:$C,0))),"",INDEX('Policy Characteristics'!E:E,MATCH($C936,'Policy Characteristics'!$C:$C,0)))</f>
        <v>land peatland restoration</v>
      </c>
      <c r="L936" s="450">
        <f>IF(ISBLANK(INDEX('Policy Characteristics'!F:F,MATCH($C936,'Policy Characteristics'!$C:$C,0))),"",INDEX('Policy Characteristics'!F:F,MATCH($C936,'Policy Characteristics'!$C:$C,0)))</f>
        <v>0</v>
      </c>
      <c r="M936" s="450">
        <f>IF(ISBLANK(INDEX('Policy Characteristics'!G:G,MATCH($C936,'Policy Characteristics'!$C:$C,0))),"",INDEX('Policy Characteristics'!G:G,MATCH($C936,'Policy Characteristics'!$C:$C,0)))</f>
        <v>1</v>
      </c>
      <c r="N936" s="450">
        <f>IF(ISBLANK(INDEX('Policy Characteristics'!H:H,MATCH($C936,'Policy Characteristics'!$C:$C,0))),"",INDEX('Policy Characteristics'!H:H,MATCH($C936,'Policy Characteristics'!$C:$C,0)))</f>
        <v>0.01</v>
      </c>
      <c r="O936" s="427" t="str">
        <f>IF(ISBLANK(INDEX('Policy Characteristics'!I:I,MATCH($C936,'Policy Characteristics'!$C:$C,0))),"",INDEX('Policy Characteristics'!I:I,MATCH($C936,'Policy Characteristics'!$C:$C,0)))</f>
        <v>% of potential achieved</v>
      </c>
      <c r="P936" s="427" t="str">
        <f>IF(ISBLANK(INDEX('Policy Characteristics'!J:J,MATCH($C936,'Policy Characteristics'!$C:$C,0))),"",INDEX('Policy Characteristics'!J:J,MATCH($C936,'Policy Characteristics'!$C:$C,0)))</f>
        <v/>
      </c>
      <c r="Q936" s="427" t="str">
        <f>IF(ISBLANK(INDEX('Policy Characteristics'!K:K,MATCH($C936,'Policy Characteristics'!$C:$C,0))),"",INDEX('Policy Characteristics'!K:K,MATCH($C936,'Policy Characteristics'!$C:$C,0)))</f>
        <v/>
      </c>
      <c r="R936" s="427" t="str">
        <f>IF(ISBLANK(INDEX('Policy Characteristics'!L:L,MATCH($C936,'Policy Characteristics'!$C:$C,0))),"",INDEX('Policy Characteristics'!L:L,MATCH($C936,'Policy Characteristics'!$C:$C,0)))</f>
        <v>peatland-restoration.html</v>
      </c>
    </row>
    <row r="937" spans="1:18" x14ac:dyDescent="0.35">
      <c r="A937" s="427" t="str">
        <f>IF(ISBLANK(INDEX('Policy Characteristics'!A:A,MATCH($C937,'Policy Characteristics'!$C:$C,0))),"",INDEX('Policy Characteristics'!A:A,MATCH($C937,'Policy Characteristics'!$C:$C,0)))</f>
        <v>Agriculture, Land Use, and Forestry</v>
      </c>
      <c r="B937" s="427" t="str">
        <f>IF(ISBLANK(INDEX('Policy Characteristics'!B:B,MATCH($C937,'Policy Characteristics'!$C:$C,0))),"",INDEX('Policy Characteristics'!B:B,MATCH($C937,'Policy Characteristics'!$C:$C,0)))</f>
        <v>Shift to Non-Animal Products</v>
      </c>
      <c r="C937" s="432" t="s">
        <v>2525</v>
      </c>
      <c r="D937" s="53"/>
      <c r="E937" s="53"/>
      <c r="F937" s="53"/>
      <c r="G937" s="53"/>
      <c r="H937" s="54">
        <v>434</v>
      </c>
      <c r="I937" s="53" t="s">
        <v>45</v>
      </c>
      <c r="J937" s="429" t="str">
        <f>IF(ISBLANK(INDEX('Policy Characteristics'!D:D,MATCH($C937,'Policy Characteristics'!$C:$C,0))),"",INDEX('Policy Characteristics'!D:D,MATCH($C937,'Policy Characteristics'!$C:$C,0)))</f>
        <v>Shift to Non-Animal Products</v>
      </c>
      <c r="K937" s="427" t="str">
        <f>IF(ISBLANK(INDEX('Policy Characteristics'!E:E,MATCH($C937,'Policy Characteristics'!$C:$C,0))),"",INDEX('Policy Characteristics'!E:E,MATCH($C937,'Policy Characteristics'!$C:$C,0)))</f>
        <v>indst shift to nonanimal products</v>
      </c>
      <c r="L937" s="450">
        <f>IF(ISBLANK(INDEX('Policy Characteristics'!F:F,MATCH($C937,'Policy Characteristics'!$C:$C,0))),"",INDEX('Policy Characteristics'!F:F,MATCH($C937,'Policy Characteristics'!$C:$C,0)))</f>
        <v>0</v>
      </c>
      <c r="M937" s="450">
        <f>IF(ISBLANK(INDEX('Policy Characteristics'!G:G,MATCH($C937,'Policy Characteristics'!$C:$C,0))),"",INDEX('Policy Characteristics'!G:G,MATCH($C937,'Policy Characteristics'!$C:$C,0)))</f>
        <v>1</v>
      </c>
      <c r="N937" s="450">
        <f>IF(ISBLANK(INDEX('Policy Characteristics'!H:H,MATCH($C937,'Policy Characteristics'!$C:$C,0))),"",INDEX('Policy Characteristics'!H:H,MATCH($C937,'Policy Characteristics'!$C:$C,0)))</f>
        <v>0.01</v>
      </c>
      <c r="O937" s="427" t="str">
        <f>IF(ISBLANK(INDEX('Policy Characteristics'!I:I,MATCH($C937,'Policy Characteristics'!$C:$C,0))),"",INDEX('Policy Characteristics'!I:I,MATCH($C937,'Policy Characteristics'!$C:$C,0)))</f>
        <v>% reduction in animal products</v>
      </c>
      <c r="P937" s="427" t="str">
        <f>IF(ISBLANK(INDEX('Policy Characteristics'!J:J,MATCH($C937,'Policy Characteristics'!$C:$C,0))),"",INDEX('Policy Characteristics'!J:J,MATCH($C937,'Policy Characteristics'!$C:$C,0)))</f>
        <v>**Description:**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EU's per-capita meat consumption is 70 kg/person/year.  For reference, the U.S. has the highest per-capita meat consumption in the world at 99 kg/person/yr, and other countries such as Japan (36 kg/person/yr), and India (3 kg/person/yr) are much lower.</v>
      </c>
      <c r="Q937" s="427" t="str">
        <f>IF(ISBLANK(INDEX('Policy Characteristics'!K:K,MATCH($C937,'Policy Characteristics'!$C:$C,0))),"",INDEX('Policy Characteristics'!K:K,MATCH($C937,'Policy Characteristics'!$C:$C,0)))</f>
        <v/>
      </c>
      <c r="R937" s="427" t="str">
        <f>IF(ISBLANK(INDEX('Policy Characteristics'!L:L,MATCH($C937,'Policy Characteristics'!$C:$C,0))),"",INDEX('Policy Characteristics'!L:L,MATCH($C937,'Policy Characteristics'!$C:$C,0)))</f>
        <v>shift-to-non-animal-products.html</v>
      </c>
    </row>
    <row r="938" spans="1:18" s="2" customFormat="1" x14ac:dyDescent="0.35">
      <c r="A938" s="427" t="str">
        <f>IF(ISBLANK(INDEX('Policy Characteristics'!A:A,MATCH($C938,'Policy Characteristics'!$C:$C,0))),"",INDEX('Policy Characteristics'!A:A,MATCH($C938,'Policy Characteristics'!$C:$C,0)))</f>
        <v>District Heat and Hydrogen</v>
      </c>
      <c r="B938" s="427" t="str">
        <f>IF(ISBLANK(INDEX('Policy Characteristics'!B:B,MATCH($C938,'Policy Characteristics'!$C:$C,0))),"",INDEX('Policy Characteristics'!B:B,MATCH($C938,'Policy Characteristics'!$C:$C,0)))</f>
        <v>Use CHP for District Heat</v>
      </c>
      <c r="C938" s="430" t="s">
        <v>304</v>
      </c>
      <c r="D938" s="9"/>
      <c r="E938" s="9"/>
      <c r="F938" s="9"/>
      <c r="G938" s="9"/>
      <c r="H938" s="54">
        <v>68</v>
      </c>
      <c r="I938" s="9" t="s">
        <v>45</v>
      </c>
      <c r="J938" s="429" t="str">
        <f>IF(ISBLANK(INDEX('Policy Characteristics'!D:D,MATCH($C938,'Policy Characteristics'!$C:$C,0))),"",INDEX('Policy Characteristics'!D:D,MATCH($C938,'Policy Characteristics'!$C:$C,0)))</f>
        <v>District Heat CHP</v>
      </c>
      <c r="K938" s="427" t="str">
        <f>IF(ISBLANK(INDEX('Policy Characteristics'!E:E,MATCH($C938,'Policy Characteristics'!$C:$C,0))),"",INDEX('Policy Characteristics'!E:E,MATCH($C938,'Policy Characteristics'!$C:$C,0)))</f>
        <v>heat convert heat to CHP</v>
      </c>
      <c r="L938" s="450">
        <f>IF(ISBLANK(INDEX('Policy Characteristics'!F:F,MATCH($C938,'Policy Characteristics'!$C:$C,0))),"",INDEX('Policy Characteristics'!F:F,MATCH($C938,'Policy Characteristics'!$C:$C,0)))</f>
        <v>0</v>
      </c>
      <c r="M938" s="450">
        <f>IF(ISBLANK(INDEX('Policy Characteristics'!G:G,MATCH($C938,'Policy Characteristics'!$C:$C,0))),"",INDEX('Policy Characteristics'!G:G,MATCH($C938,'Policy Characteristics'!$C:$C,0)))</f>
        <v>1</v>
      </c>
      <c r="N938" s="450">
        <f>IF(ISBLANK(INDEX('Policy Characteristics'!H:H,MATCH($C938,'Policy Characteristics'!$C:$C,0))),"",INDEX('Policy Characteristics'!H:H,MATCH($C938,'Policy Characteristics'!$C:$C,0)))</f>
        <v>0.01</v>
      </c>
      <c r="O938" s="427" t="str">
        <f>IF(ISBLANK(INDEX('Policy Characteristics'!I:I,MATCH($C938,'Policy Characteristics'!$C:$C,0))),"",INDEX('Policy Characteristics'!I:I,MATCH($C938,'Policy Characteristics'!$C:$C,0)))</f>
        <v>% non-CHP heat converted</v>
      </c>
      <c r="P938" s="427" t="str">
        <f>IF(ISBLANK(INDEX('Policy Characteristics'!J:J,MATCH($C938,'Policy Characteristics'!$C:$C,0))),"",INDEX('Policy Characteristics'!J:J,MATCH($C938,'Policy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currently at 70.6%, and falls to 66.5% by 2050. Therefore, a policy setting of 25% would increase the CHP fraction to roughly 83% in 2050.</v>
      </c>
      <c r="Q938" s="427" t="str">
        <f>IF(ISBLANK(INDEX('Policy Characteristics'!K:K,MATCH($C938,'Policy Characteristics'!$C:$C,0))),"",INDEX('Policy Characteristics'!K:K,MATCH($C938,'Policy Characteristics'!$C:$C,0)))</f>
        <v>district-heating.html#chp</v>
      </c>
      <c r="R938" s="427" t="str">
        <f>IF(ISBLANK(INDEX('Policy Characteristics'!L:L,MATCH($C938,'Policy Characteristics'!$C:$C,0))),"",INDEX('Policy Characteristics'!L:L,MATCH($C938,'Policy Characteristics'!$C:$C,0)))</f>
        <v>convert-non-chp-heat-production.html</v>
      </c>
    </row>
    <row r="939" spans="1:18" s="2" customFormat="1" x14ac:dyDescent="0.35">
      <c r="A939" s="427" t="str">
        <f>IF(ISBLANK(INDEX('Policy Characteristics'!A:A,MATCH($C939,'Policy Characteristics'!$C:$C,0))),"",INDEX('Policy Characteristics'!A:A,MATCH($C939,'Policy Characteristics'!$C:$C,0)))</f>
        <v>District Heat and Hydrogen</v>
      </c>
      <c r="B939" s="427" t="str">
        <f>IF(ISBLANK(INDEX('Policy Characteristics'!B:B,MATCH($C939,'Policy Characteristics'!$C:$C,0))),"",INDEX('Policy Characteristics'!B:B,MATCH($C939,'Policy Characteristics'!$C:$C,0)))</f>
        <v>Produce District Heat with Hydrogen</v>
      </c>
      <c r="C939" s="430" t="s">
        <v>2870</v>
      </c>
      <c r="D939" s="9"/>
      <c r="E939" s="9"/>
      <c r="F939" s="9"/>
      <c r="G939" s="9"/>
      <c r="H939" s="54">
        <v>176</v>
      </c>
      <c r="I939" s="9" t="s">
        <v>45</v>
      </c>
      <c r="J939" s="429" t="str">
        <f>IF(ISBLANK(INDEX('Policy Characteristics'!D:D,MATCH($C939,'Policy Characteristics'!$C:$C,0))),"",INDEX('Policy Characteristics'!D:D,MATCH($C939,'Policy Characteristics'!$C:$C,0)))</f>
        <v>District Heat Fuel Switching</v>
      </c>
      <c r="K939" s="427" t="str">
        <f>IF(ISBLANK(INDEX('Policy Characteristics'!E:E,MATCH($C939,'Policy Characteristics'!$C:$C,0))),"",INDEX('Policy Characteristics'!E:E,MATCH($C939,'Policy Characteristics'!$C:$C,0)))</f>
        <v>heat fuel type shifting</v>
      </c>
      <c r="L939" s="450">
        <f>IF(ISBLANK(INDEX('Policy Characteristics'!F:F,MATCH($C939,'Policy Characteristics'!$C:$C,0))),"",INDEX('Policy Characteristics'!F:F,MATCH($C939,'Policy Characteristics'!$C:$C,0)))</f>
        <v>0</v>
      </c>
      <c r="M939" s="450">
        <f>IF(ISBLANK(INDEX('Policy Characteristics'!G:G,MATCH($C939,'Policy Characteristics'!$C:$C,0))),"",INDEX('Policy Characteristics'!G:G,MATCH($C939,'Policy Characteristics'!$C:$C,0)))</f>
        <v>1</v>
      </c>
      <c r="N939" s="450">
        <f>IF(ISBLANK(INDEX('Policy Characteristics'!H:H,MATCH($C939,'Policy Characteristics'!$C:$C,0))),"",INDEX('Policy Characteristics'!H:H,MATCH($C939,'Policy Characteristics'!$C:$C,0)))</f>
        <v>0.01</v>
      </c>
      <c r="O939" s="427" t="str">
        <f>IF(ISBLANK(INDEX('Policy Characteristics'!I:I,MATCH($C939,'Policy Characteristics'!$C:$C,0))),"",INDEX('Policy Characteristics'!I:I,MATCH($C939,'Policy Characteristics'!$C:$C,0)))</f>
        <v>% of fuel use</v>
      </c>
      <c r="P939" s="427" t="str">
        <f>IF(ISBLANK(INDEX('Policy Characteristics'!J:J,MATCH($C939,'Policy Characteristics'!$C:$C,0))),"",INDEX('Policy Characteristics'!J:J,MATCH($C939,'Policy Characteristics'!$C:$C,0)))</f>
        <v>**Description:** This policy causes a percentage of the district heat to be generated by burning hydrogen instead of the fuels used in the BAU case. // **Guidance for setting values:** In the European Union, 44% of district heat is made by burning natural gas, 29% from coal, 24% from biomass, and 3% from heavy or residual fuel oil.  Hydrogen technologies are still emerging, and it is not yet clear if it will be more economical to electrify end uses of heat (ceasing to use district heat), or if decarbonizing district heat facilities will be an economical pathway.</v>
      </c>
      <c r="Q939" s="427" t="str">
        <f>IF(ISBLANK(INDEX('Policy Characteristics'!K:K,MATCH($C939,'Policy Characteristics'!$C:$C,0))),"",INDEX('Policy Characteristics'!K:K,MATCH($C939,'Policy Characteristics'!$C:$C,0)))</f>
        <v>district-heating.html#convert-coal</v>
      </c>
      <c r="R939" s="427" t="str">
        <f>IF(ISBLANK(INDEX('Policy Characteristics'!L:L,MATCH($C939,'Policy Characteristics'!$C:$C,0))),"",INDEX('Policy Characteristics'!L:L,MATCH($C939,'Policy Characteristics'!$C:$C,0)))</f>
        <v>district-heat-fuel-switching.html</v>
      </c>
    </row>
    <row r="940" spans="1:18" s="2" customFormat="1" x14ac:dyDescent="0.35">
      <c r="A940" s="427" t="str">
        <f>IF(ISBLANK(INDEX('Policy Characteristics'!A:A,MATCH($C940,'Policy Characteristics'!$C:$C,0))),"",INDEX('Policy Characteristics'!A:A,MATCH($C940,'Policy Characteristics'!$C:$C,0)))</f>
        <v>District Heat and Hydrogen</v>
      </c>
      <c r="B940" s="427" t="str">
        <f>IF(ISBLANK(INDEX('Policy Characteristics'!B:B,MATCH($C940,'Policy Characteristics'!$C:$C,0))),"",INDEX('Policy Characteristics'!B:B,MATCH($C940,'Policy Characteristics'!$C:$C,0)))</f>
        <v>Shift Hydrogen Production to Electrolysis</v>
      </c>
      <c r="C940" s="430" t="s">
        <v>2569</v>
      </c>
      <c r="D940" s="9"/>
      <c r="E940" s="9"/>
      <c r="F940" s="9"/>
      <c r="G940" s="9"/>
      <c r="H940" s="54">
        <v>450</v>
      </c>
      <c r="I940" s="9" t="s">
        <v>45</v>
      </c>
      <c r="J940" s="429" t="str">
        <f>IF(ISBLANK(INDEX('Policy Characteristics'!D:D,MATCH($C940,'Policy Characteristics'!$C:$C,0))),"",INDEX('Policy Characteristics'!D:D,MATCH($C940,'Policy Characteristics'!$C:$C,0)))</f>
        <v>Hydrogen Electrolysis</v>
      </c>
      <c r="K940" s="427" t="str">
        <f>IF(ISBLANK(INDEX('Policy Characteristics'!E:E,MATCH($C940,'Policy Characteristics'!$C:$C,0))),"",INDEX('Policy Characteristics'!E:E,MATCH($C940,'Policy Characteristics'!$C:$C,0)))</f>
        <v>hydgn shift production pathways</v>
      </c>
      <c r="L940" s="450">
        <f>IF(ISBLANK(INDEX('Policy Characteristics'!F:F,MATCH($C940,'Policy Characteristics'!$C:$C,0))),"",INDEX('Policy Characteristics'!F:F,MATCH($C940,'Policy Characteristics'!$C:$C,0)))</f>
        <v>0</v>
      </c>
      <c r="M940" s="450">
        <f>IF(ISBLANK(INDEX('Policy Characteristics'!G:G,MATCH($C940,'Policy Characteristics'!$C:$C,0))),"",INDEX('Policy Characteristics'!G:G,MATCH($C940,'Policy Characteristics'!$C:$C,0)))</f>
        <v>1</v>
      </c>
      <c r="N940" s="450">
        <f>IF(ISBLANK(INDEX('Policy Characteristics'!H:H,MATCH($C940,'Policy Characteristics'!$C:$C,0))),"",INDEX('Policy Characteristics'!H:H,MATCH($C940,'Policy Characteristics'!$C:$C,0)))</f>
        <v>0.01</v>
      </c>
      <c r="O940" s="427" t="str">
        <f>IF(ISBLANK(INDEX('Policy Characteristics'!I:I,MATCH($C940,'Policy Characteristics'!$C:$C,0))),"",INDEX('Policy Characteristics'!I:I,MATCH($C940,'Policy Characteristics'!$C:$C,0)))</f>
        <v>% of hydrogen production</v>
      </c>
      <c r="P940" s="427" t="str">
        <f>IF(ISBLANK(INDEX('Policy Characteristics'!J:J,MATCH($C940,'Policy Characteristics'!$C:$C,0))),"",INDEX('Policy Characteristics'!J:J,MATCH($C940,'Policy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the European Union, roughly 95% of hydrogen is produced via steam reforming of natural gas and 5% is produced via electrolysis.  These shares are not projected to change in the BAU case.</v>
      </c>
      <c r="Q940" s="427" t="str">
        <f>IF(ISBLANK(INDEX('Policy Characteristics'!K:K,MATCH($C940,'Policy Characteristics'!$C:$C,0))),"",INDEX('Policy Characteristics'!K:K,MATCH($C940,'Policy Characteristics'!$C:$C,0)))</f>
        <v/>
      </c>
      <c r="R940" s="427" t="str">
        <f>IF(ISBLANK(INDEX('Policy Characteristics'!L:L,MATCH($C940,'Policy Characteristics'!$C:$C,0))),"",INDEX('Policy Characteristics'!L:L,MATCH($C940,'Policy Characteristics'!$C:$C,0)))</f>
        <v>switch-hydrogen-production-pathway.html</v>
      </c>
    </row>
    <row r="941" spans="1:18" s="5" customFormat="1" x14ac:dyDescent="0.35">
      <c r="A941" s="427" t="str">
        <f>IF(ISBLANK(INDEX('Policy Characteristics'!A:A,MATCH($C941,'Policy Characteristics'!$C:$C,0))),"",INDEX('Policy Characteristics'!A:A,MATCH($C941,'Policy Characteristics'!$C:$C,0)))</f>
        <v>Cross-Sector</v>
      </c>
      <c r="B941" s="427" t="str">
        <f>IF(ISBLANK(INDEX('Policy Characteristics'!B:B,MATCH($C941,'Policy Characteristics'!$C:$C,0))),"",INDEX('Policy Characteristics'!B:B,MATCH($C941,'Policy Characteristics'!$C:$C,0)))</f>
        <v>Carbon Price</v>
      </c>
      <c r="C941" s="432" t="s">
        <v>2494</v>
      </c>
      <c r="D941" s="53" t="s">
        <v>352</v>
      </c>
      <c r="E941" s="53"/>
      <c r="F941" s="53" t="s">
        <v>356</v>
      </c>
      <c r="G941" s="53"/>
      <c r="H941" s="54">
        <v>171</v>
      </c>
      <c r="I941" s="53" t="s">
        <v>45</v>
      </c>
      <c r="J941" s="429" t="str">
        <f>IF(ISBLANK(INDEX('Policy Characteristics'!D:D,MATCH($C941,'Policy Characteristics'!$C:$C,0))),"",INDEX('Policy Characteristics'!D:D,MATCH($C941,'Policy Characteristics'!$C:$C,0)))</f>
        <v>Carbon Price</v>
      </c>
      <c r="K941" s="427" t="str">
        <f>IF(ISBLANK(INDEX('Policy Characteristics'!E:E,MATCH($C941,'Policy Characteristics'!$C:$C,0))),"",INDEX('Policy Characteristics'!E:E,MATCH($C941,'Policy Characteristics'!$C:$C,0)))</f>
        <v>cross carbon tax</v>
      </c>
      <c r="L941" s="427">
        <f>IF(ISBLANK(INDEX('Policy Characteristics'!F:F,MATCH($C941,'Policy Characteristics'!$C:$C,0))),"",INDEX('Policy Characteristics'!F:F,MATCH($C941,'Policy Characteristics'!$C:$C,0)))</f>
        <v>0</v>
      </c>
      <c r="M941" s="427">
        <f>IF(ISBLANK(INDEX('Policy Characteristics'!G:G,MATCH($C941,'Policy Characteristics'!$C:$C,0))),"",INDEX('Policy Characteristics'!G:G,MATCH($C941,'Policy Characteristics'!$C:$C,0)))</f>
        <v>300</v>
      </c>
      <c r="N941" s="427">
        <f>IF(ISBLANK(INDEX('Policy Characteristics'!H:H,MATCH($C941,'Policy Characteristics'!$C:$C,0))),"",INDEX('Policy Characteristics'!H:H,MATCH($C941,'Policy Characteristics'!$C:$C,0)))</f>
        <v>5</v>
      </c>
      <c r="O941" s="427" t="str">
        <f>IF(ISBLANK(INDEX('Policy Characteristics'!I:I,MATCH($C941,'Policy Characteristics'!$C:$C,0))),"",INDEX('Policy Characteristics'!I:I,MATCH($C941,'Policy Characteristics'!$C:$C,0)))</f>
        <v>€/metric ton CO2e</v>
      </c>
      <c r="P941" s="427" t="str">
        <f>IF(ISBLANK(INDEX('Policy Characteristics'!J:J,MATCH($C941,'Policy Characteristics'!$C:$C,0))),"",INDEX('Policy Characteristics'!J:J,MATCH($C941,'Policy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In the first half of 2021, the European Union carbon price hit a record high of greater than €50 per ton. Analysts at Refinitiv expect that the price will increase to €89 by 2030, while other forecasters predict the price will actually reach far higher.</v>
      </c>
      <c r="Q941" s="427" t="str">
        <f>IF(ISBLANK(INDEX('Policy Characteristics'!K:K,MATCH($C941,'Policy Characteristics'!$C:$C,0))),"",INDEX('Policy Characteristics'!K:K,MATCH($C941,'Policy Characteristics'!$C:$C,0)))</f>
        <v>fuels.html#carbon-tax</v>
      </c>
      <c r="R941" s="427" t="str">
        <f>IF(ISBLANK(INDEX('Policy Characteristics'!L:L,MATCH($C941,'Policy Characteristics'!$C:$C,0))),"",INDEX('Policy Characteristics'!L:L,MATCH($C941,'Policy Characteristics'!$C:$C,0)))</f>
        <v>carbon-tax.html</v>
      </c>
    </row>
    <row r="942" spans="1:18" s="5" customFormat="1" x14ac:dyDescent="0.35">
      <c r="A942" s="427" t="str">
        <f>IF(ISBLANK(INDEX('Policy Characteristics'!A:A,MATCH($C942,'Policy Characteristics'!$C:$C,0))),"",INDEX('Policy Characteristics'!A:A,MATCH($C942,'Policy Characteristics'!$C:$C,0)))</f>
        <v>Cross-Sector</v>
      </c>
      <c r="B942" s="427" t="str">
        <f>IF(ISBLANK(INDEX('Policy Characteristics'!B:B,MATCH($C942,'Policy Characteristics'!$C:$C,0))),"",INDEX('Policy Characteristics'!B:B,MATCH($C942,'Policy Characteristics'!$C:$C,0)))</f>
        <v>Carbon Price</v>
      </c>
      <c r="C942" s="431" t="str">
        <f t="shared" ref="C942" si="47">C$941</f>
        <v>Additional Carbon Tax Rate</v>
      </c>
      <c r="D942" s="53" t="s">
        <v>360</v>
      </c>
      <c r="E942" s="53"/>
      <c r="F942" s="53" t="s">
        <v>361</v>
      </c>
      <c r="G942" s="53"/>
      <c r="H942" s="54">
        <v>172</v>
      </c>
      <c r="I942" s="53" t="s">
        <v>45</v>
      </c>
      <c r="J942" s="429" t="str">
        <f>IF(ISBLANK(INDEX('Policy Characteristics'!D:D,MATCH($C942,'Policy Characteristics'!$C:$C,0))),"",INDEX('Policy Characteristics'!D:D,MATCH($C942,'Policy Characteristics'!$C:$C,0)))</f>
        <v>Carbon Price</v>
      </c>
      <c r="K942" s="427" t="str">
        <f>IF(ISBLANK(INDEX('Policy Characteristics'!E:E,MATCH($C942,'Policy Characteristics'!$C:$C,0))),"",INDEX('Policy Characteristics'!E:E,MATCH($C942,'Policy Characteristics'!$C:$C,0)))</f>
        <v>cross carbon tax</v>
      </c>
      <c r="L942" s="427">
        <f>IF(ISBLANK(INDEX('Policy Characteristics'!F:F,MATCH($C942,'Policy Characteristics'!$C:$C,0))),"",INDEX('Policy Characteristics'!F:F,MATCH($C942,'Policy Characteristics'!$C:$C,0)))</f>
        <v>0</v>
      </c>
      <c r="M942" s="427">
        <f>IF(ISBLANK(INDEX('Policy Characteristics'!G:G,MATCH($C942,'Policy Characteristics'!$C:$C,0))),"",INDEX('Policy Characteristics'!G:G,MATCH($C942,'Policy Characteristics'!$C:$C,0)))</f>
        <v>300</v>
      </c>
      <c r="N942" s="427">
        <f>IF(ISBLANK(INDEX('Policy Characteristics'!H:H,MATCH($C942,'Policy Characteristics'!$C:$C,0))),"",INDEX('Policy Characteristics'!H:H,MATCH($C942,'Policy Characteristics'!$C:$C,0)))</f>
        <v>5</v>
      </c>
      <c r="O942" s="427" t="str">
        <f>IF(ISBLANK(INDEX('Policy Characteristics'!I:I,MATCH($C942,'Policy Characteristics'!$C:$C,0))),"",INDEX('Policy Characteristics'!I:I,MATCH($C942,'Policy Characteristics'!$C:$C,0)))</f>
        <v>€/metric ton CO2e</v>
      </c>
      <c r="P942" s="427" t="str">
        <f>IF(ISBLANK(INDEX('Policy Characteristics'!J:J,MATCH($C942,'Policy Characteristics'!$C:$C,0))),"",INDEX('Policy Characteristics'!J:J,MATCH($C942,'Policy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In the first half of 2021, the European Union carbon price hit a record high of greater than €50 per ton. Analysts at Refinitiv expect that the price will increase to €89 by 2030, while other forecasters predict the price will actually reach far higher.</v>
      </c>
      <c r="Q942" s="427" t="str">
        <f>IF(ISBLANK(INDEX('Policy Characteristics'!K:K,MATCH($C942,'Policy Characteristics'!$C:$C,0))),"",INDEX('Policy Characteristics'!K:K,MATCH($C942,'Policy Characteristics'!$C:$C,0)))</f>
        <v>fuels.html#carbon-tax</v>
      </c>
      <c r="R942" s="427" t="str">
        <f>IF(ISBLANK(INDEX('Policy Characteristics'!L:L,MATCH($C942,'Policy Characteristics'!$C:$C,0))),"",INDEX('Policy Characteristics'!L:L,MATCH($C942,'Policy Characteristics'!$C:$C,0)))</f>
        <v>carbon-tax.html</v>
      </c>
    </row>
    <row r="943" spans="1:18" s="5" customFormat="1" x14ac:dyDescent="0.35">
      <c r="A943" s="427" t="str">
        <f>IF(ISBLANK(INDEX('Policy Characteristics'!A:A,MATCH($C943,'Policy Characteristics'!$C:$C,0))),"",INDEX('Policy Characteristics'!A:A,MATCH($C943,'Policy Characteristics'!$C:$C,0)))</f>
        <v>Cross-Sector</v>
      </c>
      <c r="B943" s="427" t="str">
        <f>IF(ISBLANK(INDEX('Policy Characteristics'!B:B,MATCH($C943,'Policy Characteristics'!$C:$C,0))),"",INDEX('Policy Characteristics'!B:B,MATCH($C943,'Policy Characteristics'!$C:$C,0)))</f>
        <v>Carbon Price</v>
      </c>
      <c r="C943" s="431" t="str">
        <f t="shared" ref="C943:C946" si="48">C$941</f>
        <v>Additional Carbon Tax Rate</v>
      </c>
      <c r="D943" s="53" t="s">
        <v>354</v>
      </c>
      <c r="E943" s="53"/>
      <c r="F943" s="53" t="s">
        <v>358</v>
      </c>
      <c r="G943" s="53"/>
      <c r="H943" s="54">
        <v>173</v>
      </c>
      <c r="I943" s="53" t="s">
        <v>45</v>
      </c>
      <c r="J943" s="429" t="str">
        <f>IF(ISBLANK(INDEX('Policy Characteristics'!D:D,MATCH($C943,'Policy Characteristics'!$C:$C,0))),"",INDEX('Policy Characteristics'!D:D,MATCH($C943,'Policy Characteristics'!$C:$C,0)))</f>
        <v>Carbon Price</v>
      </c>
      <c r="K943" s="427" t="str">
        <f>IF(ISBLANK(INDEX('Policy Characteristics'!E:E,MATCH($C943,'Policy Characteristics'!$C:$C,0))),"",INDEX('Policy Characteristics'!E:E,MATCH($C943,'Policy Characteristics'!$C:$C,0)))</f>
        <v>cross carbon tax</v>
      </c>
      <c r="L943" s="427">
        <f>IF(ISBLANK(INDEX('Policy Characteristics'!F:F,MATCH($C943,'Policy Characteristics'!$C:$C,0))),"",INDEX('Policy Characteristics'!F:F,MATCH($C943,'Policy Characteristics'!$C:$C,0)))</f>
        <v>0</v>
      </c>
      <c r="M943" s="427">
        <f>IF(ISBLANK(INDEX('Policy Characteristics'!G:G,MATCH($C943,'Policy Characteristics'!$C:$C,0))),"",INDEX('Policy Characteristics'!G:G,MATCH($C943,'Policy Characteristics'!$C:$C,0)))</f>
        <v>300</v>
      </c>
      <c r="N943" s="427">
        <f>IF(ISBLANK(INDEX('Policy Characteristics'!H:H,MATCH($C943,'Policy Characteristics'!$C:$C,0))),"",INDEX('Policy Characteristics'!H:H,MATCH($C943,'Policy Characteristics'!$C:$C,0)))</f>
        <v>5</v>
      </c>
      <c r="O943" s="427" t="str">
        <f>IF(ISBLANK(INDEX('Policy Characteristics'!I:I,MATCH($C943,'Policy Characteristics'!$C:$C,0))),"",INDEX('Policy Characteristics'!I:I,MATCH($C943,'Policy Characteristics'!$C:$C,0)))</f>
        <v>€/metric ton CO2e</v>
      </c>
      <c r="P943" s="427" t="str">
        <f>IF(ISBLANK(INDEX('Policy Characteristics'!J:J,MATCH($C943,'Policy Characteristics'!$C:$C,0))),"",INDEX('Policy Characteristics'!J:J,MATCH($C943,'Policy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In the first half of 2021, the European Union carbon price hit a record high of greater than €50 per ton. Analysts at Refinitiv expect that the price will increase to €89 by 2030, while other forecasters predict the price will actually reach far higher.</v>
      </c>
      <c r="Q943" s="427" t="str">
        <f>IF(ISBLANK(INDEX('Policy Characteristics'!K:K,MATCH($C943,'Policy Characteristics'!$C:$C,0))),"",INDEX('Policy Characteristics'!K:K,MATCH($C943,'Policy Characteristics'!$C:$C,0)))</f>
        <v>fuels.html#carbon-tax</v>
      </c>
      <c r="R943" s="427" t="str">
        <f>IF(ISBLANK(INDEX('Policy Characteristics'!L:L,MATCH($C943,'Policy Characteristics'!$C:$C,0))),"",INDEX('Policy Characteristics'!L:L,MATCH($C943,'Policy Characteristics'!$C:$C,0)))</f>
        <v>carbon-tax.html</v>
      </c>
    </row>
    <row r="944" spans="1:18" s="5" customFormat="1" x14ac:dyDescent="0.35">
      <c r="A944" s="427" t="str">
        <f>IF(ISBLANK(INDEX('Policy Characteristics'!A:A,MATCH($C944,'Policy Characteristics'!$C:$C,0))),"",INDEX('Policy Characteristics'!A:A,MATCH($C944,'Policy Characteristics'!$C:$C,0)))</f>
        <v>Cross-Sector</v>
      </c>
      <c r="B944" s="427" t="str">
        <f>IF(ISBLANK(INDEX('Policy Characteristics'!B:B,MATCH($C944,'Policy Characteristics'!$C:$C,0))),"",INDEX('Policy Characteristics'!B:B,MATCH($C944,'Policy Characteristics'!$C:$C,0)))</f>
        <v>Carbon Price</v>
      </c>
      <c r="C944" s="431" t="str">
        <f t="shared" si="48"/>
        <v>Additional Carbon Tax Rate</v>
      </c>
      <c r="D944" s="53" t="s">
        <v>355</v>
      </c>
      <c r="E944" s="53"/>
      <c r="F944" s="53" t="s">
        <v>359</v>
      </c>
      <c r="G944" s="53"/>
      <c r="H944" s="54">
        <v>174</v>
      </c>
      <c r="I944" s="53" t="s">
        <v>45</v>
      </c>
      <c r="J944" s="429" t="str">
        <f>IF(ISBLANK(INDEX('Policy Characteristics'!D:D,MATCH($C944,'Policy Characteristics'!$C:$C,0))),"",INDEX('Policy Characteristics'!D:D,MATCH($C944,'Policy Characteristics'!$C:$C,0)))</f>
        <v>Carbon Price</v>
      </c>
      <c r="K944" s="427" t="str">
        <f>IF(ISBLANK(INDEX('Policy Characteristics'!E:E,MATCH($C944,'Policy Characteristics'!$C:$C,0))),"",INDEX('Policy Characteristics'!E:E,MATCH($C944,'Policy Characteristics'!$C:$C,0)))</f>
        <v>cross carbon tax</v>
      </c>
      <c r="L944" s="427">
        <f>IF(ISBLANK(INDEX('Policy Characteristics'!F:F,MATCH($C944,'Policy Characteristics'!$C:$C,0))),"",INDEX('Policy Characteristics'!F:F,MATCH($C944,'Policy Characteristics'!$C:$C,0)))</f>
        <v>0</v>
      </c>
      <c r="M944" s="427">
        <f>IF(ISBLANK(INDEX('Policy Characteristics'!G:G,MATCH($C944,'Policy Characteristics'!$C:$C,0))),"",INDEX('Policy Characteristics'!G:G,MATCH($C944,'Policy Characteristics'!$C:$C,0)))</f>
        <v>300</v>
      </c>
      <c r="N944" s="427">
        <f>IF(ISBLANK(INDEX('Policy Characteristics'!H:H,MATCH($C944,'Policy Characteristics'!$C:$C,0))),"",INDEX('Policy Characteristics'!H:H,MATCH($C944,'Policy Characteristics'!$C:$C,0)))</f>
        <v>5</v>
      </c>
      <c r="O944" s="427" t="str">
        <f>IF(ISBLANK(INDEX('Policy Characteristics'!I:I,MATCH($C944,'Policy Characteristics'!$C:$C,0))),"",INDEX('Policy Characteristics'!I:I,MATCH($C944,'Policy Characteristics'!$C:$C,0)))</f>
        <v>€/metric ton CO2e</v>
      </c>
      <c r="P944" s="427" t="str">
        <f>IF(ISBLANK(INDEX('Policy Characteristics'!J:J,MATCH($C944,'Policy Characteristics'!$C:$C,0))),"",INDEX('Policy Characteristics'!J:J,MATCH($C944,'Policy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In the first half of 2021, the European Union carbon price hit a record high of greater than €50 per ton. Analysts at Refinitiv expect that the price will increase to €89 by 2030, while other forecasters predict the price will actually reach far higher.</v>
      </c>
      <c r="Q944" s="427" t="str">
        <f>IF(ISBLANK(INDEX('Policy Characteristics'!K:K,MATCH($C944,'Policy Characteristics'!$C:$C,0))),"",INDEX('Policy Characteristics'!K:K,MATCH($C944,'Policy Characteristics'!$C:$C,0)))</f>
        <v>fuels.html#carbon-tax</v>
      </c>
      <c r="R944" s="427" t="str">
        <f>IF(ISBLANK(INDEX('Policy Characteristics'!L:L,MATCH($C944,'Policy Characteristics'!$C:$C,0))),"",INDEX('Policy Characteristics'!L:L,MATCH($C944,'Policy Characteristics'!$C:$C,0)))</f>
        <v>carbon-tax.html</v>
      </c>
    </row>
    <row r="945" spans="1:18" s="5" customFormat="1" x14ac:dyDescent="0.35">
      <c r="A945" s="427" t="str">
        <f>IF(ISBLANK(INDEX('Policy Characteristics'!A:A,MATCH($C945,'Policy Characteristics'!$C:$C,0))),"",INDEX('Policy Characteristics'!A:A,MATCH($C945,'Policy Characteristics'!$C:$C,0)))</f>
        <v>Cross-Sector</v>
      </c>
      <c r="B945" s="427" t="str">
        <f>IF(ISBLANK(INDEX('Policy Characteristics'!B:B,MATCH($C945,'Policy Characteristics'!$C:$C,0))),"",INDEX('Policy Characteristics'!B:B,MATCH($C945,'Policy Characteristics'!$C:$C,0)))</f>
        <v>Carbon Price</v>
      </c>
      <c r="C945" s="431" t="str">
        <f t="shared" si="48"/>
        <v>Additional Carbon Tax Rate</v>
      </c>
      <c r="D945" s="53" t="s">
        <v>353</v>
      </c>
      <c r="E945" s="53"/>
      <c r="F945" s="53" t="s">
        <v>357</v>
      </c>
      <c r="G945" s="53"/>
      <c r="H945" s="54">
        <v>175</v>
      </c>
      <c r="I945" s="53" t="s">
        <v>45</v>
      </c>
      <c r="J945" s="429" t="str">
        <f>IF(ISBLANK(INDEX('Policy Characteristics'!D:D,MATCH($C945,'Policy Characteristics'!$C:$C,0))),"",INDEX('Policy Characteristics'!D:D,MATCH($C945,'Policy Characteristics'!$C:$C,0)))</f>
        <v>Carbon Price</v>
      </c>
      <c r="K945" s="427" t="str">
        <f>IF(ISBLANK(INDEX('Policy Characteristics'!E:E,MATCH($C945,'Policy Characteristics'!$C:$C,0))),"",INDEX('Policy Characteristics'!E:E,MATCH($C945,'Policy Characteristics'!$C:$C,0)))</f>
        <v>cross carbon tax</v>
      </c>
      <c r="L945" s="427">
        <f>IF(ISBLANK(INDEX('Policy Characteristics'!F:F,MATCH($C945,'Policy Characteristics'!$C:$C,0))),"",INDEX('Policy Characteristics'!F:F,MATCH($C945,'Policy Characteristics'!$C:$C,0)))</f>
        <v>0</v>
      </c>
      <c r="M945" s="427">
        <f>IF(ISBLANK(INDEX('Policy Characteristics'!G:G,MATCH($C945,'Policy Characteristics'!$C:$C,0))),"",INDEX('Policy Characteristics'!G:G,MATCH($C945,'Policy Characteristics'!$C:$C,0)))</f>
        <v>300</v>
      </c>
      <c r="N945" s="427">
        <f>IF(ISBLANK(INDEX('Policy Characteristics'!H:H,MATCH($C945,'Policy Characteristics'!$C:$C,0))),"",INDEX('Policy Characteristics'!H:H,MATCH($C945,'Policy Characteristics'!$C:$C,0)))</f>
        <v>5</v>
      </c>
      <c r="O945" s="427" t="str">
        <f>IF(ISBLANK(INDEX('Policy Characteristics'!I:I,MATCH($C945,'Policy Characteristics'!$C:$C,0))),"",INDEX('Policy Characteristics'!I:I,MATCH($C945,'Policy Characteristics'!$C:$C,0)))</f>
        <v>€/metric ton CO2e</v>
      </c>
      <c r="P945" s="427" t="str">
        <f>IF(ISBLANK(INDEX('Policy Characteristics'!J:J,MATCH($C945,'Policy Characteristics'!$C:$C,0))),"",INDEX('Policy Characteristics'!J:J,MATCH($C945,'Policy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In the first half of 2021, the European Union carbon price hit a record high of greater than €50 per ton. Analysts at Refinitiv expect that the price will increase to €89 by 2030, while other forecasters predict the price will actually reach far higher.</v>
      </c>
      <c r="Q945" s="427" t="str">
        <f>IF(ISBLANK(INDEX('Policy Characteristics'!K:K,MATCH($C945,'Policy Characteristics'!$C:$C,0))),"",INDEX('Policy Characteristics'!K:K,MATCH($C945,'Policy Characteristics'!$C:$C,0)))</f>
        <v>fuels.html#carbon-tax</v>
      </c>
      <c r="R945" s="427" t="str">
        <f>IF(ISBLANK(INDEX('Policy Characteristics'!L:L,MATCH($C945,'Policy Characteristics'!$C:$C,0))),"",INDEX('Policy Characteristics'!L:L,MATCH($C945,'Policy Characteristics'!$C:$C,0)))</f>
        <v>carbon-tax.html</v>
      </c>
    </row>
    <row r="946" spans="1:18" s="5" customFormat="1" x14ac:dyDescent="0.35">
      <c r="A946" s="427" t="str">
        <f>IF(ISBLANK(INDEX('Policy Characteristics'!A:A,MATCH($C946,'Policy Characteristics'!$C:$C,0))),"",INDEX('Policy Characteristics'!A:A,MATCH($C946,'Policy Characteristics'!$C:$C,0)))</f>
        <v>Cross-Sector</v>
      </c>
      <c r="B946" s="427" t="str">
        <f>IF(ISBLANK(INDEX('Policy Characteristics'!B:B,MATCH($C946,'Policy Characteristics'!$C:$C,0))),"",INDEX('Policy Characteristics'!B:B,MATCH($C946,'Policy Characteristics'!$C:$C,0)))</f>
        <v>Carbon Price</v>
      </c>
      <c r="C946" s="431" t="str">
        <f t="shared" si="48"/>
        <v>Additional Carbon Tax Rate</v>
      </c>
      <c r="D946" s="53" t="s">
        <v>2587</v>
      </c>
      <c r="E946" s="53"/>
      <c r="F946" s="53" t="s">
        <v>3028</v>
      </c>
      <c r="G946" s="53"/>
      <c r="H946" s="54">
        <v>544</v>
      </c>
      <c r="I946" s="53" t="s">
        <v>45</v>
      </c>
      <c r="J946" s="429" t="str">
        <f>IF(ISBLANK(INDEX('Policy Characteristics'!D:D,MATCH($C946,'Policy Characteristics'!$C:$C,0))),"",INDEX('Policy Characteristics'!D:D,MATCH($C946,'Policy Characteristics'!$C:$C,0)))</f>
        <v>Carbon Price</v>
      </c>
      <c r="K946" s="427" t="str">
        <f>IF(ISBLANK(INDEX('Policy Characteristics'!E:E,MATCH($C946,'Policy Characteristics'!$C:$C,0))),"",INDEX('Policy Characteristics'!E:E,MATCH($C946,'Policy Characteristics'!$C:$C,0)))</f>
        <v>cross carbon tax</v>
      </c>
      <c r="L946" s="427">
        <f>IF(ISBLANK(INDEX('Policy Characteristics'!F:F,MATCH($C946,'Policy Characteristics'!$C:$C,0))),"",INDEX('Policy Characteristics'!F:F,MATCH($C946,'Policy Characteristics'!$C:$C,0)))</f>
        <v>0</v>
      </c>
      <c r="M946" s="427">
        <f>IF(ISBLANK(INDEX('Policy Characteristics'!G:G,MATCH($C946,'Policy Characteristics'!$C:$C,0))),"",INDEX('Policy Characteristics'!G:G,MATCH($C946,'Policy Characteristics'!$C:$C,0)))</f>
        <v>300</v>
      </c>
      <c r="N946" s="427">
        <f>IF(ISBLANK(INDEX('Policy Characteristics'!H:H,MATCH($C946,'Policy Characteristics'!$C:$C,0))),"",INDEX('Policy Characteristics'!H:H,MATCH($C946,'Policy Characteristics'!$C:$C,0)))</f>
        <v>5</v>
      </c>
      <c r="O946" s="427" t="str">
        <f>IF(ISBLANK(INDEX('Policy Characteristics'!I:I,MATCH($C946,'Policy Characteristics'!$C:$C,0))),"",INDEX('Policy Characteristics'!I:I,MATCH($C946,'Policy Characteristics'!$C:$C,0)))</f>
        <v>€/metric ton CO2e</v>
      </c>
      <c r="P946" s="427" t="str">
        <f>IF(ISBLANK(INDEX('Policy Characteristics'!J:J,MATCH($C946,'Policy Characteristics'!$C:$C,0))),"",INDEX('Policy Characteristics'!J:J,MATCH($C946,'Policy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In the first half of 2021, the European Union carbon price hit a record high of greater than €50 per ton. Analysts at Refinitiv expect that the price will increase to €89 by 2030, while other forecasters predict the price will actually reach far higher.</v>
      </c>
      <c r="Q946" s="427" t="str">
        <f>IF(ISBLANK(INDEX('Policy Characteristics'!K:K,MATCH($C946,'Policy Characteristics'!$C:$C,0))),"",INDEX('Policy Characteristics'!K:K,MATCH($C946,'Policy Characteristics'!$C:$C,0)))</f>
        <v>fuels.html#carbon-tax</v>
      </c>
      <c r="R946" s="427" t="str">
        <f>IF(ISBLANK(INDEX('Policy Characteristics'!L:L,MATCH($C946,'Policy Characteristics'!$C:$C,0))),"",INDEX('Policy Characteristics'!L:L,MATCH($C946,'Policy Characteristics'!$C:$C,0)))</f>
        <v>carbon-tax.html</v>
      </c>
    </row>
    <row r="947" spans="1:18" s="5" customFormat="1" x14ac:dyDescent="0.35">
      <c r="A947" s="427" t="str">
        <f>IF(ISBLANK(INDEX('Policy Characteristics'!A:A,MATCH($C947,'Policy Characteristics'!$C:$C,0))),"",INDEX('Policy Characteristics'!A:A,MATCH($C947,'Policy Characteristics'!$C:$C,0)))</f>
        <v>Cross-Sector</v>
      </c>
      <c r="B947" s="427" t="str">
        <f>IF(ISBLANK(INDEX('Policy Characteristics'!B:B,MATCH($C947,'Policy Characteristics'!$C:$C,0))),"",INDEX('Policy Characteristics'!B:B,MATCH($C947,'Policy Characteristics'!$C:$C,0)))</f>
        <v>End Existing Subsidies</v>
      </c>
      <c r="C947" s="432" t="s">
        <v>148</v>
      </c>
      <c r="D947" s="53" t="s">
        <v>54</v>
      </c>
      <c r="E947" s="53"/>
      <c r="F947" s="53" t="s">
        <v>98</v>
      </c>
      <c r="G947" s="53"/>
      <c r="H947" s="54">
        <v>706</v>
      </c>
      <c r="I947" s="9" t="s">
        <v>46</v>
      </c>
      <c r="J947" s="429" t="str">
        <f>IF(ISBLANK(INDEX('Policy Characteristics'!D:D,MATCH($C947,'Policy Characteristics'!$C:$C,0))),"",INDEX('Policy Characteristics'!D:D,MATCH($C947,'Policy Characteristics'!$C:$C,0)))</f>
        <v>End Existing Subsidies</v>
      </c>
      <c r="K947" s="427" t="str">
        <f>IF(ISBLANK(INDEX('Policy Characteristics'!E:E,MATCH($C947,'Policy Characteristics'!$C:$C,0))),"",INDEX('Policy Characteristics'!E:E,MATCH($C947,'Policy Characteristics'!$C:$C,0)))</f>
        <v>cross reduce BAU subsidies</v>
      </c>
      <c r="L947" s="450">
        <f>IF(ISBLANK(INDEX('Policy Characteristics'!F:F,MATCH($C947,'Policy Characteristics'!$C:$C,0))),"",INDEX('Policy Characteristics'!F:F,MATCH($C947,'Policy Characteristics'!$C:$C,0)))</f>
        <v>0</v>
      </c>
      <c r="M947" s="450">
        <f>IF(ISBLANK(INDEX('Policy Characteristics'!G:G,MATCH($C947,'Policy Characteristics'!$C:$C,0))),"",INDEX('Policy Characteristics'!G:G,MATCH($C947,'Policy Characteristics'!$C:$C,0)))</f>
        <v>1</v>
      </c>
      <c r="N947" s="450">
        <f>IF(ISBLANK(INDEX('Policy Characteristics'!H:H,MATCH($C947,'Policy Characteristics'!$C:$C,0))),"",INDEX('Policy Characteristics'!H:H,MATCH($C947,'Policy Characteristics'!$C:$C,0)))</f>
        <v>0.01</v>
      </c>
      <c r="O947" s="427" t="str">
        <f>IF(ISBLANK(INDEX('Policy Characteristics'!I:I,MATCH($C947,'Policy Characteristics'!$C:$C,0))),"",INDEX('Policy Characteristics'!I:I,MATCH($C947,'Policy Characteristics'!$C:$C,0)))</f>
        <v>% reduction in BAU subsidies</v>
      </c>
      <c r="P947" s="427" t="str">
        <f>IF(ISBLANK(INDEX('Policy Characteristics'!J:J,MATCH($C947,'Policy Characteristics'!$C:$C,0))),"",INDEX('Policy Characteristics'!J:J,MATCH($C947,'Policy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47" s="427" t="str">
        <f>IF(ISBLANK(INDEX('Policy Characteristics'!K:K,MATCH($C947,'Policy Characteristics'!$C:$C,0))),"",INDEX('Policy Characteristics'!K:K,MATCH($C947,'Policy Characteristics'!$C:$C,0)))</f>
        <v>fuels.html#end-subsidies</v>
      </c>
      <c r="R947" s="427" t="str">
        <f>IF(ISBLANK(INDEX('Policy Characteristics'!L:L,MATCH($C947,'Policy Characteristics'!$C:$C,0))),"",INDEX('Policy Characteristics'!L:L,MATCH($C947,'Policy Characteristics'!$C:$C,0)))</f>
        <v>end-existing-subsidies.html</v>
      </c>
    </row>
    <row r="948" spans="1:18" s="5" customFormat="1" x14ac:dyDescent="0.35">
      <c r="A948" s="427" t="str">
        <f>IF(ISBLANK(INDEX('Policy Characteristics'!A:A,MATCH($C948,'Policy Characteristics'!$C:$C,0))),"",INDEX('Policy Characteristics'!A:A,MATCH($C948,'Policy Characteristics'!$C:$C,0)))</f>
        <v>Cross-Sector</v>
      </c>
      <c r="B948" s="427" t="str">
        <f>IF(ISBLANK(INDEX('Policy Characteristics'!B:B,MATCH($C948,'Policy Characteristics'!$C:$C,0))),"",INDEX('Policy Characteristics'!B:B,MATCH($C948,'Policy Characteristics'!$C:$C,0)))</f>
        <v>End Existing Subsidies</v>
      </c>
      <c r="C948" s="431" t="str">
        <f t="shared" ref="C948:C963" si="49">C$947</f>
        <v>Percent Reduction in BAU Subsidies</v>
      </c>
      <c r="D948" s="9" t="s">
        <v>470</v>
      </c>
      <c r="E948" s="53"/>
      <c r="F948" s="9" t="s">
        <v>467</v>
      </c>
      <c r="G948" s="53"/>
      <c r="H948" s="54">
        <v>69</v>
      </c>
      <c r="I948" s="9" t="s">
        <v>46</v>
      </c>
      <c r="J948" s="429" t="str">
        <f>IF(ISBLANK(INDEX('Policy Characteristics'!D:D,MATCH($C948,'Policy Characteristics'!$C:$C,0))),"",INDEX('Policy Characteristics'!D:D,MATCH($C948,'Policy Characteristics'!$C:$C,0)))</f>
        <v>End Existing Subsidies</v>
      </c>
      <c r="K948" s="427" t="str">
        <f>IF(ISBLANK(INDEX('Policy Characteristics'!E:E,MATCH($C948,'Policy Characteristics'!$C:$C,0))),"",INDEX('Policy Characteristics'!E:E,MATCH($C948,'Policy Characteristics'!$C:$C,0)))</f>
        <v>cross reduce BAU subsidies</v>
      </c>
      <c r="L948" s="450">
        <f>IF(ISBLANK(INDEX('Policy Characteristics'!F:F,MATCH($C948,'Policy Characteristics'!$C:$C,0))),"",INDEX('Policy Characteristics'!F:F,MATCH($C948,'Policy Characteristics'!$C:$C,0)))</f>
        <v>0</v>
      </c>
      <c r="M948" s="450">
        <f>IF(ISBLANK(INDEX('Policy Characteristics'!G:G,MATCH($C948,'Policy Characteristics'!$C:$C,0))),"",INDEX('Policy Characteristics'!G:G,MATCH($C948,'Policy Characteristics'!$C:$C,0)))</f>
        <v>1</v>
      </c>
      <c r="N948" s="450">
        <f>IF(ISBLANK(INDEX('Policy Characteristics'!H:H,MATCH($C948,'Policy Characteristics'!$C:$C,0))),"",INDEX('Policy Characteristics'!H:H,MATCH($C948,'Policy Characteristics'!$C:$C,0)))</f>
        <v>0.01</v>
      </c>
      <c r="O948" s="427" t="str">
        <f>IF(ISBLANK(INDEX('Policy Characteristics'!I:I,MATCH($C948,'Policy Characteristics'!$C:$C,0))),"",INDEX('Policy Characteristics'!I:I,MATCH($C948,'Policy Characteristics'!$C:$C,0)))</f>
        <v>% reduction in BAU subsidies</v>
      </c>
      <c r="P948" s="427" t="str">
        <f>IF(ISBLANK(INDEX('Policy Characteristics'!J:J,MATCH($C948,'Policy Characteristics'!$C:$C,0))),"",INDEX('Policy Characteristics'!J:J,MATCH($C948,'Policy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48" s="427" t="str">
        <f>IF(ISBLANK(INDEX('Policy Characteristics'!K:K,MATCH($C948,'Policy Characteristics'!$C:$C,0))),"",INDEX('Policy Characteristics'!K:K,MATCH($C948,'Policy Characteristics'!$C:$C,0)))</f>
        <v>fuels.html#end-subsidies</v>
      </c>
      <c r="R948" s="427" t="str">
        <f>IF(ISBLANK(INDEX('Policy Characteristics'!L:L,MATCH($C948,'Policy Characteristics'!$C:$C,0))),"",INDEX('Policy Characteristics'!L:L,MATCH($C948,'Policy Characteristics'!$C:$C,0)))</f>
        <v>end-existing-subsidies.html</v>
      </c>
    </row>
    <row r="949" spans="1:18" s="5" customFormat="1" x14ac:dyDescent="0.35">
      <c r="A949" s="427" t="str">
        <f>IF(ISBLANK(INDEX('Policy Characteristics'!A:A,MATCH($C949,'Policy Characteristics'!$C:$C,0))),"",INDEX('Policy Characteristics'!A:A,MATCH($C949,'Policy Characteristics'!$C:$C,0)))</f>
        <v>Cross-Sector</v>
      </c>
      <c r="B949" s="427" t="str">
        <f>IF(ISBLANK(INDEX('Policy Characteristics'!B:B,MATCH($C949,'Policy Characteristics'!$C:$C,0))),"",INDEX('Policy Characteristics'!B:B,MATCH($C949,'Policy Characteristics'!$C:$C,0)))</f>
        <v>End Existing Subsidies</v>
      </c>
      <c r="C949" s="431" t="str">
        <f t="shared" si="49"/>
        <v>Percent Reduction in BAU Subsidies</v>
      </c>
      <c r="D949" s="9" t="s">
        <v>48</v>
      </c>
      <c r="E949" s="53"/>
      <c r="F949" s="9" t="s">
        <v>92</v>
      </c>
      <c r="G949" s="53"/>
      <c r="H949" s="54">
        <v>70</v>
      </c>
      <c r="I949" s="9" t="s">
        <v>46</v>
      </c>
      <c r="J949" s="429" t="str">
        <f>IF(ISBLANK(INDEX('Policy Characteristics'!D:D,MATCH($C949,'Policy Characteristics'!$C:$C,0))),"",INDEX('Policy Characteristics'!D:D,MATCH($C949,'Policy Characteristics'!$C:$C,0)))</f>
        <v>End Existing Subsidies</v>
      </c>
      <c r="K949" s="427" t="str">
        <f>IF(ISBLANK(INDEX('Policy Characteristics'!E:E,MATCH($C949,'Policy Characteristics'!$C:$C,0))),"",INDEX('Policy Characteristics'!E:E,MATCH($C949,'Policy Characteristics'!$C:$C,0)))</f>
        <v>cross reduce BAU subsidies</v>
      </c>
      <c r="L949" s="450">
        <f>IF(ISBLANK(INDEX('Policy Characteristics'!F:F,MATCH($C949,'Policy Characteristics'!$C:$C,0))),"",INDEX('Policy Characteristics'!F:F,MATCH($C949,'Policy Characteristics'!$C:$C,0)))</f>
        <v>0</v>
      </c>
      <c r="M949" s="450">
        <f>IF(ISBLANK(INDEX('Policy Characteristics'!G:G,MATCH($C949,'Policy Characteristics'!$C:$C,0))),"",INDEX('Policy Characteristics'!G:G,MATCH($C949,'Policy Characteristics'!$C:$C,0)))</f>
        <v>1</v>
      </c>
      <c r="N949" s="450">
        <f>IF(ISBLANK(INDEX('Policy Characteristics'!H:H,MATCH($C949,'Policy Characteristics'!$C:$C,0))),"",INDEX('Policy Characteristics'!H:H,MATCH($C949,'Policy Characteristics'!$C:$C,0)))</f>
        <v>0.01</v>
      </c>
      <c r="O949" s="427" t="str">
        <f>IF(ISBLANK(INDEX('Policy Characteristics'!I:I,MATCH($C949,'Policy Characteristics'!$C:$C,0))),"",INDEX('Policy Characteristics'!I:I,MATCH($C949,'Policy Characteristics'!$C:$C,0)))</f>
        <v>% reduction in BAU subsidies</v>
      </c>
      <c r="P949" s="427" t="str">
        <f>IF(ISBLANK(INDEX('Policy Characteristics'!J:J,MATCH($C949,'Policy Characteristics'!$C:$C,0))),"",INDEX('Policy Characteristics'!J:J,MATCH($C949,'Policy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49" s="427" t="str">
        <f>IF(ISBLANK(INDEX('Policy Characteristics'!K:K,MATCH($C949,'Policy Characteristics'!$C:$C,0))),"",INDEX('Policy Characteristics'!K:K,MATCH($C949,'Policy Characteristics'!$C:$C,0)))</f>
        <v>fuels.html#end-subsidies</v>
      </c>
      <c r="R949" s="427" t="str">
        <f>IF(ISBLANK(INDEX('Policy Characteristics'!L:L,MATCH($C949,'Policy Characteristics'!$C:$C,0))),"",INDEX('Policy Characteristics'!L:L,MATCH($C949,'Policy Characteristics'!$C:$C,0)))</f>
        <v>end-existing-subsidies.html</v>
      </c>
    </row>
    <row r="950" spans="1:18" s="5" customFormat="1" x14ac:dyDescent="0.35">
      <c r="A950" s="427" t="str">
        <f>IF(ISBLANK(INDEX('Policy Characteristics'!A:A,MATCH($C950,'Policy Characteristics'!$C:$C,0))),"",INDEX('Policy Characteristics'!A:A,MATCH($C950,'Policy Characteristics'!$C:$C,0)))</f>
        <v>Cross-Sector</v>
      </c>
      <c r="B950" s="427" t="str">
        <f>IF(ISBLANK(INDEX('Policy Characteristics'!B:B,MATCH($C950,'Policy Characteristics'!$C:$C,0))),"",INDEX('Policy Characteristics'!B:B,MATCH($C950,'Policy Characteristics'!$C:$C,0)))</f>
        <v>End Existing Subsidies</v>
      </c>
      <c r="C950" s="431" t="str">
        <f t="shared" si="49"/>
        <v>Percent Reduction in BAU Subsidies</v>
      </c>
      <c r="D950" s="9" t="s">
        <v>49</v>
      </c>
      <c r="E950" s="53"/>
      <c r="F950" s="9" t="s">
        <v>93</v>
      </c>
      <c r="G950" s="53"/>
      <c r="H950" s="54">
        <v>71</v>
      </c>
      <c r="I950" s="9" t="s">
        <v>46</v>
      </c>
      <c r="J950" s="429" t="str">
        <f>IF(ISBLANK(INDEX('Policy Characteristics'!D:D,MATCH($C950,'Policy Characteristics'!$C:$C,0))),"",INDEX('Policy Characteristics'!D:D,MATCH($C950,'Policy Characteristics'!$C:$C,0)))</f>
        <v>End Existing Subsidies</v>
      </c>
      <c r="K950" s="427" t="str">
        <f>IF(ISBLANK(INDEX('Policy Characteristics'!E:E,MATCH($C950,'Policy Characteristics'!$C:$C,0))),"",INDEX('Policy Characteristics'!E:E,MATCH($C950,'Policy Characteristics'!$C:$C,0)))</f>
        <v>cross reduce BAU subsidies</v>
      </c>
      <c r="L950" s="450">
        <f>IF(ISBLANK(INDEX('Policy Characteristics'!F:F,MATCH($C950,'Policy Characteristics'!$C:$C,0))),"",INDEX('Policy Characteristics'!F:F,MATCH($C950,'Policy Characteristics'!$C:$C,0)))</f>
        <v>0</v>
      </c>
      <c r="M950" s="450">
        <f>IF(ISBLANK(INDEX('Policy Characteristics'!G:G,MATCH($C950,'Policy Characteristics'!$C:$C,0))),"",INDEX('Policy Characteristics'!G:G,MATCH($C950,'Policy Characteristics'!$C:$C,0)))</f>
        <v>1</v>
      </c>
      <c r="N950" s="450">
        <f>IF(ISBLANK(INDEX('Policy Characteristics'!H:H,MATCH($C950,'Policy Characteristics'!$C:$C,0))),"",INDEX('Policy Characteristics'!H:H,MATCH($C950,'Policy Characteristics'!$C:$C,0)))</f>
        <v>0.01</v>
      </c>
      <c r="O950" s="427" t="str">
        <f>IF(ISBLANK(INDEX('Policy Characteristics'!I:I,MATCH($C950,'Policy Characteristics'!$C:$C,0))),"",INDEX('Policy Characteristics'!I:I,MATCH($C950,'Policy Characteristics'!$C:$C,0)))</f>
        <v>% reduction in BAU subsidies</v>
      </c>
      <c r="P950" s="427" t="str">
        <f>IF(ISBLANK(INDEX('Policy Characteristics'!J:J,MATCH($C950,'Policy Characteristics'!$C:$C,0))),"",INDEX('Policy Characteristics'!J:J,MATCH($C950,'Policy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50" s="427" t="str">
        <f>IF(ISBLANK(INDEX('Policy Characteristics'!K:K,MATCH($C950,'Policy Characteristics'!$C:$C,0))),"",INDEX('Policy Characteristics'!K:K,MATCH($C950,'Policy Characteristics'!$C:$C,0)))</f>
        <v>fuels.html#end-subsidies</v>
      </c>
      <c r="R950" s="427" t="str">
        <f>IF(ISBLANK(INDEX('Policy Characteristics'!L:L,MATCH($C950,'Policy Characteristics'!$C:$C,0))),"",INDEX('Policy Characteristics'!L:L,MATCH($C950,'Policy Characteristics'!$C:$C,0)))</f>
        <v>end-existing-subsidies.html</v>
      </c>
    </row>
    <row r="951" spans="1:18" s="5" customFormat="1" x14ac:dyDescent="0.35">
      <c r="A951" s="427" t="str">
        <f>IF(ISBLANK(INDEX('Policy Characteristics'!A:A,MATCH($C951,'Policy Characteristics'!$C:$C,0))),"",INDEX('Policy Characteristics'!A:A,MATCH($C951,'Policy Characteristics'!$C:$C,0)))</f>
        <v>Cross-Sector</v>
      </c>
      <c r="B951" s="427" t="str">
        <f>IF(ISBLANK(INDEX('Policy Characteristics'!B:B,MATCH($C951,'Policy Characteristics'!$C:$C,0))),"",INDEX('Policy Characteristics'!B:B,MATCH($C951,'Policy Characteristics'!$C:$C,0)))</f>
        <v>End Existing Subsidies</v>
      </c>
      <c r="C951" s="431" t="str">
        <f t="shared" si="49"/>
        <v>Percent Reduction in BAU Subsidies</v>
      </c>
      <c r="D951" s="9" t="s">
        <v>50</v>
      </c>
      <c r="E951" s="53"/>
      <c r="F951" s="9" t="s">
        <v>94</v>
      </c>
      <c r="G951" s="53"/>
      <c r="H951" s="54">
        <v>72</v>
      </c>
      <c r="I951" s="9" t="s">
        <v>46</v>
      </c>
      <c r="J951" s="429" t="str">
        <f>IF(ISBLANK(INDEX('Policy Characteristics'!D:D,MATCH($C951,'Policy Characteristics'!$C:$C,0))),"",INDEX('Policy Characteristics'!D:D,MATCH($C951,'Policy Characteristics'!$C:$C,0)))</f>
        <v>End Existing Subsidies</v>
      </c>
      <c r="K951" s="427" t="str">
        <f>IF(ISBLANK(INDEX('Policy Characteristics'!E:E,MATCH($C951,'Policy Characteristics'!$C:$C,0))),"",INDEX('Policy Characteristics'!E:E,MATCH($C951,'Policy Characteristics'!$C:$C,0)))</f>
        <v>cross reduce BAU subsidies</v>
      </c>
      <c r="L951" s="450">
        <f>IF(ISBLANK(INDEX('Policy Characteristics'!F:F,MATCH($C951,'Policy Characteristics'!$C:$C,0))),"",INDEX('Policy Characteristics'!F:F,MATCH($C951,'Policy Characteristics'!$C:$C,0)))</f>
        <v>0</v>
      </c>
      <c r="M951" s="450">
        <f>IF(ISBLANK(INDEX('Policy Characteristics'!G:G,MATCH($C951,'Policy Characteristics'!$C:$C,0))),"",INDEX('Policy Characteristics'!G:G,MATCH($C951,'Policy Characteristics'!$C:$C,0)))</f>
        <v>1</v>
      </c>
      <c r="N951" s="450">
        <f>IF(ISBLANK(INDEX('Policy Characteristics'!H:H,MATCH($C951,'Policy Characteristics'!$C:$C,0))),"",INDEX('Policy Characteristics'!H:H,MATCH($C951,'Policy Characteristics'!$C:$C,0)))</f>
        <v>0.01</v>
      </c>
      <c r="O951" s="427" t="str">
        <f>IF(ISBLANK(INDEX('Policy Characteristics'!I:I,MATCH($C951,'Policy Characteristics'!$C:$C,0))),"",INDEX('Policy Characteristics'!I:I,MATCH($C951,'Policy Characteristics'!$C:$C,0)))</f>
        <v>% reduction in BAU subsidies</v>
      </c>
      <c r="P951" s="427" t="str">
        <f>IF(ISBLANK(INDEX('Policy Characteristics'!J:J,MATCH($C951,'Policy Characteristics'!$C:$C,0))),"",INDEX('Policy Characteristics'!J:J,MATCH($C951,'Policy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51" s="427" t="str">
        <f>IF(ISBLANK(INDEX('Policy Characteristics'!K:K,MATCH($C951,'Policy Characteristics'!$C:$C,0))),"",INDEX('Policy Characteristics'!K:K,MATCH($C951,'Policy Characteristics'!$C:$C,0)))</f>
        <v>fuels.html#end-subsidies</v>
      </c>
      <c r="R951" s="427" t="str">
        <f>IF(ISBLANK(INDEX('Policy Characteristics'!L:L,MATCH($C951,'Policy Characteristics'!$C:$C,0))),"",INDEX('Policy Characteristics'!L:L,MATCH($C951,'Policy Characteristics'!$C:$C,0)))</f>
        <v>end-existing-subsidies.html</v>
      </c>
    </row>
    <row r="952" spans="1:18" s="5" customFormat="1" x14ac:dyDescent="0.35">
      <c r="A952" s="427" t="str">
        <f>IF(ISBLANK(INDEX('Policy Characteristics'!A:A,MATCH($C952,'Policy Characteristics'!$C:$C,0))),"",INDEX('Policy Characteristics'!A:A,MATCH($C952,'Policy Characteristics'!$C:$C,0)))</f>
        <v>Cross-Sector</v>
      </c>
      <c r="B952" s="427" t="str">
        <f>IF(ISBLANK(INDEX('Policy Characteristics'!B:B,MATCH($C952,'Policy Characteristics'!$C:$C,0))),"",INDEX('Policy Characteristics'!B:B,MATCH($C952,'Policy Characteristics'!$C:$C,0)))</f>
        <v>End Existing Subsidies</v>
      </c>
      <c r="C952" s="431" t="str">
        <f t="shared" si="49"/>
        <v>Percent Reduction in BAU Subsidies</v>
      </c>
      <c r="D952" s="9" t="s">
        <v>51</v>
      </c>
      <c r="E952" s="53"/>
      <c r="F952" s="9" t="s">
        <v>472</v>
      </c>
      <c r="G952" s="53"/>
      <c r="H952" s="54">
        <v>73</v>
      </c>
      <c r="I952" s="9" t="s">
        <v>46</v>
      </c>
      <c r="J952" s="429" t="str">
        <f>IF(ISBLANK(INDEX('Policy Characteristics'!D:D,MATCH($C952,'Policy Characteristics'!$C:$C,0))),"",INDEX('Policy Characteristics'!D:D,MATCH($C952,'Policy Characteristics'!$C:$C,0)))</f>
        <v>End Existing Subsidies</v>
      </c>
      <c r="K952" s="427" t="str">
        <f>IF(ISBLANK(INDEX('Policy Characteristics'!E:E,MATCH($C952,'Policy Characteristics'!$C:$C,0))),"",INDEX('Policy Characteristics'!E:E,MATCH($C952,'Policy Characteristics'!$C:$C,0)))</f>
        <v>cross reduce BAU subsidies</v>
      </c>
      <c r="L952" s="450">
        <f>IF(ISBLANK(INDEX('Policy Characteristics'!F:F,MATCH($C952,'Policy Characteristics'!$C:$C,0))),"",INDEX('Policy Characteristics'!F:F,MATCH($C952,'Policy Characteristics'!$C:$C,0)))</f>
        <v>0</v>
      </c>
      <c r="M952" s="450">
        <f>IF(ISBLANK(INDEX('Policy Characteristics'!G:G,MATCH($C952,'Policy Characteristics'!$C:$C,0))),"",INDEX('Policy Characteristics'!G:G,MATCH($C952,'Policy Characteristics'!$C:$C,0)))</f>
        <v>1</v>
      </c>
      <c r="N952" s="450">
        <f>IF(ISBLANK(INDEX('Policy Characteristics'!H:H,MATCH($C952,'Policy Characteristics'!$C:$C,0))),"",INDEX('Policy Characteristics'!H:H,MATCH($C952,'Policy Characteristics'!$C:$C,0)))</f>
        <v>0.01</v>
      </c>
      <c r="O952" s="427" t="str">
        <f>IF(ISBLANK(INDEX('Policy Characteristics'!I:I,MATCH($C952,'Policy Characteristics'!$C:$C,0))),"",INDEX('Policy Characteristics'!I:I,MATCH($C952,'Policy Characteristics'!$C:$C,0)))</f>
        <v>% reduction in BAU subsidies</v>
      </c>
      <c r="P952" s="427" t="str">
        <f>IF(ISBLANK(INDEX('Policy Characteristics'!J:J,MATCH($C952,'Policy Characteristics'!$C:$C,0))),"",INDEX('Policy Characteristics'!J:J,MATCH($C952,'Policy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52" s="427" t="str">
        <f>IF(ISBLANK(INDEX('Policy Characteristics'!K:K,MATCH($C952,'Policy Characteristics'!$C:$C,0))),"",INDEX('Policy Characteristics'!K:K,MATCH($C952,'Policy Characteristics'!$C:$C,0)))</f>
        <v>fuels.html#end-subsidies</v>
      </c>
      <c r="R952" s="427" t="str">
        <f>IF(ISBLANK(INDEX('Policy Characteristics'!L:L,MATCH($C952,'Policy Characteristics'!$C:$C,0))),"",INDEX('Policy Characteristics'!L:L,MATCH($C952,'Policy Characteristics'!$C:$C,0)))</f>
        <v>end-existing-subsidies.html</v>
      </c>
    </row>
    <row r="953" spans="1:18" s="5" customFormat="1" x14ac:dyDescent="0.35">
      <c r="A953" s="427" t="str">
        <f>IF(ISBLANK(INDEX('Policy Characteristics'!A:A,MATCH($C953,'Policy Characteristics'!$C:$C,0))),"",INDEX('Policy Characteristics'!A:A,MATCH($C953,'Policy Characteristics'!$C:$C,0)))</f>
        <v>Cross-Sector</v>
      </c>
      <c r="B953" s="427" t="str">
        <f>IF(ISBLANK(INDEX('Policy Characteristics'!B:B,MATCH($C953,'Policy Characteristics'!$C:$C,0))),"",INDEX('Policy Characteristics'!B:B,MATCH($C953,'Policy Characteristics'!$C:$C,0)))</f>
        <v>End Existing Subsidies</v>
      </c>
      <c r="C953" s="431" t="str">
        <f t="shared" si="49"/>
        <v>Percent Reduction in BAU Subsidies</v>
      </c>
      <c r="D953" s="9" t="s">
        <v>52</v>
      </c>
      <c r="E953" s="53"/>
      <c r="F953" s="9" t="s">
        <v>99</v>
      </c>
      <c r="G953" s="53"/>
      <c r="H953" s="54">
        <v>74</v>
      </c>
      <c r="I953" s="9" t="s">
        <v>46</v>
      </c>
      <c r="J953" s="429" t="str">
        <f>IF(ISBLANK(INDEX('Policy Characteristics'!D:D,MATCH($C953,'Policy Characteristics'!$C:$C,0))),"",INDEX('Policy Characteristics'!D:D,MATCH($C953,'Policy Characteristics'!$C:$C,0)))</f>
        <v>End Existing Subsidies</v>
      </c>
      <c r="K953" s="427" t="str">
        <f>IF(ISBLANK(INDEX('Policy Characteristics'!E:E,MATCH($C953,'Policy Characteristics'!$C:$C,0))),"",INDEX('Policy Characteristics'!E:E,MATCH($C953,'Policy Characteristics'!$C:$C,0)))</f>
        <v>cross reduce BAU subsidies</v>
      </c>
      <c r="L953" s="450">
        <f>IF(ISBLANK(INDEX('Policy Characteristics'!F:F,MATCH($C953,'Policy Characteristics'!$C:$C,0))),"",INDEX('Policy Characteristics'!F:F,MATCH($C953,'Policy Characteristics'!$C:$C,0)))</f>
        <v>0</v>
      </c>
      <c r="M953" s="450">
        <f>IF(ISBLANK(INDEX('Policy Characteristics'!G:G,MATCH($C953,'Policy Characteristics'!$C:$C,0))),"",INDEX('Policy Characteristics'!G:G,MATCH($C953,'Policy Characteristics'!$C:$C,0)))</f>
        <v>1</v>
      </c>
      <c r="N953" s="450">
        <f>IF(ISBLANK(INDEX('Policy Characteristics'!H:H,MATCH($C953,'Policy Characteristics'!$C:$C,0))),"",INDEX('Policy Characteristics'!H:H,MATCH($C953,'Policy Characteristics'!$C:$C,0)))</f>
        <v>0.01</v>
      </c>
      <c r="O953" s="427" t="str">
        <f>IF(ISBLANK(INDEX('Policy Characteristics'!I:I,MATCH($C953,'Policy Characteristics'!$C:$C,0))),"",INDEX('Policy Characteristics'!I:I,MATCH($C953,'Policy Characteristics'!$C:$C,0)))</f>
        <v>% reduction in BAU subsidies</v>
      </c>
      <c r="P953" s="427" t="str">
        <f>IF(ISBLANK(INDEX('Policy Characteristics'!J:J,MATCH($C953,'Policy Characteristics'!$C:$C,0))),"",INDEX('Policy Characteristics'!J:J,MATCH($C953,'Policy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53" s="427" t="str">
        <f>IF(ISBLANK(INDEX('Policy Characteristics'!K:K,MATCH($C953,'Policy Characteristics'!$C:$C,0))),"",INDEX('Policy Characteristics'!K:K,MATCH($C953,'Policy Characteristics'!$C:$C,0)))</f>
        <v>fuels.html#end-subsidies</v>
      </c>
      <c r="R953" s="427" t="str">
        <f>IF(ISBLANK(INDEX('Policy Characteristics'!L:L,MATCH($C953,'Policy Characteristics'!$C:$C,0))),"",INDEX('Policy Characteristics'!L:L,MATCH($C953,'Policy Characteristics'!$C:$C,0)))</f>
        <v>end-existing-subsidies.html</v>
      </c>
    </row>
    <row r="954" spans="1:18" s="5" customFormat="1" x14ac:dyDescent="0.35">
      <c r="A954" s="427" t="str">
        <f>IF(ISBLANK(INDEX('Policy Characteristics'!A:A,MATCH($C954,'Policy Characteristics'!$C:$C,0))),"",INDEX('Policy Characteristics'!A:A,MATCH($C954,'Policy Characteristics'!$C:$C,0)))</f>
        <v>Cross-Sector</v>
      </c>
      <c r="B954" s="427" t="str">
        <f>IF(ISBLANK(INDEX('Policy Characteristics'!B:B,MATCH($C954,'Policy Characteristics'!$C:$C,0))),"",INDEX('Policy Characteristics'!B:B,MATCH($C954,'Policy Characteristics'!$C:$C,0)))</f>
        <v>End Existing Subsidies</v>
      </c>
      <c r="C954" s="431" t="str">
        <f t="shared" si="49"/>
        <v>Percent Reduction in BAU Subsidies</v>
      </c>
      <c r="D954" s="9" t="s">
        <v>53</v>
      </c>
      <c r="E954" s="53"/>
      <c r="F954" s="9" t="s">
        <v>97</v>
      </c>
      <c r="G954" s="53"/>
      <c r="H954" s="54">
        <v>707</v>
      </c>
      <c r="I954" s="9" t="s">
        <v>46</v>
      </c>
      <c r="J954" s="429" t="str">
        <f>IF(ISBLANK(INDEX('Policy Characteristics'!D:D,MATCH($C954,'Policy Characteristics'!$C:$C,0))),"",INDEX('Policy Characteristics'!D:D,MATCH($C954,'Policy Characteristics'!$C:$C,0)))</f>
        <v>End Existing Subsidies</v>
      </c>
      <c r="K954" s="427" t="str">
        <f>IF(ISBLANK(INDEX('Policy Characteristics'!E:E,MATCH($C954,'Policy Characteristics'!$C:$C,0))),"",INDEX('Policy Characteristics'!E:E,MATCH($C954,'Policy Characteristics'!$C:$C,0)))</f>
        <v>cross reduce BAU subsidies</v>
      </c>
      <c r="L954" s="450">
        <f>IF(ISBLANK(INDEX('Policy Characteristics'!F:F,MATCH($C954,'Policy Characteristics'!$C:$C,0))),"",INDEX('Policy Characteristics'!F:F,MATCH($C954,'Policy Characteristics'!$C:$C,0)))</f>
        <v>0</v>
      </c>
      <c r="M954" s="450">
        <f>IF(ISBLANK(INDEX('Policy Characteristics'!G:G,MATCH($C954,'Policy Characteristics'!$C:$C,0))),"",INDEX('Policy Characteristics'!G:G,MATCH($C954,'Policy Characteristics'!$C:$C,0)))</f>
        <v>1</v>
      </c>
      <c r="N954" s="450">
        <f>IF(ISBLANK(INDEX('Policy Characteristics'!H:H,MATCH($C954,'Policy Characteristics'!$C:$C,0))),"",INDEX('Policy Characteristics'!H:H,MATCH($C954,'Policy Characteristics'!$C:$C,0)))</f>
        <v>0.01</v>
      </c>
      <c r="O954" s="427" t="str">
        <f>IF(ISBLANK(INDEX('Policy Characteristics'!I:I,MATCH($C954,'Policy Characteristics'!$C:$C,0))),"",INDEX('Policy Characteristics'!I:I,MATCH($C954,'Policy Characteristics'!$C:$C,0)))</f>
        <v>% reduction in BAU subsidies</v>
      </c>
      <c r="P954" s="427" t="str">
        <f>IF(ISBLANK(INDEX('Policy Characteristics'!J:J,MATCH($C954,'Policy Characteristics'!$C:$C,0))),"",INDEX('Policy Characteristics'!J:J,MATCH($C954,'Policy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54" s="427" t="str">
        <f>IF(ISBLANK(INDEX('Policy Characteristics'!K:K,MATCH($C954,'Policy Characteristics'!$C:$C,0))),"",INDEX('Policy Characteristics'!K:K,MATCH($C954,'Policy Characteristics'!$C:$C,0)))</f>
        <v>fuels.html#end-subsidies</v>
      </c>
      <c r="R954" s="427" t="str">
        <f>IF(ISBLANK(INDEX('Policy Characteristics'!L:L,MATCH($C954,'Policy Characteristics'!$C:$C,0))),"",INDEX('Policy Characteristics'!L:L,MATCH($C954,'Policy Characteristics'!$C:$C,0)))</f>
        <v>end-existing-subsidies.html</v>
      </c>
    </row>
    <row r="955" spans="1:18" s="5" customFormat="1" x14ac:dyDescent="0.35">
      <c r="A955" s="427" t="str">
        <f>IF(ISBLANK(INDEX('Policy Characteristics'!A:A,MATCH($C955,'Policy Characteristics'!$C:$C,0))),"",INDEX('Policy Characteristics'!A:A,MATCH($C955,'Policy Characteristics'!$C:$C,0)))</f>
        <v>Cross-Sector</v>
      </c>
      <c r="B955" s="427" t="str">
        <f>IF(ISBLANK(INDEX('Policy Characteristics'!B:B,MATCH($C955,'Policy Characteristics'!$C:$C,0))),"",INDEX('Policy Characteristics'!B:B,MATCH($C955,'Policy Characteristics'!$C:$C,0)))</f>
        <v>End Existing Subsidies</v>
      </c>
      <c r="C955" s="431" t="str">
        <f t="shared" si="49"/>
        <v>Percent Reduction in BAU Subsidies</v>
      </c>
      <c r="D955" s="9" t="s">
        <v>55</v>
      </c>
      <c r="E955" s="53"/>
      <c r="F955" s="9" t="s">
        <v>100</v>
      </c>
      <c r="G955" s="53"/>
      <c r="H955" s="54">
        <v>75</v>
      </c>
      <c r="I955" s="9" t="s">
        <v>46</v>
      </c>
      <c r="J955" s="429" t="str">
        <f>IF(ISBLANK(INDEX('Policy Characteristics'!D:D,MATCH($C955,'Policy Characteristics'!$C:$C,0))),"",INDEX('Policy Characteristics'!D:D,MATCH($C955,'Policy Characteristics'!$C:$C,0)))</f>
        <v>End Existing Subsidies</v>
      </c>
      <c r="K955" s="427" t="str">
        <f>IF(ISBLANK(INDEX('Policy Characteristics'!E:E,MATCH($C955,'Policy Characteristics'!$C:$C,0))),"",INDEX('Policy Characteristics'!E:E,MATCH($C955,'Policy Characteristics'!$C:$C,0)))</f>
        <v>cross reduce BAU subsidies</v>
      </c>
      <c r="L955" s="450">
        <f>IF(ISBLANK(INDEX('Policy Characteristics'!F:F,MATCH($C955,'Policy Characteristics'!$C:$C,0))),"",INDEX('Policy Characteristics'!F:F,MATCH($C955,'Policy Characteristics'!$C:$C,0)))</f>
        <v>0</v>
      </c>
      <c r="M955" s="450">
        <f>IF(ISBLANK(INDEX('Policy Characteristics'!G:G,MATCH($C955,'Policy Characteristics'!$C:$C,0))),"",INDEX('Policy Characteristics'!G:G,MATCH($C955,'Policy Characteristics'!$C:$C,0)))</f>
        <v>1</v>
      </c>
      <c r="N955" s="450">
        <f>IF(ISBLANK(INDEX('Policy Characteristics'!H:H,MATCH($C955,'Policy Characteristics'!$C:$C,0))),"",INDEX('Policy Characteristics'!H:H,MATCH($C955,'Policy Characteristics'!$C:$C,0)))</f>
        <v>0.01</v>
      </c>
      <c r="O955" s="427" t="str">
        <f>IF(ISBLANK(INDEX('Policy Characteristics'!I:I,MATCH($C955,'Policy Characteristics'!$C:$C,0))),"",INDEX('Policy Characteristics'!I:I,MATCH($C955,'Policy Characteristics'!$C:$C,0)))</f>
        <v>% reduction in BAU subsidies</v>
      </c>
      <c r="P955" s="427" t="str">
        <f>IF(ISBLANK(INDEX('Policy Characteristics'!J:J,MATCH($C955,'Policy Characteristics'!$C:$C,0))),"",INDEX('Policy Characteristics'!J:J,MATCH($C955,'Policy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55" s="427" t="str">
        <f>IF(ISBLANK(INDEX('Policy Characteristics'!K:K,MATCH($C955,'Policy Characteristics'!$C:$C,0))),"",INDEX('Policy Characteristics'!K:K,MATCH($C955,'Policy Characteristics'!$C:$C,0)))</f>
        <v>fuels.html#end-subsidies</v>
      </c>
      <c r="R955" s="427" t="str">
        <f>IF(ISBLANK(INDEX('Policy Characteristics'!L:L,MATCH($C955,'Policy Characteristics'!$C:$C,0))),"",INDEX('Policy Characteristics'!L:L,MATCH($C955,'Policy Characteristics'!$C:$C,0)))</f>
        <v>end-existing-subsidies.html</v>
      </c>
    </row>
    <row r="956" spans="1:18" s="5" customFormat="1" x14ac:dyDescent="0.35">
      <c r="A956" s="427" t="str">
        <f>IF(ISBLANK(INDEX('Policy Characteristics'!A:A,MATCH($C956,'Policy Characteristics'!$C:$C,0))),"",INDEX('Policy Characteristics'!A:A,MATCH($C956,'Policy Characteristics'!$C:$C,0)))</f>
        <v>Cross-Sector</v>
      </c>
      <c r="B956" s="427" t="str">
        <f>IF(ISBLANK(INDEX('Policy Characteristics'!B:B,MATCH($C956,'Policy Characteristics'!$C:$C,0))),"",INDEX('Policy Characteristics'!B:B,MATCH($C956,'Policy Characteristics'!$C:$C,0)))</f>
        <v>End Existing Subsidies</v>
      </c>
      <c r="C956" s="431" t="str">
        <f t="shared" si="49"/>
        <v>Percent Reduction in BAU Subsidies</v>
      </c>
      <c r="D956" s="9" t="s">
        <v>56</v>
      </c>
      <c r="E956" s="53"/>
      <c r="F956" s="9" t="s">
        <v>101</v>
      </c>
      <c r="G956" s="53"/>
      <c r="H956" s="54">
        <v>76</v>
      </c>
      <c r="I956" s="9" t="s">
        <v>46</v>
      </c>
      <c r="J956" s="429" t="str">
        <f>IF(ISBLANK(INDEX('Policy Characteristics'!D:D,MATCH($C956,'Policy Characteristics'!$C:$C,0))),"",INDEX('Policy Characteristics'!D:D,MATCH($C956,'Policy Characteristics'!$C:$C,0)))</f>
        <v>End Existing Subsidies</v>
      </c>
      <c r="K956" s="427" t="str">
        <f>IF(ISBLANK(INDEX('Policy Characteristics'!E:E,MATCH($C956,'Policy Characteristics'!$C:$C,0))),"",INDEX('Policy Characteristics'!E:E,MATCH($C956,'Policy Characteristics'!$C:$C,0)))</f>
        <v>cross reduce BAU subsidies</v>
      </c>
      <c r="L956" s="450">
        <f>IF(ISBLANK(INDEX('Policy Characteristics'!F:F,MATCH($C956,'Policy Characteristics'!$C:$C,0))),"",INDEX('Policy Characteristics'!F:F,MATCH($C956,'Policy Characteristics'!$C:$C,0)))</f>
        <v>0</v>
      </c>
      <c r="M956" s="450">
        <f>IF(ISBLANK(INDEX('Policy Characteristics'!G:G,MATCH($C956,'Policy Characteristics'!$C:$C,0))),"",INDEX('Policy Characteristics'!G:G,MATCH($C956,'Policy Characteristics'!$C:$C,0)))</f>
        <v>1</v>
      </c>
      <c r="N956" s="450">
        <f>IF(ISBLANK(INDEX('Policy Characteristics'!H:H,MATCH($C956,'Policy Characteristics'!$C:$C,0))),"",INDEX('Policy Characteristics'!H:H,MATCH($C956,'Policy Characteristics'!$C:$C,0)))</f>
        <v>0.01</v>
      </c>
      <c r="O956" s="427" t="str">
        <f>IF(ISBLANK(INDEX('Policy Characteristics'!I:I,MATCH($C956,'Policy Characteristics'!$C:$C,0))),"",INDEX('Policy Characteristics'!I:I,MATCH($C956,'Policy Characteristics'!$C:$C,0)))</f>
        <v>% reduction in BAU subsidies</v>
      </c>
      <c r="P956" s="427" t="str">
        <f>IF(ISBLANK(INDEX('Policy Characteristics'!J:J,MATCH($C956,'Policy Characteristics'!$C:$C,0))),"",INDEX('Policy Characteristics'!J:J,MATCH($C956,'Policy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56" s="427" t="str">
        <f>IF(ISBLANK(INDEX('Policy Characteristics'!K:K,MATCH($C956,'Policy Characteristics'!$C:$C,0))),"",INDEX('Policy Characteristics'!K:K,MATCH($C956,'Policy Characteristics'!$C:$C,0)))</f>
        <v>fuels.html#end-subsidies</v>
      </c>
      <c r="R956" s="427" t="str">
        <f>IF(ISBLANK(INDEX('Policy Characteristics'!L:L,MATCH($C956,'Policy Characteristics'!$C:$C,0))),"",INDEX('Policy Characteristics'!L:L,MATCH($C956,'Policy Characteristics'!$C:$C,0)))</f>
        <v>end-existing-subsidies.html</v>
      </c>
    </row>
    <row r="957" spans="1:18" s="5" customFormat="1" x14ac:dyDescent="0.35">
      <c r="A957" s="427" t="str">
        <f>IF(ISBLANK(INDEX('Policy Characteristics'!A:A,MATCH($C957,'Policy Characteristics'!$C:$C,0))),"",INDEX('Policy Characteristics'!A:A,MATCH($C957,'Policy Characteristics'!$C:$C,0)))</f>
        <v>Cross-Sector</v>
      </c>
      <c r="B957" s="427" t="str">
        <f>IF(ISBLANK(INDEX('Policy Characteristics'!B:B,MATCH($C957,'Policy Characteristics'!$C:$C,0))),"",INDEX('Policy Characteristics'!B:B,MATCH($C957,'Policy Characteristics'!$C:$C,0)))</f>
        <v>End Existing Subsidies</v>
      </c>
      <c r="C957" s="431" t="str">
        <f t="shared" si="49"/>
        <v>Percent Reduction in BAU Subsidies</v>
      </c>
      <c r="D957" s="9" t="s">
        <v>57</v>
      </c>
      <c r="E957" s="53"/>
      <c r="F957" s="9" t="s">
        <v>102</v>
      </c>
      <c r="G957" s="53"/>
      <c r="H957" s="54">
        <v>708</v>
      </c>
      <c r="I957" s="9" t="s">
        <v>46</v>
      </c>
      <c r="J957" s="429" t="str">
        <f>IF(ISBLANK(INDEX('Policy Characteristics'!D:D,MATCH($C957,'Policy Characteristics'!$C:$C,0))),"",INDEX('Policy Characteristics'!D:D,MATCH($C957,'Policy Characteristics'!$C:$C,0)))</f>
        <v>End Existing Subsidies</v>
      </c>
      <c r="K957" s="427" t="str">
        <f>IF(ISBLANK(INDEX('Policy Characteristics'!E:E,MATCH($C957,'Policy Characteristics'!$C:$C,0))),"",INDEX('Policy Characteristics'!E:E,MATCH($C957,'Policy Characteristics'!$C:$C,0)))</f>
        <v>cross reduce BAU subsidies</v>
      </c>
      <c r="L957" s="450">
        <f>IF(ISBLANK(INDEX('Policy Characteristics'!F:F,MATCH($C957,'Policy Characteristics'!$C:$C,0))),"",INDEX('Policy Characteristics'!F:F,MATCH($C957,'Policy Characteristics'!$C:$C,0)))</f>
        <v>0</v>
      </c>
      <c r="M957" s="450">
        <f>IF(ISBLANK(INDEX('Policy Characteristics'!G:G,MATCH($C957,'Policy Characteristics'!$C:$C,0))),"",INDEX('Policy Characteristics'!G:G,MATCH($C957,'Policy Characteristics'!$C:$C,0)))</f>
        <v>1</v>
      </c>
      <c r="N957" s="450">
        <f>IF(ISBLANK(INDEX('Policy Characteristics'!H:H,MATCH($C957,'Policy Characteristics'!$C:$C,0))),"",INDEX('Policy Characteristics'!H:H,MATCH($C957,'Policy Characteristics'!$C:$C,0)))</f>
        <v>0.01</v>
      </c>
      <c r="O957" s="427" t="str">
        <f>IF(ISBLANK(INDEX('Policy Characteristics'!I:I,MATCH($C957,'Policy Characteristics'!$C:$C,0))),"",INDEX('Policy Characteristics'!I:I,MATCH($C957,'Policy Characteristics'!$C:$C,0)))</f>
        <v>% reduction in BAU subsidies</v>
      </c>
      <c r="P957" s="427" t="str">
        <f>IF(ISBLANK(INDEX('Policy Characteristics'!J:J,MATCH($C957,'Policy Characteristics'!$C:$C,0))),"",INDEX('Policy Characteristics'!J:J,MATCH($C957,'Policy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57" s="427" t="str">
        <f>IF(ISBLANK(INDEX('Policy Characteristics'!K:K,MATCH($C957,'Policy Characteristics'!$C:$C,0))),"",INDEX('Policy Characteristics'!K:K,MATCH($C957,'Policy Characteristics'!$C:$C,0)))</f>
        <v>fuels.html#end-subsidies</v>
      </c>
      <c r="R957" s="427" t="str">
        <f>IF(ISBLANK(INDEX('Policy Characteristics'!L:L,MATCH($C957,'Policy Characteristics'!$C:$C,0))),"",INDEX('Policy Characteristics'!L:L,MATCH($C957,'Policy Characteristics'!$C:$C,0)))</f>
        <v>end-existing-subsidies.html</v>
      </c>
    </row>
    <row r="958" spans="1:18" s="5" customFormat="1" x14ac:dyDescent="0.35">
      <c r="A958" s="427" t="str">
        <f>IF(ISBLANK(INDEX('Policy Characteristics'!A:A,MATCH($C958,'Policy Characteristics'!$C:$C,0))),"",INDEX('Policy Characteristics'!A:A,MATCH($C958,'Policy Characteristics'!$C:$C,0)))</f>
        <v>Cross-Sector</v>
      </c>
      <c r="B958" s="427" t="str">
        <f>IF(ISBLANK(INDEX('Policy Characteristics'!B:B,MATCH($C958,'Policy Characteristics'!$C:$C,0))),"",INDEX('Policy Characteristics'!B:B,MATCH($C958,'Policy Characteristics'!$C:$C,0)))</f>
        <v>End Existing Subsidies</v>
      </c>
      <c r="C958" s="431" t="str">
        <f t="shared" si="49"/>
        <v>Percent Reduction in BAU Subsidies</v>
      </c>
      <c r="D958" s="9" t="s">
        <v>58</v>
      </c>
      <c r="E958" s="53"/>
      <c r="F958" s="9" t="s">
        <v>103</v>
      </c>
      <c r="G958" s="53"/>
      <c r="H958" s="54">
        <v>709</v>
      </c>
      <c r="I958" s="9" t="s">
        <v>46</v>
      </c>
      <c r="J958" s="429" t="str">
        <f>IF(ISBLANK(INDEX('Policy Characteristics'!D:D,MATCH($C958,'Policy Characteristics'!$C:$C,0))),"",INDEX('Policy Characteristics'!D:D,MATCH($C958,'Policy Characteristics'!$C:$C,0)))</f>
        <v>End Existing Subsidies</v>
      </c>
      <c r="K958" s="427" t="str">
        <f>IF(ISBLANK(INDEX('Policy Characteristics'!E:E,MATCH($C958,'Policy Characteristics'!$C:$C,0))),"",INDEX('Policy Characteristics'!E:E,MATCH($C958,'Policy Characteristics'!$C:$C,0)))</f>
        <v>cross reduce BAU subsidies</v>
      </c>
      <c r="L958" s="450">
        <f>IF(ISBLANK(INDEX('Policy Characteristics'!F:F,MATCH($C958,'Policy Characteristics'!$C:$C,0))),"",INDEX('Policy Characteristics'!F:F,MATCH($C958,'Policy Characteristics'!$C:$C,0)))</f>
        <v>0</v>
      </c>
      <c r="M958" s="450">
        <f>IF(ISBLANK(INDEX('Policy Characteristics'!G:G,MATCH($C958,'Policy Characteristics'!$C:$C,0))),"",INDEX('Policy Characteristics'!G:G,MATCH($C958,'Policy Characteristics'!$C:$C,0)))</f>
        <v>1</v>
      </c>
      <c r="N958" s="450">
        <f>IF(ISBLANK(INDEX('Policy Characteristics'!H:H,MATCH($C958,'Policy Characteristics'!$C:$C,0))),"",INDEX('Policy Characteristics'!H:H,MATCH($C958,'Policy Characteristics'!$C:$C,0)))</f>
        <v>0.01</v>
      </c>
      <c r="O958" s="427" t="str">
        <f>IF(ISBLANK(INDEX('Policy Characteristics'!I:I,MATCH($C958,'Policy Characteristics'!$C:$C,0))),"",INDEX('Policy Characteristics'!I:I,MATCH($C958,'Policy Characteristics'!$C:$C,0)))</f>
        <v>% reduction in BAU subsidies</v>
      </c>
      <c r="P958" s="427" t="str">
        <f>IF(ISBLANK(INDEX('Policy Characteristics'!J:J,MATCH($C958,'Policy Characteristics'!$C:$C,0))),"",INDEX('Policy Characteristics'!J:J,MATCH($C958,'Policy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58" s="427" t="str">
        <f>IF(ISBLANK(INDEX('Policy Characteristics'!K:K,MATCH($C958,'Policy Characteristics'!$C:$C,0))),"",INDEX('Policy Characteristics'!K:K,MATCH($C958,'Policy Characteristics'!$C:$C,0)))</f>
        <v>fuels.html#end-subsidies</v>
      </c>
      <c r="R958" s="427" t="str">
        <f>IF(ISBLANK(INDEX('Policy Characteristics'!L:L,MATCH($C958,'Policy Characteristics'!$C:$C,0))),"",INDEX('Policy Characteristics'!L:L,MATCH($C958,'Policy Characteristics'!$C:$C,0)))</f>
        <v>end-existing-subsidies.html</v>
      </c>
    </row>
    <row r="959" spans="1:18" s="5" customFormat="1" x14ac:dyDescent="0.35">
      <c r="A959" s="427" t="str">
        <f>IF(ISBLANK(INDEX('Policy Characteristics'!A:A,MATCH($C959,'Policy Characteristics'!$C:$C,0))),"",INDEX('Policy Characteristics'!A:A,MATCH($C959,'Policy Characteristics'!$C:$C,0)))</f>
        <v>Cross-Sector</v>
      </c>
      <c r="B959" s="427" t="str">
        <f>IF(ISBLANK(INDEX('Policy Characteristics'!B:B,MATCH($C959,'Policy Characteristics'!$C:$C,0))),"",INDEX('Policy Characteristics'!B:B,MATCH($C959,'Policy Characteristics'!$C:$C,0)))</f>
        <v>End Existing Subsidies</v>
      </c>
      <c r="C959" s="431" t="str">
        <f t="shared" si="49"/>
        <v>Percent Reduction in BAU Subsidies</v>
      </c>
      <c r="D959" s="9" t="s">
        <v>2563</v>
      </c>
      <c r="E959" s="53"/>
      <c r="F959" s="9" t="s">
        <v>2564</v>
      </c>
      <c r="G959" s="53"/>
      <c r="H959" s="54">
        <v>710</v>
      </c>
      <c r="I959" s="9" t="s">
        <v>46</v>
      </c>
      <c r="J959" s="429" t="str">
        <f>IF(ISBLANK(INDEX('Policy Characteristics'!D:D,MATCH($C959,'Policy Characteristics'!$C:$C,0))),"",INDEX('Policy Characteristics'!D:D,MATCH($C959,'Policy Characteristics'!$C:$C,0)))</f>
        <v>End Existing Subsidies</v>
      </c>
      <c r="K959" s="427" t="str">
        <f>IF(ISBLANK(INDEX('Policy Characteristics'!E:E,MATCH($C959,'Policy Characteristics'!$C:$C,0))),"",INDEX('Policy Characteristics'!E:E,MATCH($C959,'Policy Characteristics'!$C:$C,0)))</f>
        <v>cross reduce BAU subsidies</v>
      </c>
      <c r="L959" s="450">
        <f>IF(ISBLANK(INDEX('Policy Characteristics'!F:F,MATCH($C959,'Policy Characteristics'!$C:$C,0))),"",INDEX('Policy Characteristics'!F:F,MATCH($C959,'Policy Characteristics'!$C:$C,0)))</f>
        <v>0</v>
      </c>
      <c r="M959" s="450">
        <f>IF(ISBLANK(INDEX('Policy Characteristics'!G:G,MATCH($C959,'Policy Characteristics'!$C:$C,0))),"",INDEX('Policy Characteristics'!G:G,MATCH($C959,'Policy Characteristics'!$C:$C,0)))</f>
        <v>1</v>
      </c>
      <c r="N959" s="450">
        <f>IF(ISBLANK(INDEX('Policy Characteristics'!H:H,MATCH($C959,'Policy Characteristics'!$C:$C,0))),"",INDEX('Policy Characteristics'!H:H,MATCH($C959,'Policy Characteristics'!$C:$C,0)))</f>
        <v>0.01</v>
      </c>
      <c r="O959" s="427" t="str">
        <f>IF(ISBLANK(INDEX('Policy Characteristics'!I:I,MATCH($C959,'Policy Characteristics'!$C:$C,0))),"",INDEX('Policy Characteristics'!I:I,MATCH($C959,'Policy Characteristics'!$C:$C,0)))</f>
        <v>% reduction in BAU subsidies</v>
      </c>
      <c r="P959" s="427" t="str">
        <f>IF(ISBLANK(INDEX('Policy Characteristics'!J:J,MATCH($C959,'Policy Characteristics'!$C:$C,0))),"",INDEX('Policy Characteristics'!J:J,MATCH($C959,'Policy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59" s="427" t="str">
        <f>IF(ISBLANK(INDEX('Policy Characteristics'!K:K,MATCH($C959,'Policy Characteristics'!$C:$C,0))),"",INDEX('Policy Characteristics'!K:K,MATCH($C959,'Policy Characteristics'!$C:$C,0)))</f>
        <v>fuels.html#end-subsidies</v>
      </c>
      <c r="R959" s="427" t="str">
        <f>IF(ISBLANK(INDEX('Policy Characteristics'!L:L,MATCH($C959,'Policy Characteristics'!$C:$C,0))),"",INDEX('Policy Characteristics'!L:L,MATCH($C959,'Policy Characteristics'!$C:$C,0)))</f>
        <v>end-existing-subsidies.html</v>
      </c>
    </row>
    <row r="960" spans="1:18" s="5" customFormat="1" x14ac:dyDescent="0.35">
      <c r="A960" s="427" t="str">
        <f>IF(ISBLANK(INDEX('Policy Characteristics'!A:A,MATCH($C960,'Policy Characteristics'!$C:$C,0))),"",INDEX('Policy Characteristics'!A:A,MATCH($C960,'Policy Characteristics'!$C:$C,0)))</f>
        <v>Cross-Sector</v>
      </c>
      <c r="B960" s="427" t="str">
        <f>IF(ISBLANK(INDEX('Policy Characteristics'!B:B,MATCH($C960,'Policy Characteristics'!$C:$C,0))),"",INDEX('Policy Characteristics'!B:B,MATCH($C960,'Policy Characteristics'!$C:$C,0)))</f>
        <v>End Existing Subsidies</v>
      </c>
      <c r="C960" s="431" t="str">
        <f t="shared" si="49"/>
        <v>Percent Reduction in BAU Subsidies</v>
      </c>
      <c r="D960" s="9" t="s">
        <v>77</v>
      </c>
      <c r="E960" s="53"/>
      <c r="F960" s="9" t="s">
        <v>104</v>
      </c>
      <c r="G960" s="53"/>
      <c r="H960" s="54">
        <v>711</v>
      </c>
      <c r="I960" s="9" t="s">
        <v>46</v>
      </c>
      <c r="J960" s="429" t="str">
        <f>IF(ISBLANK(INDEX('Policy Characteristics'!D:D,MATCH($C960,'Policy Characteristics'!$C:$C,0))),"",INDEX('Policy Characteristics'!D:D,MATCH($C960,'Policy Characteristics'!$C:$C,0)))</f>
        <v>End Existing Subsidies</v>
      </c>
      <c r="K960" s="427" t="str">
        <f>IF(ISBLANK(INDEX('Policy Characteristics'!E:E,MATCH($C960,'Policy Characteristics'!$C:$C,0))),"",INDEX('Policy Characteristics'!E:E,MATCH($C960,'Policy Characteristics'!$C:$C,0)))</f>
        <v>cross reduce BAU subsidies</v>
      </c>
      <c r="L960" s="450">
        <f>IF(ISBLANK(INDEX('Policy Characteristics'!F:F,MATCH($C960,'Policy Characteristics'!$C:$C,0))),"",INDEX('Policy Characteristics'!F:F,MATCH($C960,'Policy Characteristics'!$C:$C,0)))</f>
        <v>0</v>
      </c>
      <c r="M960" s="450">
        <f>IF(ISBLANK(INDEX('Policy Characteristics'!G:G,MATCH($C960,'Policy Characteristics'!$C:$C,0))),"",INDEX('Policy Characteristics'!G:G,MATCH($C960,'Policy Characteristics'!$C:$C,0)))</f>
        <v>1</v>
      </c>
      <c r="N960" s="450">
        <f>IF(ISBLANK(INDEX('Policy Characteristics'!H:H,MATCH($C960,'Policy Characteristics'!$C:$C,0))),"",INDEX('Policy Characteristics'!H:H,MATCH($C960,'Policy Characteristics'!$C:$C,0)))</f>
        <v>0.01</v>
      </c>
      <c r="O960" s="427" t="str">
        <f>IF(ISBLANK(INDEX('Policy Characteristics'!I:I,MATCH($C960,'Policy Characteristics'!$C:$C,0))),"",INDEX('Policy Characteristics'!I:I,MATCH($C960,'Policy Characteristics'!$C:$C,0)))</f>
        <v>% reduction in BAU subsidies</v>
      </c>
      <c r="P960" s="427" t="str">
        <f>IF(ISBLANK(INDEX('Policy Characteristics'!J:J,MATCH($C960,'Policy Characteristics'!$C:$C,0))),"",INDEX('Policy Characteristics'!J:J,MATCH($C960,'Policy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60" s="427" t="str">
        <f>IF(ISBLANK(INDEX('Policy Characteristics'!K:K,MATCH($C960,'Policy Characteristics'!$C:$C,0))),"",INDEX('Policy Characteristics'!K:K,MATCH($C960,'Policy Characteristics'!$C:$C,0)))</f>
        <v>fuels.html#end-subsidies</v>
      </c>
      <c r="R960" s="427" t="str">
        <f>IF(ISBLANK(INDEX('Policy Characteristics'!L:L,MATCH($C960,'Policy Characteristics'!$C:$C,0))),"",INDEX('Policy Characteristics'!L:L,MATCH($C960,'Policy Characteristics'!$C:$C,0)))</f>
        <v>end-existing-subsidies.html</v>
      </c>
    </row>
    <row r="961" spans="1:18" s="5" customFormat="1" x14ac:dyDescent="0.35">
      <c r="A961" s="427" t="str">
        <f>IF(ISBLANK(INDEX('Policy Characteristics'!A:A,MATCH($C961,'Policy Characteristics'!$C:$C,0))),"",INDEX('Policy Characteristics'!A:A,MATCH($C961,'Policy Characteristics'!$C:$C,0)))</f>
        <v>Cross-Sector</v>
      </c>
      <c r="B961" s="427" t="str">
        <f>IF(ISBLANK(INDEX('Policy Characteristics'!B:B,MATCH($C961,'Policy Characteristics'!$C:$C,0))),"",INDEX('Policy Characteristics'!B:B,MATCH($C961,'Policy Characteristics'!$C:$C,0)))</f>
        <v>End Existing Subsidies</v>
      </c>
      <c r="C961" s="431" t="str">
        <f t="shared" si="49"/>
        <v>Percent Reduction in BAU Subsidies</v>
      </c>
      <c r="D961" s="9" t="s">
        <v>456</v>
      </c>
      <c r="E961" s="53"/>
      <c r="F961" s="9" t="s">
        <v>457</v>
      </c>
      <c r="G961" s="53"/>
      <c r="H961" s="54">
        <v>712</v>
      </c>
      <c r="I961" s="9" t="s">
        <v>46</v>
      </c>
      <c r="J961" s="429" t="str">
        <f>IF(ISBLANK(INDEX('Policy Characteristics'!D:D,MATCH($C961,'Policy Characteristics'!$C:$C,0))),"",INDEX('Policy Characteristics'!D:D,MATCH($C961,'Policy Characteristics'!$C:$C,0)))</f>
        <v>End Existing Subsidies</v>
      </c>
      <c r="K961" s="427" t="str">
        <f>IF(ISBLANK(INDEX('Policy Characteristics'!E:E,MATCH($C961,'Policy Characteristics'!$C:$C,0))),"",INDEX('Policy Characteristics'!E:E,MATCH($C961,'Policy Characteristics'!$C:$C,0)))</f>
        <v>cross reduce BAU subsidies</v>
      </c>
      <c r="L961" s="450">
        <f>IF(ISBLANK(INDEX('Policy Characteristics'!F:F,MATCH($C961,'Policy Characteristics'!$C:$C,0))),"",INDEX('Policy Characteristics'!F:F,MATCH($C961,'Policy Characteristics'!$C:$C,0)))</f>
        <v>0</v>
      </c>
      <c r="M961" s="450">
        <f>IF(ISBLANK(INDEX('Policy Characteristics'!G:G,MATCH($C961,'Policy Characteristics'!$C:$C,0))),"",INDEX('Policy Characteristics'!G:G,MATCH($C961,'Policy Characteristics'!$C:$C,0)))</f>
        <v>1</v>
      </c>
      <c r="N961" s="450">
        <f>IF(ISBLANK(INDEX('Policy Characteristics'!H:H,MATCH($C961,'Policy Characteristics'!$C:$C,0))),"",INDEX('Policy Characteristics'!H:H,MATCH($C961,'Policy Characteristics'!$C:$C,0)))</f>
        <v>0.01</v>
      </c>
      <c r="O961" s="427" t="str">
        <f>IF(ISBLANK(INDEX('Policy Characteristics'!I:I,MATCH($C961,'Policy Characteristics'!$C:$C,0))),"",INDEX('Policy Characteristics'!I:I,MATCH($C961,'Policy Characteristics'!$C:$C,0)))</f>
        <v>% reduction in BAU subsidies</v>
      </c>
      <c r="P961" s="427" t="str">
        <f>IF(ISBLANK(INDEX('Policy Characteristics'!J:J,MATCH($C961,'Policy Characteristics'!$C:$C,0))),"",INDEX('Policy Characteristics'!J:J,MATCH($C961,'Policy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61" s="427" t="str">
        <f>IF(ISBLANK(INDEX('Policy Characteristics'!K:K,MATCH($C961,'Policy Characteristics'!$C:$C,0))),"",INDEX('Policy Characteristics'!K:K,MATCH($C961,'Policy Characteristics'!$C:$C,0)))</f>
        <v>fuels.html#end-subsidies</v>
      </c>
      <c r="R961" s="427" t="str">
        <f>IF(ISBLANK(INDEX('Policy Characteristics'!L:L,MATCH($C961,'Policy Characteristics'!$C:$C,0))),"",INDEX('Policy Characteristics'!L:L,MATCH($C961,'Policy Characteristics'!$C:$C,0)))</f>
        <v>end-existing-subsidies.html</v>
      </c>
    </row>
    <row r="962" spans="1:18" s="5" customFormat="1" x14ac:dyDescent="0.35">
      <c r="A962" s="427" t="str">
        <f>IF(ISBLANK(INDEX('Policy Characteristics'!A:A,MATCH($C962,'Policy Characteristics'!$C:$C,0))),"",INDEX('Policy Characteristics'!A:A,MATCH($C962,'Policy Characteristics'!$C:$C,0)))</f>
        <v>Cross-Sector</v>
      </c>
      <c r="B962" s="427" t="str">
        <f>IF(ISBLANK(INDEX('Policy Characteristics'!B:B,MATCH($C962,'Policy Characteristics'!$C:$C,0))),"",INDEX('Policy Characteristics'!B:B,MATCH($C962,'Policy Characteristics'!$C:$C,0)))</f>
        <v>End Existing Subsidies</v>
      </c>
      <c r="C962" s="431" t="str">
        <f t="shared" si="49"/>
        <v>Percent Reduction in BAU Subsidies</v>
      </c>
      <c r="D962" s="9" t="s">
        <v>463</v>
      </c>
      <c r="E962" s="53"/>
      <c r="F962" s="9" t="s">
        <v>464</v>
      </c>
      <c r="G962" s="53"/>
      <c r="H962" s="54">
        <v>713</v>
      </c>
      <c r="I962" s="9" t="s">
        <v>46</v>
      </c>
      <c r="J962" s="429" t="str">
        <f>IF(ISBLANK(INDEX('Policy Characteristics'!D:D,MATCH($C962,'Policy Characteristics'!$C:$C,0))),"",INDEX('Policy Characteristics'!D:D,MATCH($C962,'Policy Characteristics'!$C:$C,0)))</f>
        <v>End Existing Subsidies</v>
      </c>
      <c r="K962" s="427" t="str">
        <f>IF(ISBLANK(INDEX('Policy Characteristics'!E:E,MATCH($C962,'Policy Characteristics'!$C:$C,0))),"",INDEX('Policy Characteristics'!E:E,MATCH($C962,'Policy Characteristics'!$C:$C,0)))</f>
        <v>cross reduce BAU subsidies</v>
      </c>
      <c r="L962" s="450">
        <f>IF(ISBLANK(INDEX('Policy Characteristics'!F:F,MATCH($C962,'Policy Characteristics'!$C:$C,0))),"",INDEX('Policy Characteristics'!F:F,MATCH($C962,'Policy Characteristics'!$C:$C,0)))</f>
        <v>0</v>
      </c>
      <c r="M962" s="450">
        <f>IF(ISBLANK(INDEX('Policy Characteristics'!G:G,MATCH($C962,'Policy Characteristics'!$C:$C,0))),"",INDEX('Policy Characteristics'!G:G,MATCH($C962,'Policy Characteristics'!$C:$C,0)))</f>
        <v>1</v>
      </c>
      <c r="N962" s="450">
        <f>IF(ISBLANK(INDEX('Policy Characteristics'!H:H,MATCH($C962,'Policy Characteristics'!$C:$C,0))),"",INDEX('Policy Characteristics'!H:H,MATCH($C962,'Policy Characteristics'!$C:$C,0)))</f>
        <v>0.01</v>
      </c>
      <c r="O962" s="427" t="str">
        <f>IF(ISBLANK(INDEX('Policy Characteristics'!I:I,MATCH($C962,'Policy Characteristics'!$C:$C,0))),"",INDEX('Policy Characteristics'!I:I,MATCH($C962,'Policy Characteristics'!$C:$C,0)))</f>
        <v>% reduction in BAU subsidies</v>
      </c>
      <c r="P962" s="427" t="str">
        <f>IF(ISBLANK(INDEX('Policy Characteristics'!J:J,MATCH($C962,'Policy Characteristics'!$C:$C,0))),"",INDEX('Policy Characteristics'!J:J,MATCH($C962,'Policy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62" s="427" t="str">
        <f>IF(ISBLANK(INDEX('Policy Characteristics'!K:K,MATCH($C962,'Policy Characteristics'!$C:$C,0))),"",INDEX('Policy Characteristics'!K:K,MATCH($C962,'Policy Characteristics'!$C:$C,0)))</f>
        <v>fuels.html#end-subsidies</v>
      </c>
      <c r="R962" s="427" t="str">
        <f>IF(ISBLANK(INDEX('Policy Characteristics'!L:L,MATCH($C962,'Policy Characteristics'!$C:$C,0))),"",INDEX('Policy Characteristics'!L:L,MATCH($C962,'Policy Characteristics'!$C:$C,0)))</f>
        <v>end-existing-subsidies.html</v>
      </c>
    </row>
    <row r="963" spans="1:18" s="5" customFormat="1" x14ac:dyDescent="0.35">
      <c r="A963" s="427" t="str">
        <f>IF(ISBLANK(INDEX('Policy Characteristics'!A:A,MATCH($C963,'Policy Characteristics'!$C:$C,0))),"",INDEX('Policy Characteristics'!A:A,MATCH($C963,'Policy Characteristics'!$C:$C,0)))</f>
        <v>Cross-Sector</v>
      </c>
      <c r="B963" s="427" t="str">
        <f>IF(ISBLANK(INDEX('Policy Characteristics'!B:B,MATCH($C963,'Policy Characteristics'!$C:$C,0))),"",INDEX('Policy Characteristics'!B:B,MATCH($C963,'Policy Characteristics'!$C:$C,0)))</f>
        <v>End Existing Subsidies</v>
      </c>
      <c r="C963" s="431" t="str">
        <f t="shared" si="49"/>
        <v>Percent Reduction in BAU Subsidies</v>
      </c>
      <c r="D963" s="9" t="s">
        <v>2555</v>
      </c>
      <c r="E963" s="53"/>
      <c r="F963" s="9" t="s">
        <v>2559</v>
      </c>
      <c r="G963" s="53"/>
      <c r="H963" s="54">
        <v>714</v>
      </c>
      <c r="I963" s="9" t="s">
        <v>46</v>
      </c>
      <c r="J963" s="429" t="str">
        <f>IF(ISBLANK(INDEX('Policy Characteristics'!D:D,MATCH($C963,'Policy Characteristics'!$C:$C,0))),"",INDEX('Policy Characteristics'!D:D,MATCH($C963,'Policy Characteristics'!$C:$C,0)))</f>
        <v>End Existing Subsidies</v>
      </c>
      <c r="K963" s="427" t="str">
        <f>IF(ISBLANK(INDEX('Policy Characteristics'!E:E,MATCH($C963,'Policy Characteristics'!$C:$C,0))),"",INDEX('Policy Characteristics'!E:E,MATCH($C963,'Policy Characteristics'!$C:$C,0)))</f>
        <v>cross reduce BAU subsidies</v>
      </c>
      <c r="L963" s="450">
        <f>IF(ISBLANK(INDEX('Policy Characteristics'!F:F,MATCH($C963,'Policy Characteristics'!$C:$C,0))),"",INDEX('Policy Characteristics'!F:F,MATCH($C963,'Policy Characteristics'!$C:$C,0)))</f>
        <v>0</v>
      </c>
      <c r="M963" s="450">
        <f>IF(ISBLANK(INDEX('Policy Characteristics'!G:G,MATCH($C963,'Policy Characteristics'!$C:$C,0))),"",INDEX('Policy Characteristics'!G:G,MATCH($C963,'Policy Characteristics'!$C:$C,0)))</f>
        <v>1</v>
      </c>
      <c r="N963" s="450">
        <f>IF(ISBLANK(INDEX('Policy Characteristics'!H:H,MATCH($C963,'Policy Characteristics'!$C:$C,0))),"",INDEX('Policy Characteristics'!H:H,MATCH($C963,'Policy Characteristics'!$C:$C,0)))</f>
        <v>0.01</v>
      </c>
      <c r="O963" s="427" t="str">
        <f>IF(ISBLANK(INDEX('Policy Characteristics'!I:I,MATCH($C963,'Policy Characteristics'!$C:$C,0))),"",INDEX('Policy Characteristics'!I:I,MATCH($C963,'Policy Characteristics'!$C:$C,0)))</f>
        <v>% reduction in BAU subsidies</v>
      </c>
      <c r="P963" s="427" t="str">
        <f>IF(ISBLANK(INDEX('Policy Characteristics'!J:J,MATCH($C963,'Policy Characteristics'!$C:$C,0))),"",INDEX('Policy Characteristics'!J:J,MATCH($C963,'Policy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63" s="427" t="str">
        <f>IF(ISBLANK(INDEX('Policy Characteristics'!K:K,MATCH($C963,'Policy Characteristics'!$C:$C,0))),"",INDEX('Policy Characteristics'!K:K,MATCH($C963,'Policy Characteristics'!$C:$C,0)))</f>
        <v>fuels.html#end-subsidies</v>
      </c>
      <c r="R963" s="427" t="str">
        <f>IF(ISBLANK(INDEX('Policy Characteristics'!L:L,MATCH($C963,'Policy Characteristics'!$C:$C,0))),"",INDEX('Policy Characteristics'!L:L,MATCH($C963,'Policy Characteristics'!$C:$C,0)))</f>
        <v>end-existing-subsidies.html</v>
      </c>
    </row>
    <row r="964" spans="1:18" s="5" customFormat="1" x14ac:dyDescent="0.35">
      <c r="A964" s="427" t="str">
        <f>IF(ISBLANK(INDEX('Policy Characteristics'!A:A,MATCH($C964,'Policy Characteristics'!$C:$C,0))),"",INDEX('Policy Characteristics'!A:A,MATCH($C964,'Policy Characteristics'!$C:$C,0)))</f>
        <v>Cross-Sector</v>
      </c>
      <c r="B964" s="427" t="str">
        <f>IF(ISBLANK(INDEX('Policy Characteristics'!B:B,MATCH($C964,'Policy Characteristics'!$C:$C,0))),"",INDEX('Policy Characteristics'!B:B,MATCH($C964,'Policy Characteristics'!$C:$C,0)))</f>
        <v>End Existing Subsidies</v>
      </c>
      <c r="C964" s="431" t="str">
        <f t="shared" ref="C964" si="50">C$947</f>
        <v>Percent Reduction in BAU Subsidies</v>
      </c>
      <c r="D964" s="9" t="s">
        <v>2565</v>
      </c>
      <c r="E964" s="53"/>
      <c r="F964" s="9" t="s">
        <v>2566</v>
      </c>
      <c r="G964" s="53"/>
      <c r="H964" s="54">
        <v>715</v>
      </c>
      <c r="I964" s="9" t="s">
        <v>46</v>
      </c>
      <c r="J964" s="429" t="str">
        <f>IF(ISBLANK(INDEX('Policy Characteristics'!D:D,MATCH($C964,'Policy Characteristics'!$C:$C,0))),"",INDEX('Policy Characteristics'!D:D,MATCH($C964,'Policy Characteristics'!$C:$C,0)))</f>
        <v>End Existing Subsidies</v>
      </c>
      <c r="K964" s="427" t="str">
        <f>IF(ISBLANK(INDEX('Policy Characteristics'!E:E,MATCH($C964,'Policy Characteristics'!$C:$C,0))),"",INDEX('Policy Characteristics'!E:E,MATCH($C964,'Policy Characteristics'!$C:$C,0)))</f>
        <v>cross reduce BAU subsidies</v>
      </c>
      <c r="L964" s="450">
        <f>IF(ISBLANK(INDEX('Policy Characteristics'!F:F,MATCH($C964,'Policy Characteristics'!$C:$C,0))),"",INDEX('Policy Characteristics'!F:F,MATCH($C964,'Policy Characteristics'!$C:$C,0)))</f>
        <v>0</v>
      </c>
      <c r="M964" s="450">
        <f>IF(ISBLANK(INDEX('Policy Characteristics'!G:G,MATCH($C964,'Policy Characteristics'!$C:$C,0))),"",INDEX('Policy Characteristics'!G:G,MATCH($C964,'Policy Characteristics'!$C:$C,0)))</f>
        <v>1</v>
      </c>
      <c r="N964" s="450">
        <f>IF(ISBLANK(INDEX('Policy Characteristics'!H:H,MATCH($C964,'Policy Characteristics'!$C:$C,0))),"",INDEX('Policy Characteristics'!H:H,MATCH($C964,'Policy Characteristics'!$C:$C,0)))</f>
        <v>0.01</v>
      </c>
      <c r="O964" s="427" t="str">
        <f>IF(ISBLANK(INDEX('Policy Characteristics'!I:I,MATCH($C964,'Policy Characteristics'!$C:$C,0))),"",INDEX('Policy Characteristics'!I:I,MATCH($C964,'Policy Characteristics'!$C:$C,0)))</f>
        <v>% reduction in BAU subsidies</v>
      </c>
      <c r="P964" s="427" t="str">
        <f>IF(ISBLANK(INDEX('Policy Characteristics'!J:J,MATCH($C964,'Policy Characteristics'!$C:$C,0))),"",INDEX('Policy Characteristics'!J:J,MATCH($C964,'Policy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64" s="427" t="str">
        <f>IF(ISBLANK(INDEX('Policy Characteristics'!K:K,MATCH($C964,'Policy Characteristics'!$C:$C,0))),"",INDEX('Policy Characteristics'!K:K,MATCH($C964,'Policy Characteristics'!$C:$C,0)))</f>
        <v>fuels.html#end-subsidies</v>
      </c>
      <c r="R964" s="427" t="str">
        <f>IF(ISBLANK(INDEX('Policy Characteristics'!L:L,MATCH($C964,'Policy Characteristics'!$C:$C,0))),"",INDEX('Policy Characteristics'!L:L,MATCH($C964,'Policy Characteristics'!$C:$C,0)))</f>
        <v>end-existing-subsidies.html</v>
      </c>
    </row>
    <row r="965" spans="1:18" s="5" customFormat="1" x14ac:dyDescent="0.35">
      <c r="A965" s="427" t="str">
        <f>IF(ISBLANK(INDEX('Policy Characteristics'!A:A,MATCH($C965,'Policy Characteristics'!$C:$C,0))),"",INDEX('Policy Characteristics'!A:A,MATCH($C965,'Policy Characteristics'!$C:$C,0)))</f>
        <v>Cross-Sector</v>
      </c>
      <c r="B965" s="427" t="str">
        <f>IF(ISBLANK(INDEX('Policy Characteristics'!B:B,MATCH($C965,'Policy Characteristics'!$C:$C,0))),"",INDEX('Policy Characteristics'!B:B,MATCH($C965,'Policy Characteristics'!$C:$C,0)))</f>
        <v>End Existing Subsidies</v>
      </c>
      <c r="C965" s="431" t="str">
        <f t="shared" ref="C965:C967" si="51">C$947</f>
        <v>Percent Reduction in BAU Subsidies</v>
      </c>
      <c r="D965" s="9" t="s">
        <v>2556</v>
      </c>
      <c r="E965" s="53"/>
      <c r="F965" s="9" t="s">
        <v>2560</v>
      </c>
      <c r="G965" s="53"/>
      <c r="H965" s="54">
        <v>716</v>
      </c>
      <c r="I965" s="9" t="s">
        <v>46</v>
      </c>
      <c r="J965" s="429" t="str">
        <f>IF(ISBLANK(INDEX('Policy Characteristics'!D:D,MATCH($C965,'Policy Characteristics'!$C:$C,0))),"",INDEX('Policy Characteristics'!D:D,MATCH($C965,'Policy Characteristics'!$C:$C,0)))</f>
        <v>End Existing Subsidies</v>
      </c>
      <c r="K965" s="427" t="str">
        <f>IF(ISBLANK(INDEX('Policy Characteristics'!E:E,MATCH($C965,'Policy Characteristics'!$C:$C,0))),"",INDEX('Policy Characteristics'!E:E,MATCH($C965,'Policy Characteristics'!$C:$C,0)))</f>
        <v>cross reduce BAU subsidies</v>
      </c>
      <c r="L965" s="450">
        <f>IF(ISBLANK(INDEX('Policy Characteristics'!F:F,MATCH($C965,'Policy Characteristics'!$C:$C,0))),"",INDEX('Policy Characteristics'!F:F,MATCH($C965,'Policy Characteristics'!$C:$C,0)))</f>
        <v>0</v>
      </c>
      <c r="M965" s="450">
        <f>IF(ISBLANK(INDEX('Policy Characteristics'!G:G,MATCH($C965,'Policy Characteristics'!$C:$C,0))),"",INDEX('Policy Characteristics'!G:G,MATCH($C965,'Policy Characteristics'!$C:$C,0)))</f>
        <v>1</v>
      </c>
      <c r="N965" s="450">
        <f>IF(ISBLANK(INDEX('Policy Characteristics'!H:H,MATCH($C965,'Policy Characteristics'!$C:$C,0))),"",INDEX('Policy Characteristics'!H:H,MATCH($C965,'Policy Characteristics'!$C:$C,0)))</f>
        <v>0.01</v>
      </c>
      <c r="O965" s="427" t="str">
        <f>IF(ISBLANK(INDEX('Policy Characteristics'!I:I,MATCH($C965,'Policy Characteristics'!$C:$C,0))),"",INDEX('Policy Characteristics'!I:I,MATCH($C965,'Policy Characteristics'!$C:$C,0)))</f>
        <v>% reduction in BAU subsidies</v>
      </c>
      <c r="P965" s="427" t="str">
        <f>IF(ISBLANK(INDEX('Policy Characteristics'!J:J,MATCH($C965,'Policy Characteristics'!$C:$C,0))),"",INDEX('Policy Characteristics'!J:J,MATCH($C965,'Policy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65" s="427" t="str">
        <f>IF(ISBLANK(INDEX('Policy Characteristics'!K:K,MATCH($C965,'Policy Characteristics'!$C:$C,0))),"",INDEX('Policy Characteristics'!K:K,MATCH($C965,'Policy Characteristics'!$C:$C,0)))</f>
        <v>fuels.html#end-subsidies</v>
      </c>
      <c r="R965" s="427" t="str">
        <f>IF(ISBLANK(INDEX('Policy Characteristics'!L:L,MATCH($C965,'Policy Characteristics'!$C:$C,0))),"",INDEX('Policy Characteristics'!L:L,MATCH($C965,'Policy Characteristics'!$C:$C,0)))</f>
        <v>end-existing-subsidies.html</v>
      </c>
    </row>
    <row r="966" spans="1:18" s="5" customFormat="1" x14ac:dyDescent="0.35">
      <c r="A966" s="427" t="str">
        <f>IF(ISBLANK(INDEX('Policy Characteristics'!A:A,MATCH($C966,'Policy Characteristics'!$C:$C,0))),"",INDEX('Policy Characteristics'!A:A,MATCH($C966,'Policy Characteristics'!$C:$C,0)))</f>
        <v>Cross-Sector</v>
      </c>
      <c r="B966" s="427" t="str">
        <f>IF(ISBLANK(INDEX('Policy Characteristics'!B:B,MATCH($C966,'Policy Characteristics'!$C:$C,0))),"",INDEX('Policy Characteristics'!B:B,MATCH($C966,'Policy Characteristics'!$C:$C,0)))</f>
        <v>End Existing Subsidies</v>
      </c>
      <c r="C966" s="431" t="str">
        <f t="shared" si="51"/>
        <v>Percent Reduction in BAU Subsidies</v>
      </c>
      <c r="D966" s="9" t="s">
        <v>2557</v>
      </c>
      <c r="E966" s="53"/>
      <c r="F966" s="9" t="s">
        <v>2561</v>
      </c>
      <c r="G966" s="53"/>
      <c r="H966" s="54">
        <v>717</v>
      </c>
      <c r="I966" s="9" t="s">
        <v>46</v>
      </c>
      <c r="J966" s="429" t="str">
        <f>IF(ISBLANK(INDEX('Policy Characteristics'!D:D,MATCH($C966,'Policy Characteristics'!$C:$C,0))),"",INDEX('Policy Characteristics'!D:D,MATCH($C966,'Policy Characteristics'!$C:$C,0)))</f>
        <v>End Existing Subsidies</v>
      </c>
      <c r="K966" s="427" t="str">
        <f>IF(ISBLANK(INDEX('Policy Characteristics'!E:E,MATCH($C966,'Policy Characteristics'!$C:$C,0))),"",INDEX('Policy Characteristics'!E:E,MATCH($C966,'Policy Characteristics'!$C:$C,0)))</f>
        <v>cross reduce BAU subsidies</v>
      </c>
      <c r="L966" s="450">
        <f>IF(ISBLANK(INDEX('Policy Characteristics'!F:F,MATCH($C966,'Policy Characteristics'!$C:$C,0))),"",INDEX('Policy Characteristics'!F:F,MATCH($C966,'Policy Characteristics'!$C:$C,0)))</f>
        <v>0</v>
      </c>
      <c r="M966" s="450">
        <f>IF(ISBLANK(INDEX('Policy Characteristics'!G:G,MATCH($C966,'Policy Characteristics'!$C:$C,0))),"",INDEX('Policy Characteristics'!G:G,MATCH($C966,'Policy Characteristics'!$C:$C,0)))</f>
        <v>1</v>
      </c>
      <c r="N966" s="450">
        <f>IF(ISBLANK(INDEX('Policy Characteristics'!H:H,MATCH($C966,'Policy Characteristics'!$C:$C,0))),"",INDEX('Policy Characteristics'!H:H,MATCH($C966,'Policy Characteristics'!$C:$C,0)))</f>
        <v>0.01</v>
      </c>
      <c r="O966" s="427" t="str">
        <f>IF(ISBLANK(INDEX('Policy Characteristics'!I:I,MATCH($C966,'Policy Characteristics'!$C:$C,0))),"",INDEX('Policy Characteristics'!I:I,MATCH($C966,'Policy Characteristics'!$C:$C,0)))</f>
        <v>% reduction in BAU subsidies</v>
      </c>
      <c r="P966" s="427" t="str">
        <f>IF(ISBLANK(INDEX('Policy Characteristics'!J:J,MATCH($C966,'Policy Characteristics'!$C:$C,0))),"",INDEX('Policy Characteristics'!J:J,MATCH($C966,'Policy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66" s="427" t="str">
        <f>IF(ISBLANK(INDEX('Policy Characteristics'!K:K,MATCH($C966,'Policy Characteristics'!$C:$C,0))),"",INDEX('Policy Characteristics'!K:K,MATCH($C966,'Policy Characteristics'!$C:$C,0)))</f>
        <v>fuels.html#end-subsidies</v>
      </c>
      <c r="R966" s="427" t="str">
        <f>IF(ISBLANK(INDEX('Policy Characteristics'!L:L,MATCH($C966,'Policy Characteristics'!$C:$C,0))),"",INDEX('Policy Characteristics'!L:L,MATCH($C966,'Policy Characteristics'!$C:$C,0)))</f>
        <v>end-existing-subsidies.html</v>
      </c>
    </row>
    <row r="967" spans="1:18" s="5" customFormat="1" x14ac:dyDescent="0.35">
      <c r="A967" s="427" t="str">
        <f>IF(ISBLANK(INDEX('Policy Characteristics'!A:A,MATCH($C967,'Policy Characteristics'!$C:$C,0))),"",INDEX('Policy Characteristics'!A:A,MATCH($C967,'Policy Characteristics'!$C:$C,0)))</f>
        <v>Cross-Sector</v>
      </c>
      <c r="B967" s="427" t="str">
        <f>IF(ISBLANK(INDEX('Policy Characteristics'!B:B,MATCH($C967,'Policy Characteristics'!$C:$C,0))),"",INDEX('Policy Characteristics'!B:B,MATCH($C967,'Policy Characteristics'!$C:$C,0)))</f>
        <v>End Existing Subsidies</v>
      </c>
      <c r="C967" s="431" t="str">
        <f t="shared" si="51"/>
        <v>Percent Reduction in BAU Subsidies</v>
      </c>
      <c r="D967" s="9" t="s">
        <v>2558</v>
      </c>
      <c r="E967" s="53"/>
      <c r="F967" s="9" t="s">
        <v>2562</v>
      </c>
      <c r="G967" s="53"/>
      <c r="H967" s="54">
        <v>718</v>
      </c>
      <c r="I967" s="9" t="s">
        <v>46</v>
      </c>
      <c r="J967" s="429" t="str">
        <f>IF(ISBLANK(INDEX('Policy Characteristics'!D:D,MATCH($C967,'Policy Characteristics'!$C:$C,0))),"",INDEX('Policy Characteristics'!D:D,MATCH($C967,'Policy Characteristics'!$C:$C,0)))</f>
        <v>End Existing Subsidies</v>
      </c>
      <c r="K967" s="427" t="str">
        <f>IF(ISBLANK(INDEX('Policy Characteristics'!E:E,MATCH($C967,'Policy Characteristics'!$C:$C,0))),"",INDEX('Policy Characteristics'!E:E,MATCH($C967,'Policy Characteristics'!$C:$C,0)))</f>
        <v>cross reduce BAU subsidies</v>
      </c>
      <c r="L967" s="450">
        <f>IF(ISBLANK(INDEX('Policy Characteristics'!F:F,MATCH($C967,'Policy Characteristics'!$C:$C,0))),"",INDEX('Policy Characteristics'!F:F,MATCH($C967,'Policy Characteristics'!$C:$C,0)))</f>
        <v>0</v>
      </c>
      <c r="M967" s="450">
        <f>IF(ISBLANK(INDEX('Policy Characteristics'!G:G,MATCH($C967,'Policy Characteristics'!$C:$C,0))),"",INDEX('Policy Characteristics'!G:G,MATCH($C967,'Policy Characteristics'!$C:$C,0)))</f>
        <v>1</v>
      </c>
      <c r="N967" s="450">
        <f>IF(ISBLANK(INDEX('Policy Characteristics'!H:H,MATCH($C967,'Policy Characteristics'!$C:$C,0))),"",INDEX('Policy Characteristics'!H:H,MATCH($C967,'Policy Characteristics'!$C:$C,0)))</f>
        <v>0.01</v>
      </c>
      <c r="O967" s="427" t="str">
        <f>IF(ISBLANK(INDEX('Policy Characteristics'!I:I,MATCH($C967,'Policy Characteristics'!$C:$C,0))),"",INDEX('Policy Characteristics'!I:I,MATCH($C967,'Policy Characteristics'!$C:$C,0)))</f>
        <v>% reduction in BAU subsidies</v>
      </c>
      <c r="P967" s="427" t="str">
        <f>IF(ISBLANK(INDEX('Policy Characteristics'!J:J,MATCH($C967,'Policy Characteristics'!$C:$C,0))),"",INDEX('Policy Characteristics'!J:J,MATCH($C967,'Policy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67" s="427" t="str">
        <f>IF(ISBLANK(INDEX('Policy Characteristics'!K:K,MATCH($C967,'Policy Characteristics'!$C:$C,0))),"",INDEX('Policy Characteristics'!K:K,MATCH($C967,'Policy Characteristics'!$C:$C,0)))</f>
        <v>fuels.html#end-subsidies</v>
      </c>
      <c r="R967" s="427" t="str">
        <f>IF(ISBLANK(INDEX('Policy Characteristics'!L:L,MATCH($C967,'Policy Characteristics'!$C:$C,0))),"",INDEX('Policy Characteristics'!L:L,MATCH($C967,'Policy Characteristics'!$C:$C,0)))</f>
        <v>end-existing-subsidies.html</v>
      </c>
    </row>
    <row r="968" spans="1:18" s="2" customFormat="1" x14ac:dyDescent="0.35">
      <c r="A968" s="427" t="str">
        <f>IF(ISBLANK(INDEX('Policy Characteristics'!A:A,MATCH($C968,'Policy Characteristics'!$C:$C,0))),"",INDEX('Policy Characteristics'!A:A,MATCH($C968,'Policy Characteristics'!$C:$C,0)))</f>
        <v>Cross-Sector</v>
      </c>
      <c r="B968" s="427" t="str">
        <f>IF(ISBLANK(INDEX('Policy Characteristics'!B:B,MATCH($C968,'Policy Characteristics'!$C:$C,0))),"",INDEX('Policy Characteristics'!B:B,MATCH($C968,'Policy Characteristics'!$C:$C,0)))</f>
        <v>Exempt Non-CO2 Emissions from C Tax</v>
      </c>
      <c r="C968" s="430" t="s">
        <v>2531</v>
      </c>
      <c r="D968" s="9"/>
      <c r="E968" s="9"/>
      <c r="F968" s="9"/>
      <c r="G968" s="9"/>
      <c r="H968" s="54">
        <v>719</v>
      </c>
      <c r="I968" s="9" t="s">
        <v>46</v>
      </c>
      <c r="J968" s="429" t="str">
        <f>IF(ISBLANK(INDEX('Policy Characteristics'!D:D,MATCH($C968,'Policy Characteristics'!$C:$C,0))),"",INDEX('Policy Characteristics'!D:D,MATCH($C968,'Policy Characteristics'!$C:$C,0)))</f>
        <v>Carbon Tax Exemptions</v>
      </c>
      <c r="K968" s="427" t="str">
        <f>IF(ISBLANK(INDEX('Policy Characteristics'!E:E,MATCH($C968,'Policy Characteristics'!$C:$C,0))),"",INDEX('Policy Characteristics'!E:E,MATCH($C968,'Policy Characteristics'!$C:$C,0)))</f>
        <v>cross toggle whether carbon tax affects non CO2 emissions</v>
      </c>
      <c r="L968" s="427">
        <f>IF(ISBLANK(INDEX('Policy Characteristics'!F:F,MATCH($C968,'Policy Characteristics'!$C:$C,0))),"",INDEX('Policy Characteristics'!F:F,MATCH($C968,'Policy Characteristics'!$C:$C,0)))</f>
        <v>0</v>
      </c>
      <c r="M968" s="427">
        <f>IF(ISBLANK(INDEX('Policy Characteristics'!G:G,MATCH($C968,'Policy Characteristics'!$C:$C,0))),"",INDEX('Policy Characteristics'!G:G,MATCH($C968,'Policy Characteristics'!$C:$C,0)))</f>
        <v>1</v>
      </c>
      <c r="N968" s="427">
        <f>IF(ISBLANK(INDEX('Policy Characteristics'!H:H,MATCH($C968,'Policy Characteristics'!$C:$C,0))),"",INDEX('Policy Characteristics'!H:H,MATCH($C968,'Policy Characteristics'!$C:$C,0)))</f>
        <v>1</v>
      </c>
      <c r="O968" s="427" t="str">
        <f>IF(ISBLANK(INDEX('Policy Characteristics'!I:I,MATCH($C968,'Policy Characteristics'!$C:$C,0))),"",INDEX('Policy Characteristics'!I:I,MATCH($C968,'Policy Characteristics'!$C:$C,0)))</f>
        <v>on/off</v>
      </c>
      <c r="P968" s="427" t="str">
        <f>IF(ISBLANK(INDEX('Policy Characteristics'!J:J,MATCH($C968,'Policy Characteristics'!$C:$C,0))),"",INDEX('Policy Characteristics'!J:J,MATCH($C968,'Policy Characteristics'!$C:$C,0)))</f>
        <v/>
      </c>
      <c r="Q968" s="427" t="str">
        <f>IF(ISBLANK(INDEX('Policy Characteristics'!K:K,MATCH($C968,'Policy Characteristics'!$C:$C,0))),"",INDEX('Policy Characteristics'!K:K,MATCH($C968,'Policy Characteristics'!$C:$C,0)))</f>
        <v/>
      </c>
      <c r="R968" s="427" t="str">
        <f>IF(ISBLANK(INDEX('Policy Characteristics'!L:L,MATCH($C968,'Policy Characteristics'!$C:$C,0))),"",INDEX('Policy Characteristics'!L:L,MATCH($C968,'Policy Characteristics'!$C:$C,0)))</f>
        <v/>
      </c>
    </row>
    <row r="969" spans="1:18" s="2" customFormat="1" x14ac:dyDescent="0.35">
      <c r="A969" s="427" t="str">
        <f>IF(ISBLANK(INDEX('Policy Characteristics'!A:A,MATCH($C969,'Policy Characteristics'!$C:$C,0))),"",INDEX('Policy Characteristics'!A:A,MATCH($C969,'Policy Characteristics'!$C:$C,0)))</f>
        <v>Cross-Sector</v>
      </c>
      <c r="B969" s="427" t="str">
        <f>IF(ISBLANK(INDEX('Policy Characteristics'!B:B,MATCH($C969,'Policy Characteristics'!$C:$C,0))),"",INDEX('Policy Characteristics'!B:B,MATCH($C969,'Policy Characteristics'!$C:$C,0)))</f>
        <v>Exempt Process Emissions from C Tax</v>
      </c>
      <c r="C969" s="430" t="s">
        <v>2530</v>
      </c>
      <c r="D969" s="9"/>
      <c r="E969" s="9"/>
      <c r="F969" s="9"/>
      <c r="G969" s="9"/>
      <c r="H969" s="56">
        <v>509</v>
      </c>
      <c r="I969" s="9" t="s">
        <v>45</v>
      </c>
      <c r="J969" s="429" t="str">
        <f>IF(ISBLANK(INDEX('Policy Characteristics'!D:D,MATCH($C969,'Policy Characteristics'!$C:$C,0))),"",INDEX('Policy Characteristics'!D:D,MATCH($C969,'Policy Characteristics'!$C:$C,0)))</f>
        <v>Carbon Tax on Process Emissions</v>
      </c>
      <c r="K969" s="427" t="str">
        <f>IF(ISBLANK(INDEX('Policy Characteristics'!E:E,MATCH($C969,'Policy Characteristics'!$C:$C,0))),"",INDEX('Policy Characteristics'!E:E,MATCH($C969,'Policy Characteristics'!$C:$C,0)))</f>
        <v>cross toggle whether carbon tax affects process emissions</v>
      </c>
      <c r="L969" s="427">
        <f>IF(ISBLANK(INDEX('Policy Characteristics'!F:F,MATCH($C969,'Policy Characteristics'!$C:$C,0))),"",INDEX('Policy Characteristics'!F:F,MATCH($C969,'Policy Characteristics'!$C:$C,0)))</f>
        <v>0</v>
      </c>
      <c r="M969" s="427">
        <f>IF(ISBLANK(INDEX('Policy Characteristics'!G:G,MATCH($C969,'Policy Characteristics'!$C:$C,0))),"",INDEX('Policy Characteristics'!G:G,MATCH($C969,'Policy Characteristics'!$C:$C,0)))</f>
        <v>1</v>
      </c>
      <c r="N969" s="427">
        <f>IF(ISBLANK(INDEX('Policy Characteristics'!H:H,MATCH($C969,'Policy Characteristics'!$C:$C,0))),"",INDEX('Policy Characteristics'!H:H,MATCH($C969,'Policy Characteristics'!$C:$C,0)))</f>
        <v>1</v>
      </c>
      <c r="O969" s="427" t="str">
        <f>IF(ISBLANK(INDEX('Policy Characteristics'!I:I,MATCH($C969,'Policy Characteristics'!$C:$C,0))),"",INDEX('Policy Characteristics'!I:I,MATCH($C969,'Policy Characteristics'!$C:$C,0)))</f>
        <v>on/off</v>
      </c>
      <c r="P969" s="427" t="str">
        <f>IF(ISBLANK(INDEX('Policy Characteristics'!J:J,MATCH($C969,'Policy Characteristics'!$C:$C,0))),"",INDEX('Policy Characteristics'!J:J,MATCH($C969,'Policy Characteristics'!$C:$C,0)))</f>
        <v>**Description:** This policy prevents the carbon tax from being levied on process emissions (non-energy greenhouse gas emissions from industrial and agricultural operations).</v>
      </c>
      <c r="Q969" s="427" t="str">
        <f>IF(ISBLANK(INDEX('Policy Characteristics'!K:K,MATCH($C969,'Policy Characteristics'!$C:$C,0))),"",INDEX('Policy Characteristics'!K:K,MATCH($C969,'Policy Characteristics'!$C:$C,0)))</f>
        <v>fuels.html#carbon-tax</v>
      </c>
      <c r="R969" s="427" t="str">
        <f>IF(ISBLANK(INDEX('Policy Characteristics'!L:L,MATCH($C969,'Policy Characteristics'!$C:$C,0))),"",INDEX('Policy Characteristics'!L:L,MATCH($C969,'Policy Characteristics'!$C:$C,0)))</f>
        <v>carbon-tax.html</v>
      </c>
    </row>
    <row r="970" spans="1:18" s="2" customFormat="1" x14ac:dyDescent="0.35">
      <c r="A970" s="427" t="str">
        <f>IF(ISBLANK(INDEX('Policy Characteristics'!A:A,MATCH($C970,'Policy Characteristics'!$C:$C,0))),"",INDEX('Policy Characteristics'!A:A,MATCH($C970,'Policy Characteristics'!$C:$C,0)))</f>
        <v>Cross-Sector</v>
      </c>
      <c r="B970" s="427" t="str">
        <f>IF(ISBLANK(INDEX('Policy Characteristics'!B:B,MATCH($C970,'Policy Characteristics'!$C:$C,0))),"",INDEX('Policy Characteristics'!B:B,MATCH($C970,'Policy Characteristics'!$C:$C,0)))</f>
        <v>Fixed Energy Prices</v>
      </c>
      <c r="C970" s="430" t="s">
        <v>2844</v>
      </c>
      <c r="D970" s="9" t="s">
        <v>54</v>
      </c>
      <c r="E970" s="9"/>
      <c r="F970" s="9" t="s">
        <v>98</v>
      </c>
      <c r="G970" s="9"/>
      <c r="H970" s="54">
        <v>720</v>
      </c>
      <c r="I970" s="9" t="s">
        <v>46</v>
      </c>
      <c r="J970" s="429" t="str">
        <f>IF(ISBLANK(INDEX('Policy Characteristics'!D:D,MATCH($C970,'Policy Characteristics'!$C:$C,0))),"",INDEX('Policy Characteristics'!D:D,MATCH($C970,'Policy Characteristics'!$C:$C,0)))</f>
        <v>Fixed Energy Prices</v>
      </c>
      <c r="K970" s="427" t="str">
        <f>IF(ISBLANK(INDEX('Policy Characteristics'!E:E,MATCH($C970,'Policy Characteristics'!$C:$C,0))),"",INDEX('Policy Characteristics'!E:E,MATCH($C970,'Policy Characteristics'!$C:$C,0)))</f>
        <v>cross toggle whether policies affect energy prices</v>
      </c>
      <c r="L970" s="427">
        <f>IF(ISBLANK(INDEX('Policy Characteristics'!F:F,MATCH($C970,'Policy Characteristics'!$C:$C,0))),"",INDEX('Policy Characteristics'!F:F,MATCH($C970,'Policy Characteristics'!$C:$C,0)))</f>
        <v>0</v>
      </c>
      <c r="M970" s="427">
        <f>IF(ISBLANK(INDEX('Policy Characteristics'!G:G,MATCH($C970,'Policy Characteristics'!$C:$C,0))),"",INDEX('Policy Characteristics'!G:G,MATCH($C970,'Policy Characteristics'!$C:$C,0)))</f>
        <v>1</v>
      </c>
      <c r="N970" s="427">
        <f>IF(ISBLANK(INDEX('Policy Characteristics'!H:H,MATCH($C970,'Policy Characteristics'!$C:$C,0))),"",INDEX('Policy Characteristics'!H:H,MATCH($C970,'Policy Characteristics'!$C:$C,0)))</f>
        <v>1</v>
      </c>
      <c r="O970" s="427" t="str">
        <f>IF(ISBLANK(INDEX('Policy Characteristics'!I:I,MATCH($C970,'Policy Characteristics'!$C:$C,0))),"",INDEX('Policy Characteristics'!I:I,MATCH($C970,'Policy Characteristics'!$C:$C,0)))</f>
        <v>on/off</v>
      </c>
      <c r="P970" s="427" t="str">
        <f>IF(ISBLANK(INDEX('Policy Characteristics'!J:J,MATCH($C970,'Policy Characteristics'!$C:$C,0))),"",INDEX('Policy Characteristics'!J:J,MATCH($C970,'Policy Characteristics'!$C:$C,0)))</f>
        <v/>
      </c>
      <c r="Q970" s="427" t="str">
        <f>IF(ISBLANK(INDEX('Policy Characteristics'!K:K,MATCH($C970,'Policy Characteristics'!$C:$C,0))),"",INDEX('Policy Characteristics'!K:K,MATCH($C970,'Policy Characteristics'!$C:$C,0)))</f>
        <v/>
      </c>
      <c r="R970" s="427" t="str">
        <f>IF(ISBLANK(INDEX('Policy Characteristics'!L:L,MATCH($C970,'Policy Characteristics'!$C:$C,0))),"",INDEX('Policy Characteristics'!L:L,MATCH($C970,'Policy Characteristics'!$C:$C,0)))</f>
        <v/>
      </c>
    </row>
    <row r="971" spans="1:18" s="2" customFormat="1" x14ac:dyDescent="0.35">
      <c r="A971" s="427" t="str">
        <f>IF(ISBLANK(INDEX('Policy Characteristics'!A:A,MATCH($C971,'Policy Characteristics'!$C:$C,0))),"",INDEX('Policy Characteristics'!A:A,MATCH($C971,'Policy Characteristics'!$C:$C,0)))</f>
        <v>Cross-Sector</v>
      </c>
      <c r="B971" s="427" t="str">
        <f>IF(ISBLANK(INDEX('Policy Characteristics'!B:B,MATCH($C971,'Policy Characteristics'!$C:$C,0))),"",INDEX('Policy Characteristics'!B:B,MATCH($C971,'Policy Characteristics'!$C:$C,0)))</f>
        <v>Fixed Energy Prices</v>
      </c>
      <c r="C971" s="431" t="str">
        <f t="shared" ref="C971:C972" si="52">C$970</f>
        <v>Toggle Whether Policies Affect Energy Prices</v>
      </c>
      <c r="D971" s="9" t="s">
        <v>77</v>
      </c>
      <c r="E971" s="9"/>
      <c r="F971" s="9" t="s">
        <v>104</v>
      </c>
      <c r="G971" s="9"/>
      <c r="H971" s="54">
        <v>721</v>
      </c>
      <c r="I971" s="9" t="s">
        <v>46</v>
      </c>
      <c r="J971" s="429" t="str">
        <f>IF(ISBLANK(INDEX('Policy Characteristics'!D:D,MATCH($C971,'Policy Characteristics'!$C:$C,0))),"",INDEX('Policy Characteristics'!D:D,MATCH($C971,'Policy Characteristics'!$C:$C,0)))</f>
        <v>Fixed Energy Prices</v>
      </c>
      <c r="K971" s="427" t="str">
        <f>IF(ISBLANK(INDEX('Policy Characteristics'!E:E,MATCH($C971,'Policy Characteristics'!$C:$C,0))),"",INDEX('Policy Characteristics'!E:E,MATCH($C971,'Policy Characteristics'!$C:$C,0)))</f>
        <v>cross toggle whether policies affect energy prices</v>
      </c>
      <c r="L971" s="427">
        <f>IF(ISBLANK(INDEX('Policy Characteristics'!F:F,MATCH($C971,'Policy Characteristics'!$C:$C,0))),"",INDEX('Policy Characteristics'!F:F,MATCH($C971,'Policy Characteristics'!$C:$C,0)))</f>
        <v>0</v>
      </c>
      <c r="M971" s="427">
        <f>IF(ISBLANK(INDEX('Policy Characteristics'!G:G,MATCH($C971,'Policy Characteristics'!$C:$C,0))),"",INDEX('Policy Characteristics'!G:G,MATCH($C971,'Policy Characteristics'!$C:$C,0)))</f>
        <v>1</v>
      </c>
      <c r="N971" s="427">
        <f>IF(ISBLANK(INDEX('Policy Characteristics'!H:H,MATCH($C971,'Policy Characteristics'!$C:$C,0))),"",INDEX('Policy Characteristics'!H:H,MATCH($C971,'Policy Characteristics'!$C:$C,0)))</f>
        <v>1</v>
      </c>
      <c r="O971" s="427" t="str">
        <f>IF(ISBLANK(INDEX('Policy Characteristics'!I:I,MATCH($C971,'Policy Characteristics'!$C:$C,0))),"",INDEX('Policy Characteristics'!I:I,MATCH($C971,'Policy Characteristics'!$C:$C,0)))</f>
        <v>on/off</v>
      </c>
      <c r="P971" s="427" t="str">
        <f>IF(ISBLANK(INDEX('Policy Characteristics'!J:J,MATCH($C971,'Policy Characteristics'!$C:$C,0))),"",INDEX('Policy Characteristics'!J:J,MATCH($C971,'Policy Characteristics'!$C:$C,0)))</f>
        <v/>
      </c>
      <c r="Q971" s="427" t="str">
        <f>IF(ISBLANK(INDEX('Policy Characteristics'!K:K,MATCH($C971,'Policy Characteristics'!$C:$C,0))),"",INDEX('Policy Characteristics'!K:K,MATCH($C971,'Policy Characteristics'!$C:$C,0)))</f>
        <v/>
      </c>
      <c r="R971" s="427" t="str">
        <f>IF(ISBLANK(INDEX('Policy Characteristics'!L:L,MATCH($C971,'Policy Characteristics'!$C:$C,0))),"",INDEX('Policy Characteristics'!L:L,MATCH($C971,'Policy Characteristics'!$C:$C,0)))</f>
        <v/>
      </c>
    </row>
    <row r="972" spans="1:18" s="2" customFormat="1" x14ac:dyDescent="0.35">
      <c r="A972" s="427" t="str">
        <f>IF(ISBLANK(INDEX('Policy Characteristics'!A:A,MATCH($C972,'Policy Characteristics'!$C:$C,0))),"",INDEX('Policy Characteristics'!A:A,MATCH($C972,'Policy Characteristics'!$C:$C,0)))</f>
        <v>Cross-Sector</v>
      </c>
      <c r="B972" s="427" t="str">
        <f>IF(ISBLANK(INDEX('Policy Characteristics'!B:B,MATCH($C972,'Policy Characteristics'!$C:$C,0))),"",INDEX('Policy Characteristics'!B:B,MATCH($C972,'Policy Characteristics'!$C:$C,0)))</f>
        <v>Fixed Energy Prices</v>
      </c>
      <c r="C972" s="431" t="str">
        <f t="shared" si="52"/>
        <v>Toggle Whether Policies Affect Energy Prices</v>
      </c>
      <c r="D972" s="9" t="s">
        <v>2558</v>
      </c>
      <c r="E972" s="9"/>
      <c r="F972" s="9" t="s">
        <v>2562</v>
      </c>
      <c r="G972" s="9"/>
      <c r="H972" s="54">
        <v>722</v>
      </c>
      <c r="I972" s="9" t="s">
        <v>46</v>
      </c>
      <c r="J972" s="429" t="str">
        <f>IF(ISBLANK(INDEX('Policy Characteristics'!D:D,MATCH($C972,'Policy Characteristics'!$C:$C,0))),"",INDEX('Policy Characteristics'!D:D,MATCH($C972,'Policy Characteristics'!$C:$C,0)))</f>
        <v>Fixed Energy Prices</v>
      </c>
      <c r="K972" s="427" t="str">
        <f>IF(ISBLANK(INDEX('Policy Characteristics'!E:E,MATCH($C972,'Policy Characteristics'!$C:$C,0))),"",INDEX('Policy Characteristics'!E:E,MATCH($C972,'Policy Characteristics'!$C:$C,0)))</f>
        <v>cross toggle whether policies affect energy prices</v>
      </c>
      <c r="L972" s="427">
        <f>IF(ISBLANK(INDEX('Policy Characteristics'!F:F,MATCH($C972,'Policy Characteristics'!$C:$C,0))),"",INDEX('Policy Characteristics'!F:F,MATCH($C972,'Policy Characteristics'!$C:$C,0)))</f>
        <v>0</v>
      </c>
      <c r="M972" s="427">
        <f>IF(ISBLANK(INDEX('Policy Characteristics'!G:G,MATCH($C972,'Policy Characteristics'!$C:$C,0))),"",INDEX('Policy Characteristics'!G:G,MATCH($C972,'Policy Characteristics'!$C:$C,0)))</f>
        <v>1</v>
      </c>
      <c r="N972" s="427">
        <f>IF(ISBLANK(INDEX('Policy Characteristics'!H:H,MATCH($C972,'Policy Characteristics'!$C:$C,0))),"",INDEX('Policy Characteristics'!H:H,MATCH($C972,'Policy Characteristics'!$C:$C,0)))</f>
        <v>1</v>
      </c>
      <c r="O972" s="427" t="str">
        <f>IF(ISBLANK(INDEX('Policy Characteristics'!I:I,MATCH($C972,'Policy Characteristics'!$C:$C,0))),"",INDEX('Policy Characteristics'!I:I,MATCH($C972,'Policy Characteristics'!$C:$C,0)))</f>
        <v>on/off</v>
      </c>
      <c r="P972" s="427" t="str">
        <f>IF(ISBLANK(INDEX('Policy Characteristics'!J:J,MATCH($C972,'Policy Characteristics'!$C:$C,0))),"",INDEX('Policy Characteristics'!J:J,MATCH($C972,'Policy Characteristics'!$C:$C,0)))</f>
        <v/>
      </c>
      <c r="Q972" s="427" t="str">
        <f>IF(ISBLANK(INDEX('Policy Characteristics'!K:K,MATCH($C972,'Policy Characteristics'!$C:$C,0))),"",INDEX('Policy Characteristics'!K:K,MATCH($C972,'Policy Characteristics'!$C:$C,0)))</f>
        <v/>
      </c>
      <c r="R972" s="427" t="str">
        <f>IF(ISBLANK(INDEX('Policy Characteristics'!L:L,MATCH($C972,'Policy Characteristics'!$C:$C,0))),"",INDEX('Policy Characteristics'!L:L,MATCH($C972,'Policy Characteristics'!$C:$C,0)))</f>
        <v/>
      </c>
    </row>
    <row r="973" spans="1:18" s="2" customFormat="1" x14ac:dyDescent="0.35">
      <c r="A973" s="427" t="str">
        <f>IF(ISBLANK(INDEX('Policy Characteristics'!A:A,MATCH($C973,'Policy Characteristics'!$C:$C,0))),"",INDEX('Policy Characteristics'!A:A,MATCH($C973,'Policy Characteristics'!$C:$C,0)))</f>
        <v>Cross-Sector</v>
      </c>
      <c r="B973" s="427" t="str">
        <f>IF(ISBLANK(INDEX('Policy Characteristics'!B:B,MATCH($C973,'Policy Characteristics'!$C:$C,0))),"",INDEX('Policy Characteristics'!B:B,MATCH($C973,'Policy Characteristics'!$C:$C,0)))</f>
        <v>Fixed Energy Prices</v>
      </c>
      <c r="C973" s="430" t="s">
        <v>2844</v>
      </c>
      <c r="D973" s="9" t="s">
        <v>470</v>
      </c>
      <c r="E973" s="53"/>
      <c r="F973" s="9" t="s">
        <v>467</v>
      </c>
      <c r="G973" s="9"/>
      <c r="H973" s="56">
        <v>836</v>
      </c>
      <c r="I973" s="9" t="s">
        <v>46</v>
      </c>
      <c r="J973" s="429" t="str">
        <f>IF(ISBLANK(INDEX('Policy Characteristics'!D:D,MATCH($C973,'Policy Characteristics'!$C:$C,0))),"",INDEX('Policy Characteristics'!D:D,MATCH($C973,'Policy Characteristics'!$C:$C,0)))</f>
        <v>Fixed Energy Prices</v>
      </c>
      <c r="K973" s="427" t="str">
        <f>IF(ISBLANK(INDEX('Policy Characteristics'!E:E,MATCH($C973,'Policy Characteristics'!$C:$C,0))),"",INDEX('Policy Characteristics'!E:E,MATCH($C973,'Policy Characteristics'!$C:$C,0)))</f>
        <v>cross toggle whether policies affect energy prices</v>
      </c>
      <c r="L973" s="427">
        <f>IF(ISBLANK(INDEX('Policy Characteristics'!F:F,MATCH($C973,'Policy Characteristics'!$C:$C,0))),"",INDEX('Policy Characteristics'!F:F,MATCH($C973,'Policy Characteristics'!$C:$C,0)))</f>
        <v>0</v>
      </c>
      <c r="M973" s="427">
        <f>IF(ISBLANK(INDEX('Policy Characteristics'!G:G,MATCH($C973,'Policy Characteristics'!$C:$C,0))),"",INDEX('Policy Characteristics'!G:G,MATCH($C973,'Policy Characteristics'!$C:$C,0)))</f>
        <v>1</v>
      </c>
      <c r="N973" s="427">
        <f>IF(ISBLANK(INDEX('Policy Characteristics'!H:H,MATCH($C973,'Policy Characteristics'!$C:$C,0))),"",INDEX('Policy Characteristics'!H:H,MATCH($C973,'Policy Characteristics'!$C:$C,0)))</f>
        <v>1</v>
      </c>
      <c r="O973" s="427" t="str">
        <f>IF(ISBLANK(INDEX('Policy Characteristics'!I:I,MATCH($C973,'Policy Characteristics'!$C:$C,0))),"",INDEX('Policy Characteristics'!I:I,MATCH($C973,'Policy Characteristics'!$C:$C,0)))</f>
        <v>on/off</v>
      </c>
      <c r="P973" s="427" t="str">
        <f>IF(ISBLANK(INDEX('Policy Characteristics'!J:J,MATCH($C973,'Policy Characteristics'!$C:$C,0))),"",INDEX('Policy Characteristics'!J:J,MATCH($C973,'Policy Characteristics'!$C:$C,0)))</f>
        <v/>
      </c>
      <c r="Q973" s="427" t="str">
        <f>IF(ISBLANK(INDEX('Policy Characteristics'!K:K,MATCH($C973,'Policy Characteristics'!$C:$C,0))),"",INDEX('Policy Characteristics'!K:K,MATCH($C973,'Policy Characteristics'!$C:$C,0)))</f>
        <v/>
      </c>
      <c r="R973" s="427" t="str">
        <f>IF(ISBLANK(INDEX('Policy Characteristics'!L:L,MATCH($C973,'Policy Characteristics'!$C:$C,0))),"",INDEX('Policy Characteristics'!L:L,MATCH($C973,'Policy Characteristics'!$C:$C,0)))</f>
        <v/>
      </c>
    </row>
    <row r="974" spans="1:18" s="2" customFormat="1" x14ac:dyDescent="0.35">
      <c r="A974" s="427" t="str">
        <f>IF(ISBLANK(INDEX('Policy Characteristics'!A:A,MATCH($C974,'Policy Characteristics'!$C:$C,0))),"",INDEX('Policy Characteristics'!A:A,MATCH($C974,'Policy Characteristics'!$C:$C,0)))</f>
        <v>Cross-Sector</v>
      </c>
      <c r="B974" s="427" t="str">
        <f>IF(ISBLANK(INDEX('Policy Characteristics'!B:B,MATCH($C974,'Policy Characteristics'!$C:$C,0))),"",INDEX('Policy Characteristics'!B:B,MATCH($C974,'Policy Characteristics'!$C:$C,0)))</f>
        <v>Fixed Energy Prices</v>
      </c>
      <c r="C974" s="431" t="str">
        <f t="shared" ref="C974:C984" si="53">C$973</f>
        <v>Toggle Whether Policies Affect Energy Prices</v>
      </c>
      <c r="D974" s="9" t="s">
        <v>48</v>
      </c>
      <c r="E974" s="53"/>
      <c r="F974" s="9" t="s">
        <v>92</v>
      </c>
      <c r="G974" s="9"/>
      <c r="H974" s="54">
        <v>837</v>
      </c>
      <c r="I974" s="9" t="s">
        <v>46</v>
      </c>
      <c r="J974" s="429" t="str">
        <f>IF(ISBLANK(INDEX('Policy Characteristics'!D:D,MATCH($C974,'Policy Characteristics'!$C:$C,0))),"",INDEX('Policy Characteristics'!D:D,MATCH($C974,'Policy Characteristics'!$C:$C,0)))</f>
        <v>Fixed Energy Prices</v>
      </c>
      <c r="K974" s="427" t="str">
        <f>IF(ISBLANK(INDEX('Policy Characteristics'!E:E,MATCH($C974,'Policy Characteristics'!$C:$C,0))),"",INDEX('Policy Characteristics'!E:E,MATCH($C974,'Policy Characteristics'!$C:$C,0)))</f>
        <v>cross toggle whether policies affect energy prices</v>
      </c>
      <c r="L974" s="427">
        <f>IF(ISBLANK(INDEX('Policy Characteristics'!F:F,MATCH($C974,'Policy Characteristics'!$C:$C,0))),"",INDEX('Policy Characteristics'!F:F,MATCH($C974,'Policy Characteristics'!$C:$C,0)))</f>
        <v>0</v>
      </c>
      <c r="M974" s="427">
        <f>IF(ISBLANK(INDEX('Policy Characteristics'!G:G,MATCH($C974,'Policy Characteristics'!$C:$C,0))),"",INDEX('Policy Characteristics'!G:G,MATCH($C974,'Policy Characteristics'!$C:$C,0)))</f>
        <v>1</v>
      </c>
      <c r="N974" s="427">
        <f>IF(ISBLANK(INDEX('Policy Characteristics'!H:H,MATCH($C974,'Policy Characteristics'!$C:$C,0))),"",INDEX('Policy Characteristics'!H:H,MATCH($C974,'Policy Characteristics'!$C:$C,0)))</f>
        <v>1</v>
      </c>
      <c r="O974" s="427" t="str">
        <f>IF(ISBLANK(INDEX('Policy Characteristics'!I:I,MATCH($C974,'Policy Characteristics'!$C:$C,0))),"",INDEX('Policy Characteristics'!I:I,MATCH($C974,'Policy Characteristics'!$C:$C,0)))</f>
        <v>on/off</v>
      </c>
      <c r="P974" s="427" t="str">
        <f>IF(ISBLANK(INDEX('Policy Characteristics'!J:J,MATCH($C974,'Policy Characteristics'!$C:$C,0))),"",INDEX('Policy Characteristics'!J:J,MATCH($C974,'Policy Characteristics'!$C:$C,0)))</f>
        <v/>
      </c>
      <c r="Q974" s="427" t="str">
        <f>IF(ISBLANK(INDEX('Policy Characteristics'!K:K,MATCH($C974,'Policy Characteristics'!$C:$C,0))),"",INDEX('Policy Characteristics'!K:K,MATCH($C974,'Policy Characteristics'!$C:$C,0)))</f>
        <v/>
      </c>
      <c r="R974" s="427" t="str">
        <f>IF(ISBLANK(INDEX('Policy Characteristics'!L:L,MATCH($C974,'Policy Characteristics'!$C:$C,0))),"",INDEX('Policy Characteristics'!L:L,MATCH($C974,'Policy Characteristics'!$C:$C,0)))</f>
        <v/>
      </c>
    </row>
    <row r="975" spans="1:18" s="2" customFormat="1" x14ac:dyDescent="0.35">
      <c r="A975" s="427" t="str">
        <f>IF(ISBLANK(INDEX('Policy Characteristics'!A:A,MATCH($C975,'Policy Characteristics'!$C:$C,0))),"",INDEX('Policy Characteristics'!A:A,MATCH($C975,'Policy Characteristics'!$C:$C,0)))</f>
        <v>Cross-Sector</v>
      </c>
      <c r="B975" s="427" t="str">
        <f>IF(ISBLANK(INDEX('Policy Characteristics'!B:B,MATCH($C975,'Policy Characteristics'!$C:$C,0))),"",INDEX('Policy Characteristics'!B:B,MATCH($C975,'Policy Characteristics'!$C:$C,0)))</f>
        <v>Fixed Energy Prices</v>
      </c>
      <c r="C975" s="431" t="str">
        <f t="shared" si="53"/>
        <v>Toggle Whether Policies Affect Energy Prices</v>
      </c>
      <c r="D975" s="9" t="s">
        <v>53</v>
      </c>
      <c r="E975" s="53"/>
      <c r="F975" s="9" t="s">
        <v>97</v>
      </c>
      <c r="G975" s="9"/>
      <c r="H975" s="56">
        <v>838</v>
      </c>
      <c r="I975" s="9" t="s">
        <v>46</v>
      </c>
      <c r="J975" s="429" t="str">
        <f>IF(ISBLANK(INDEX('Policy Characteristics'!D:D,MATCH($C975,'Policy Characteristics'!$C:$C,0))),"",INDEX('Policy Characteristics'!D:D,MATCH($C975,'Policy Characteristics'!$C:$C,0)))</f>
        <v>Fixed Energy Prices</v>
      </c>
      <c r="K975" s="427" t="str">
        <f>IF(ISBLANK(INDEX('Policy Characteristics'!E:E,MATCH($C975,'Policy Characteristics'!$C:$C,0))),"",INDEX('Policy Characteristics'!E:E,MATCH($C975,'Policy Characteristics'!$C:$C,0)))</f>
        <v>cross toggle whether policies affect energy prices</v>
      </c>
      <c r="L975" s="427">
        <f>IF(ISBLANK(INDEX('Policy Characteristics'!F:F,MATCH($C975,'Policy Characteristics'!$C:$C,0))),"",INDEX('Policy Characteristics'!F:F,MATCH($C975,'Policy Characteristics'!$C:$C,0)))</f>
        <v>0</v>
      </c>
      <c r="M975" s="427">
        <f>IF(ISBLANK(INDEX('Policy Characteristics'!G:G,MATCH($C975,'Policy Characteristics'!$C:$C,0))),"",INDEX('Policy Characteristics'!G:G,MATCH($C975,'Policy Characteristics'!$C:$C,0)))</f>
        <v>1</v>
      </c>
      <c r="N975" s="427">
        <f>IF(ISBLANK(INDEX('Policy Characteristics'!H:H,MATCH($C975,'Policy Characteristics'!$C:$C,0))),"",INDEX('Policy Characteristics'!H:H,MATCH($C975,'Policy Characteristics'!$C:$C,0)))</f>
        <v>1</v>
      </c>
      <c r="O975" s="427" t="str">
        <f>IF(ISBLANK(INDEX('Policy Characteristics'!I:I,MATCH($C975,'Policy Characteristics'!$C:$C,0))),"",INDEX('Policy Characteristics'!I:I,MATCH($C975,'Policy Characteristics'!$C:$C,0)))</f>
        <v>on/off</v>
      </c>
      <c r="P975" s="427" t="str">
        <f>IF(ISBLANK(INDEX('Policy Characteristics'!J:J,MATCH($C975,'Policy Characteristics'!$C:$C,0))),"",INDEX('Policy Characteristics'!J:J,MATCH($C975,'Policy Characteristics'!$C:$C,0)))</f>
        <v/>
      </c>
      <c r="Q975" s="427" t="str">
        <f>IF(ISBLANK(INDEX('Policy Characteristics'!K:K,MATCH($C975,'Policy Characteristics'!$C:$C,0))),"",INDEX('Policy Characteristics'!K:K,MATCH($C975,'Policy Characteristics'!$C:$C,0)))</f>
        <v/>
      </c>
      <c r="R975" s="427" t="str">
        <f>IF(ISBLANK(INDEX('Policy Characteristics'!L:L,MATCH($C975,'Policy Characteristics'!$C:$C,0))),"",INDEX('Policy Characteristics'!L:L,MATCH($C975,'Policy Characteristics'!$C:$C,0)))</f>
        <v/>
      </c>
    </row>
    <row r="976" spans="1:18" s="2" customFormat="1" x14ac:dyDescent="0.35">
      <c r="A976" s="427" t="str">
        <f>IF(ISBLANK(INDEX('Policy Characteristics'!A:A,MATCH($C976,'Policy Characteristics'!$C:$C,0))),"",INDEX('Policy Characteristics'!A:A,MATCH($C976,'Policy Characteristics'!$C:$C,0)))</f>
        <v>Cross-Sector</v>
      </c>
      <c r="B976" s="427" t="str">
        <f>IF(ISBLANK(INDEX('Policy Characteristics'!B:B,MATCH($C976,'Policy Characteristics'!$C:$C,0))),"",INDEX('Policy Characteristics'!B:B,MATCH($C976,'Policy Characteristics'!$C:$C,0)))</f>
        <v>Fixed Energy Prices</v>
      </c>
      <c r="C976" s="431" t="str">
        <f t="shared" si="53"/>
        <v>Toggle Whether Policies Affect Energy Prices</v>
      </c>
      <c r="D976" s="9" t="s">
        <v>55</v>
      </c>
      <c r="E976" s="53"/>
      <c r="F976" s="9" t="s">
        <v>100</v>
      </c>
      <c r="G976" s="9"/>
      <c r="H976" s="54">
        <v>839</v>
      </c>
      <c r="I976" s="9" t="s">
        <v>46</v>
      </c>
      <c r="J976" s="429" t="str">
        <f>IF(ISBLANK(INDEX('Policy Characteristics'!D:D,MATCH($C976,'Policy Characteristics'!$C:$C,0))),"",INDEX('Policy Characteristics'!D:D,MATCH($C976,'Policy Characteristics'!$C:$C,0)))</f>
        <v>Fixed Energy Prices</v>
      </c>
      <c r="K976" s="427" t="str">
        <f>IF(ISBLANK(INDEX('Policy Characteristics'!E:E,MATCH($C976,'Policy Characteristics'!$C:$C,0))),"",INDEX('Policy Characteristics'!E:E,MATCH($C976,'Policy Characteristics'!$C:$C,0)))</f>
        <v>cross toggle whether policies affect energy prices</v>
      </c>
      <c r="L976" s="427">
        <f>IF(ISBLANK(INDEX('Policy Characteristics'!F:F,MATCH($C976,'Policy Characteristics'!$C:$C,0))),"",INDEX('Policy Characteristics'!F:F,MATCH($C976,'Policy Characteristics'!$C:$C,0)))</f>
        <v>0</v>
      </c>
      <c r="M976" s="427">
        <f>IF(ISBLANK(INDEX('Policy Characteristics'!G:G,MATCH($C976,'Policy Characteristics'!$C:$C,0))),"",INDEX('Policy Characteristics'!G:G,MATCH($C976,'Policy Characteristics'!$C:$C,0)))</f>
        <v>1</v>
      </c>
      <c r="N976" s="427">
        <f>IF(ISBLANK(INDEX('Policy Characteristics'!H:H,MATCH($C976,'Policy Characteristics'!$C:$C,0))),"",INDEX('Policy Characteristics'!H:H,MATCH($C976,'Policy Characteristics'!$C:$C,0)))</f>
        <v>1</v>
      </c>
      <c r="O976" s="427" t="str">
        <f>IF(ISBLANK(INDEX('Policy Characteristics'!I:I,MATCH($C976,'Policy Characteristics'!$C:$C,0))),"",INDEX('Policy Characteristics'!I:I,MATCH($C976,'Policy Characteristics'!$C:$C,0)))</f>
        <v>on/off</v>
      </c>
      <c r="P976" s="427" t="str">
        <f>IF(ISBLANK(INDEX('Policy Characteristics'!J:J,MATCH($C976,'Policy Characteristics'!$C:$C,0))),"",INDEX('Policy Characteristics'!J:J,MATCH($C976,'Policy Characteristics'!$C:$C,0)))</f>
        <v/>
      </c>
      <c r="Q976" s="427" t="str">
        <f>IF(ISBLANK(INDEX('Policy Characteristics'!K:K,MATCH($C976,'Policy Characteristics'!$C:$C,0))),"",INDEX('Policy Characteristics'!K:K,MATCH($C976,'Policy Characteristics'!$C:$C,0)))</f>
        <v/>
      </c>
      <c r="R976" s="427" t="str">
        <f>IF(ISBLANK(INDEX('Policy Characteristics'!L:L,MATCH($C976,'Policy Characteristics'!$C:$C,0))),"",INDEX('Policy Characteristics'!L:L,MATCH($C976,'Policy Characteristics'!$C:$C,0)))</f>
        <v/>
      </c>
    </row>
    <row r="977" spans="1:18" s="2" customFormat="1" x14ac:dyDescent="0.35">
      <c r="A977" s="427" t="str">
        <f>IF(ISBLANK(INDEX('Policy Characteristics'!A:A,MATCH($C977,'Policy Characteristics'!$C:$C,0))),"",INDEX('Policy Characteristics'!A:A,MATCH($C977,'Policy Characteristics'!$C:$C,0)))</f>
        <v>Cross-Sector</v>
      </c>
      <c r="B977" s="427" t="str">
        <f>IF(ISBLANK(INDEX('Policy Characteristics'!B:B,MATCH($C977,'Policy Characteristics'!$C:$C,0))),"",INDEX('Policy Characteristics'!B:B,MATCH($C977,'Policy Characteristics'!$C:$C,0)))</f>
        <v>Fixed Energy Prices</v>
      </c>
      <c r="C977" s="431" t="str">
        <f t="shared" si="53"/>
        <v>Toggle Whether Policies Affect Energy Prices</v>
      </c>
      <c r="D977" s="9" t="s">
        <v>56</v>
      </c>
      <c r="E977" s="53"/>
      <c r="F977" s="9" t="s">
        <v>101</v>
      </c>
      <c r="G977" s="9"/>
      <c r="H977" s="56">
        <v>840</v>
      </c>
      <c r="I977" s="9" t="s">
        <v>46</v>
      </c>
      <c r="J977" s="429" t="str">
        <f>IF(ISBLANK(INDEX('Policy Characteristics'!D:D,MATCH($C977,'Policy Characteristics'!$C:$C,0))),"",INDEX('Policy Characteristics'!D:D,MATCH($C977,'Policy Characteristics'!$C:$C,0)))</f>
        <v>Fixed Energy Prices</v>
      </c>
      <c r="K977" s="427" t="str">
        <f>IF(ISBLANK(INDEX('Policy Characteristics'!E:E,MATCH($C977,'Policy Characteristics'!$C:$C,0))),"",INDEX('Policy Characteristics'!E:E,MATCH($C977,'Policy Characteristics'!$C:$C,0)))</f>
        <v>cross toggle whether policies affect energy prices</v>
      </c>
      <c r="L977" s="427">
        <f>IF(ISBLANK(INDEX('Policy Characteristics'!F:F,MATCH($C977,'Policy Characteristics'!$C:$C,0))),"",INDEX('Policy Characteristics'!F:F,MATCH($C977,'Policy Characteristics'!$C:$C,0)))</f>
        <v>0</v>
      </c>
      <c r="M977" s="427">
        <f>IF(ISBLANK(INDEX('Policy Characteristics'!G:G,MATCH($C977,'Policy Characteristics'!$C:$C,0))),"",INDEX('Policy Characteristics'!G:G,MATCH($C977,'Policy Characteristics'!$C:$C,0)))</f>
        <v>1</v>
      </c>
      <c r="N977" s="427">
        <f>IF(ISBLANK(INDEX('Policy Characteristics'!H:H,MATCH($C977,'Policy Characteristics'!$C:$C,0))),"",INDEX('Policy Characteristics'!H:H,MATCH($C977,'Policy Characteristics'!$C:$C,0)))</f>
        <v>1</v>
      </c>
      <c r="O977" s="427" t="str">
        <f>IF(ISBLANK(INDEX('Policy Characteristics'!I:I,MATCH($C977,'Policy Characteristics'!$C:$C,0))),"",INDEX('Policy Characteristics'!I:I,MATCH($C977,'Policy Characteristics'!$C:$C,0)))</f>
        <v>on/off</v>
      </c>
      <c r="P977" s="427" t="str">
        <f>IF(ISBLANK(INDEX('Policy Characteristics'!J:J,MATCH($C977,'Policy Characteristics'!$C:$C,0))),"",INDEX('Policy Characteristics'!J:J,MATCH($C977,'Policy Characteristics'!$C:$C,0)))</f>
        <v/>
      </c>
      <c r="Q977" s="427" t="str">
        <f>IF(ISBLANK(INDEX('Policy Characteristics'!K:K,MATCH($C977,'Policy Characteristics'!$C:$C,0))),"",INDEX('Policy Characteristics'!K:K,MATCH($C977,'Policy Characteristics'!$C:$C,0)))</f>
        <v/>
      </c>
      <c r="R977" s="427" t="str">
        <f>IF(ISBLANK(INDEX('Policy Characteristics'!L:L,MATCH($C977,'Policy Characteristics'!$C:$C,0))),"",INDEX('Policy Characteristics'!L:L,MATCH($C977,'Policy Characteristics'!$C:$C,0)))</f>
        <v/>
      </c>
    </row>
    <row r="978" spans="1:18" s="2" customFormat="1" x14ac:dyDescent="0.35">
      <c r="A978" s="427" t="str">
        <f>IF(ISBLANK(INDEX('Policy Characteristics'!A:A,MATCH($C978,'Policy Characteristics'!$C:$C,0))),"",INDEX('Policy Characteristics'!A:A,MATCH($C978,'Policy Characteristics'!$C:$C,0)))</f>
        <v>Cross-Sector</v>
      </c>
      <c r="B978" s="427" t="str">
        <f>IF(ISBLANK(INDEX('Policy Characteristics'!B:B,MATCH($C978,'Policy Characteristics'!$C:$C,0))),"",INDEX('Policy Characteristics'!B:B,MATCH($C978,'Policy Characteristics'!$C:$C,0)))</f>
        <v>Fixed Energy Prices</v>
      </c>
      <c r="C978" s="431" t="str">
        <f t="shared" si="53"/>
        <v>Toggle Whether Policies Affect Energy Prices</v>
      </c>
      <c r="D978" s="9" t="s">
        <v>57</v>
      </c>
      <c r="E978" s="53"/>
      <c r="F978" s="9" t="s">
        <v>102</v>
      </c>
      <c r="G978" s="9"/>
      <c r="H978" s="54">
        <v>841</v>
      </c>
      <c r="I978" s="9" t="s">
        <v>46</v>
      </c>
      <c r="J978" s="429" t="str">
        <f>IF(ISBLANK(INDEX('Policy Characteristics'!D:D,MATCH($C978,'Policy Characteristics'!$C:$C,0))),"",INDEX('Policy Characteristics'!D:D,MATCH($C978,'Policy Characteristics'!$C:$C,0)))</f>
        <v>Fixed Energy Prices</v>
      </c>
      <c r="K978" s="427" t="str">
        <f>IF(ISBLANK(INDEX('Policy Characteristics'!E:E,MATCH($C978,'Policy Characteristics'!$C:$C,0))),"",INDEX('Policy Characteristics'!E:E,MATCH($C978,'Policy Characteristics'!$C:$C,0)))</f>
        <v>cross toggle whether policies affect energy prices</v>
      </c>
      <c r="L978" s="427">
        <f>IF(ISBLANK(INDEX('Policy Characteristics'!F:F,MATCH($C978,'Policy Characteristics'!$C:$C,0))),"",INDEX('Policy Characteristics'!F:F,MATCH($C978,'Policy Characteristics'!$C:$C,0)))</f>
        <v>0</v>
      </c>
      <c r="M978" s="427">
        <f>IF(ISBLANK(INDEX('Policy Characteristics'!G:G,MATCH($C978,'Policy Characteristics'!$C:$C,0))),"",INDEX('Policy Characteristics'!G:G,MATCH($C978,'Policy Characteristics'!$C:$C,0)))</f>
        <v>1</v>
      </c>
      <c r="N978" s="427">
        <f>IF(ISBLANK(INDEX('Policy Characteristics'!H:H,MATCH($C978,'Policy Characteristics'!$C:$C,0))),"",INDEX('Policy Characteristics'!H:H,MATCH($C978,'Policy Characteristics'!$C:$C,0)))</f>
        <v>1</v>
      </c>
      <c r="O978" s="427" t="str">
        <f>IF(ISBLANK(INDEX('Policy Characteristics'!I:I,MATCH($C978,'Policy Characteristics'!$C:$C,0))),"",INDEX('Policy Characteristics'!I:I,MATCH($C978,'Policy Characteristics'!$C:$C,0)))</f>
        <v>on/off</v>
      </c>
      <c r="P978" s="427" t="str">
        <f>IF(ISBLANK(INDEX('Policy Characteristics'!J:J,MATCH($C978,'Policy Characteristics'!$C:$C,0))),"",INDEX('Policy Characteristics'!J:J,MATCH($C978,'Policy Characteristics'!$C:$C,0)))</f>
        <v/>
      </c>
      <c r="Q978" s="427" t="str">
        <f>IF(ISBLANK(INDEX('Policy Characteristics'!K:K,MATCH($C978,'Policy Characteristics'!$C:$C,0))),"",INDEX('Policy Characteristics'!K:K,MATCH($C978,'Policy Characteristics'!$C:$C,0)))</f>
        <v/>
      </c>
      <c r="R978" s="427" t="str">
        <f>IF(ISBLANK(INDEX('Policy Characteristics'!L:L,MATCH($C978,'Policy Characteristics'!$C:$C,0))),"",INDEX('Policy Characteristics'!L:L,MATCH($C978,'Policy Characteristics'!$C:$C,0)))</f>
        <v/>
      </c>
    </row>
    <row r="979" spans="1:18" s="2" customFormat="1" x14ac:dyDescent="0.35">
      <c r="A979" s="427" t="str">
        <f>IF(ISBLANK(INDEX('Policy Characteristics'!A:A,MATCH($C979,'Policy Characteristics'!$C:$C,0))),"",INDEX('Policy Characteristics'!A:A,MATCH($C979,'Policy Characteristics'!$C:$C,0)))</f>
        <v>Cross-Sector</v>
      </c>
      <c r="B979" s="427" t="str">
        <f>IF(ISBLANK(INDEX('Policy Characteristics'!B:B,MATCH($C979,'Policy Characteristics'!$C:$C,0))),"",INDEX('Policy Characteristics'!B:B,MATCH($C979,'Policy Characteristics'!$C:$C,0)))</f>
        <v>Fixed Energy Prices</v>
      </c>
      <c r="C979" s="431" t="str">
        <f t="shared" si="53"/>
        <v>Toggle Whether Policies Affect Energy Prices</v>
      </c>
      <c r="D979" s="9" t="s">
        <v>58</v>
      </c>
      <c r="E979" s="53"/>
      <c r="F979" s="9" t="s">
        <v>103</v>
      </c>
      <c r="G979" s="9"/>
      <c r="H979" s="56">
        <v>842</v>
      </c>
      <c r="I979" s="9" t="s">
        <v>46</v>
      </c>
      <c r="J979" s="429" t="str">
        <f>IF(ISBLANK(INDEX('Policy Characteristics'!D:D,MATCH($C979,'Policy Characteristics'!$C:$C,0))),"",INDEX('Policy Characteristics'!D:D,MATCH($C979,'Policy Characteristics'!$C:$C,0)))</f>
        <v>Fixed Energy Prices</v>
      </c>
      <c r="K979" s="427" t="str">
        <f>IF(ISBLANK(INDEX('Policy Characteristics'!E:E,MATCH($C979,'Policy Characteristics'!$C:$C,0))),"",INDEX('Policy Characteristics'!E:E,MATCH($C979,'Policy Characteristics'!$C:$C,0)))</f>
        <v>cross toggle whether policies affect energy prices</v>
      </c>
      <c r="L979" s="427">
        <f>IF(ISBLANK(INDEX('Policy Characteristics'!F:F,MATCH($C979,'Policy Characteristics'!$C:$C,0))),"",INDEX('Policy Characteristics'!F:F,MATCH($C979,'Policy Characteristics'!$C:$C,0)))</f>
        <v>0</v>
      </c>
      <c r="M979" s="427">
        <f>IF(ISBLANK(INDEX('Policy Characteristics'!G:G,MATCH($C979,'Policy Characteristics'!$C:$C,0))),"",INDEX('Policy Characteristics'!G:G,MATCH($C979,'Policy Characteristics'!$C:$C,0)))</f>
        <v>1</v>
      </c>
      <c r="N979" s="427">
        <f>IF(ISBLANK(INDEX('Policy Characteristics'!H:H,MATCH($C979,'Policy Characteristics'!$C:$C,0))),"",INDEX('Policy Characteristics'!H:H,MATCH($C979,'Policy Characteristics'!$C:$C,0)))</f>
        <v>1</v>
      </c>
      <c r="O979" s="427" t="str">
        <f>IF(ISBLANK(INDEX('Policy Characteristics'!I:I,MATCH($C979,'Policy Characteristics'!$C:$C,0))),"",INDEX('Policy Characteristics'!I:I,MATCH($C979,'Policy Characteristics'!$C:$C,0)))</f>
        <v>on/off</v>
      </c>
      <c r="P979" s="427" t="str">
        <f>IF(ISBLANK(INDEX('Policy Characteristics'!J:J,MATCH($C979,'Policy Characteristics'!$C:$C,0))),"",INDEX('Policy Characteristics'!J:J,MATCH($C979,'Policy Characteristics'!$C:$C,0)))</f>
        <v/>
      </c>
      <c r="Q979" s="427" t="str">
        <f>IF(ISBLANK(INDEX('Policy Characteristics'!K:K,MATCH($C979,'Policy Characteristics'!$C:$C,0))),"",INDEX('Policy Characteristics'!K:K,MATCH($C979,'Policy Characteristics'!$C:$C,0)))</f>
        <v/>
      </c>
      <c r="R979" s="427" t="str">
        <f>IF(ISBLANK(INDEX('Policy Characteristics'!L:L,MATCH($C979,'Policy Characteristics'!$C:$C,0))),"",INDEX('Policy Characteristics'!L:L,MATCH($C979,'Policy Characteristics'!$C:$C,0)))</f>
        <v/>
      </c>
    </row>
    <row r="980" spans="1:18" s="2" customFormat="1" x14ac:dyDescent="0.35">
      <c r="A980" s="427" t="str">
        <f>IF(ISBLANK(INDEX('Policy Characteristics'!A:A,MATCH($C980,'Policy Characteristics'!$C:$C,0))),"",INDEX('Policy Characteristics'!A:A,MATCH($C980,'Policy Characteristics'!$C:$C,0)))</f>
        <v>Cross-Sector</v>
      </c>
      <c r="B980" s="427" t="str">
        <f>IF(ISBLANK(INDEX('Policy Characteristics'!B:B,MATCH($C980,'Policy Characteristics'!$C:$C,0))),"",INDEX('Policy Characteristics'!B:B,MATCH($C980,'Policy Characteristics'!$C:$C,0)))</f>
        <v>Fixed Energy Prices</v>
      </c>
      <c r="C980" s="431" t="str">
        <f t="shared" si="53"/>
        <v>Toggle Whether Policies Affect Energy Prices</v>
      </c>
      <c r="D980" s="9" t="s">
        <v>2563</v>
      </c>
      <c r="E980" s="53"/>
      <c r="F980" s="9" t="s">
        <v>2564</v>
      </c>
      <c r="G980" s="9"/>
      <c r="H980" s="54">
        <v>843</v>
      </c>
      <c r="I980" s="9" t="s">
        <v>46</v>
      </c>
      <c r="J980" s="429" t="str">
        <f>IF(ISBLANK(INDEX('Policy Characteristics'!D:D,MATCH($C980,'Policy Characteristics'!$C:$C,0))),"",INDEX('Policy Characteristics'!D:D,MATCH($C980,'Policy Characteristics'!$C:$C,0)))</f>
        <v>Fixed Energy Prices</v>
      </c>
      <c r="K980" s="427" t="str">
        <f>IF(ISBLANK(INDEX('Policy Characteristics'!E:E,MATCH($C980,'Policy Characteristics'!$C:$C,0))),"",INDEX('Policy Characteristics'!E:E,MATCH($C980,'Policy Characteristics'!$C:$C,0)))</f>
        <v>cross toggle whether policies affect energy prices</v>
      </c>
      <c r="L980" s="427">
        <f>IF(ISBLANK(INDEX('Policy Characteristics'!F:F,MATCH($C980,'Policy Characteristics'!$C:$C,0))),"",INDEX('Policy Characteristics'!F:F,MATCH($C980,'Policy Characteristics'!$C:$C,0)))</f>
        <v>0</v>
      </c>
      <c r="M980" s="427">
        <f>IF(ISBLANK(INDEX('Policy Characteristics'!G:G,MATCH($C980,'Policy Characteristics'!$C:$C,0))),"",INDEX('Policy Characteristics'!G:G,MATCH($C980,'Policy Characteristics'!$C:$C,0)))</f>
        <v>1</v>
      </c>
      <c r="N980" s="427">
        <f>IF(ISBLANK(INDEX('Policy Characteristics'!H:H,MATCH($C980,'Policy Characteristics'!$C:$C,0))),"",INDEX('Policy Characteristics'!H:H,MATCH($C980,'Policy Characteristics'!$C:$C,0)))</f>
        <v>1</v>
      </c>
      <c r="O980" s="427" t="str">
        <f>IF(ISBLANK(INDEX('Policy Characteristics'!I:I,MATCH($C980,'Policy Characteristics'!$C:$C,0))),"",INDEX('Policy Characteristics'!I:I,MATCH($C980,'Policy Characteristics'!$C:$C,0)))</f>
        <v>on/off</v>
      </c>
      <c r="P980" s="427" t="str">
        <f>IF(ISBLANK(INDEX('Policy Characteristics'!J:J,MATCH($C980,'Policy Characteristics'!$C:$C,0))),"",INDEX('Policy Characteristics'!J:J,MATCH($C980,'Policy Characteristics'!$C:$C,0)))</f>
        <v/>
      </c>
      <c r="Q980" s="427" t="str">
        <f>IF(ISBLANK(INDEX('Policy Characteristics'!K:K,MATCH($C980,'Policy Characteristics'!$C:$C,0))),"",INDEX('Policy Characteristics'!K:K,MATCH($C980,'Policy Characteristics'!$C:$C,0)))</f>
        <v/>
      </c>
      <c r="R980" s="427" t="str">
        <f>IF(ISBLANK(INDEX('Policy Characteristics'!L:L,MATCH($C980,'Policy Characteristics'!$C:$C,0))),"",INDEX('Policy Characteristics'!L:L,MATCH($C980,'Policy Characteristics'!$C:$C,0)))</f>
        <v/>
      </c>
    </row>
    <row r="981" spans="1:18" s="2" customFormat="1" x14ac:dyDescent="0.35">
      <c r="A981" s="427" t="str">
        <f>IF(ISBLANK(INDEX('Policy Characteristics'!A:A,MATCH($C981,'Policy Characteristics'!$C:$C,0))),"",INDEX('Policy Characteristics'!A:A,MATCH($C981,'Policy Characteristics'!$C:$C,0)))</f>
        <v>Cross-Sector</v>
      </c>
      <c r="B981" s="427" t="str">
        <f>IF(ISBLANK(INDEX('Policy Characteristics'!B:B,MATCH($C981,'Policy Characteristics'!$C:$C,0))),"",INDEX('Policy Characteristics'!B:B,MATCH($C981,'Policy Characteristics'!$C:$C,0)))</f>
        <v>Fixed Energy Prices</v>
      </c>
      <c r="C981" s="431" t="str">
        <f t="shared" si="53"/>
        <v>Toggle Whether Policies Affect Energy Prices</v>
      </c>
      <c r="D981" s="9" t="s">
        <v>463</v>
      </c>
      <c r="E981" s="53"/>
      <c r="F981" s="9" t="s">
        <v>464</v>
      </c>
      <c r="G981" s="9"/>
      <c r="H981" s="56">
        <v>844</v>
      </c>
      <c r="I981" s="9" t="s">
        <v>46</v>
      </c>
      <c r="J981" s="429" t="str">
        <f>IF(ISBLANK(INDEX('Policy Characteristics'!D:D,MATCH($C981,'Policy Characteristics'!$C:$C,0))),"",INDEX('Policy Characteristics'!D:D,MATCH($C981,'Policy Characteristics'!$C:$C,0)))</f>
        <v>Fixed Energy Prices</v>
      </c>
      <c r="K981" s="427" t="str">
        <f>IF(ISBLANK(INDEX('Policy Characteristics'!E:E,MATCH($C981,'Policy Characteristics'!$C:$C,0))),"",INDEX('Policy Characteristics'!E:E,MATCH($C981,'Policy Characteristics'!$C:$C,0)))</f>
        <v>cross toggle whether policies affect energy prices</v>
      </c>
      <c r="L981" s="427">
        <f>IF(ISBLANK(INDEX('Policy Characteristics'!F:F,MATCH($C981,'Policy Characteristics'!$C:$C,0))),"",INDEX('Policy Characteristics'!F:F,MATCH($C981,'Policy Characteristics'!$C:$C,0)))</f>
        <v>0</v>
      </c>
      <c r="M981" s="427">
        <f>IF(ISBLANK(INDEX('Policy Characteristics'!G:G,MATCH($C981,'Policy Characteristics'!$C:$C,0))),"",INDEX('Policy Characteristics'!G:G,MATCH($C981,'Policy Characteristics'!$C:$C,0)))</f>
        <v>1</v>
      </c>
      <c r="N981" s="427">
        <f>IF(ISBLANK(INDEX('Policy Characteristics'!H:H,MATCH($C981,'Policy Characteristics'!$C:$C,0))),"",INDEX('Policy Characteristics'!H:H,MATCH($C981,'Policy Characteristics'!$C:$C,0)))</f>
        <v>1</v>
      </c>
      <c r="O981" s="427" t="str">
        <f>IF(ISBLANK(INDEX('Policy Characteristics'!I:I,MATCH($C981,'Policy Characteristics'!$C:$C,0))),"",INDEX('Policy Characteristics'!I:I,MATCH($C981,'Policy Characteristics'!$C:$C,0)))</f>
        <v>on/off</v>
      </c>
      <c r="P981" s="427" t="str">
        <f>IF(ISBLANK(INDEX('Policy Characteristics'!J:J,MATCH($C981,'Policy Characteristics'!$C:$C,0))),"",INDEX('Policy Characteristics'!J:J,MATCH($C981,'Policy Characteristics'!$C:$C,0)))</f>
        <v/>
      </c>
      <c r="Q981" s="427" t="str">
        <f>IF(ISBLANK(INDEX('Policy Characteristics'!K:K,MATCH($C981,'Policy Characteristics'!$C:$C,0))),"",INDEX('Policy Characteristics'!K:K,MATCH($C981,'Policy Characteristics'!$C:$C,0)))</f>
        <v/>
      </c>
      <c r="R981" s="427" t="str">
        <f>IF(ISBLANK(INDEX('Policy Characteristics'!L:L,MATCH($C981,'Policy Characteristics'!$C:$C,0))),"",INDEX('Policy Characteristics'!L:L,MATCH($C981,'Policy Characteristics'!$C:$C,0)))</f>
        <v/>
      </c>
    </row>
    <row r="982" spans="1:18" s="2" customFormat="1" x14ac:dyDescent="0.35">
      <c r="A982" s="427" t="str">
        <f>IF(ISBLANK(INDEX('Policy Characteristics'!A:A,MATCH($C982,'Policy Characteristics'!$C:$C,0))),"",INDEX('Policy Characteristics'!A:A,MATCH($C982,'Policy Characteristics'!$C:$C,0)))</f>
        <v>Cross-Sector</v>
      </c>
      <c r="B982" s="427" t="str">
        <f>IF(ISBLANK(INDEX('Policy Characteristics'!B:B,MATCH($C982,'Policy Characteristics'!$C:$C,0))),"",INDEX('Policy Characteristics'!B:B,MATCH($C982,'Policy Characteristics'!$C:$C,0)))</f>
        <v>Fixed Energy Prices</v>
      </c>
      <c r="C982" s="431" t="str">
        <f t="shared" si="53"/>
        <v>Toggle Whether Policies Affect Energy Prices</v>
      </c>
      <c r="D982" s="9" t="s">
        <v>2555</v>
      </c>
      <c r="E982" s="53"/>
      <c r="F982" s="9" t="s">
        <v>2559</v>
      </c>
      <c r="G982" s="9"/>
      <c r="H982" s="54">
        <v>845</v>
      </c>
      <c r="I982" s="9" t="s">
        <v>46</v>
      </c>
      <c r="J982" s="429" t="str">
        <f>IF(ISBLANK(INDEX('Policy Characteristics'!D:D,MATCH($C982,'Policy Characteristics'!$C:$C,0))),"",INDEX('Policy Characteristics'!D:D,MATCH($C982,'Policy Characteristics'!$C:$C,0)))</f>
        <v>Fixed Energy Prices</v>
      </c>
      <c r="K982" s="427" t="str">
        <f>IF(ISBLANK(INDEX('Policy Characteristics'!E:E,MATCH($C982,'Policy Characteristics'!$C:$C,0))),"",INDEX('Policy Characteristics'!E:E,MATCH($C982,'Policy Characteristics'!$C:$C,0)))</f>
        <v>cross toggle whether policies affect energy prices</v>
      </c>
      <c r="L982" s="427">
        <f>IF(ISBLANK(INDEX('Policy Characteristics'!F:F,MATCH($C982,'Policy Characteristics'!$C:$C,0))),"",INDEX('Policy Characteristics'!F:F,MATCH($C982,'Policy Characteristics'!$C:$C,0)))</f>
        <v>0</v>
      </c>
      <c r="M982" s="427">
        <f>IF(ISBLANK(INDEX('Policy Characteristics'!G:G,MATCH($C982,'Policy Characteristics'!$C:$C,0))),"",INDEX('Policy Characteristics'!G:G,MATCH($C982,'Policy Characteristics'!$C:$C,0)))</f>
        <v>1</v>
      </c>
      <c r="N982" s="427">
        <f>IF(ISBLANK(INDEX('Policy Characteristics'!H:H,MATCH($C982,'Policy Characteristics'!$C:$C,0))),"",INDEX('Policy Characteristics'!H:H,MATCH($C982,'Policy Characteristics'!$C:$C,0)))</f>
        <v>1</v>
      </c>
      <c r="O982" s="427" t="str">
        <f>IF(ISBLANK(INDEX('Policy Characteristics'!I:I,MATCH($C982,'Policy Characteristics'!$C:$C,0))),"",INDEX('Policy Characteristics'!I:I,MATCH($C982,'Policy Characteristics'!$C:$C,0)))</f>
        <v>on/off</v>
      </c>
      <c r="P982" s="427" t="str">
        <f>IF(ISBLANK(INDEX('Policy Characteristics'!J:J,MATCH($C982,'Policy Characteristics'!$C:$C,0))),"",INDEX('Policy Characteristics'!J:J,MATCH($C982,'Policy Characteristics'!$C:$C,0)))</f>
        <v/>
      </c>
      <c r="Q982" s="427" t="str">
        <f>IF(ISBLANK(INDEX('Policy Characteristics'!K:K,MATCH($C982,'Policy Characteristics'!$C:$C,0))),"",INDEX('Policy Characteristics'!K:K,MATCH($C982,'Policy Characteristics'!$C:$C,0)))</f>
        <v/>
      </c>
      <c r="R982" s="427" t="str">
        <f>IF(ISBLANK(INDEX('Policy Characteristics'!L:L,MATCH($C982,'Policy Characteristics'!$C:$C,0))),"",INDEX('Policy Characteristics'!L:L,MATCH($C982,'Policy Characteristics'!$C:$C,0)))</f>
        <v/>
      </c>
    </row>
    <row r="983" spans="1:18" s="2" customFormat="1" x14ac:dyDescent="0.35">
      <c r="A983" s="427" t="str">
        <f>IF(ISBLANK(INDEX('Policy Characteristics'!A:A,MATCH($C983,'Policy Characteristics'!$C:$C,0))),"",INDEX('Policy Characteristics'!A:A,MATCH($C983,'Policy Characteristics'!$C:$C,0)))</f>
        <v>Cross-Sector</v>
      </c>
      <c r="B983" s="427" t="str">
        <f>IF(ISBLANK(INDEX('Policy Characteristics'!B:B,MATCH($C983,'Policy Characteristics'!$C:$C,0))),"",INDEX('Policy Characteristics'!B:B,MATCH($C983,'Policy Characteristics'!$C:$C,0)))</f>
        <v>Fixed Energy Prices</v>
      </c>
      <c r="C983" s="431" t="str">
        <f t="shared" si="53"/>
        <v>Toggle Whether Policies Affect Energy Prices</v>
      </c>
      <c r="D983" s="9" t="s">
        <v>2565</v>
      </c>
      <c r="E983" s="53"/>
      <c r="F983" s="9" t="s">
        <v>2566</v>
      </c>
      <c r="G983" s="9"/>
      <c r="H983" s="56">
        <v>846</v>
      </c>
      <c r="I983" s="9" t="s">
        <v>46</v>
      </c>
      <c r="J983" s="429" t="str">
        <f>IF(ISBLANK(INDEX('Policy Characteristics'!D:D,MATCH($C983,'Policy Characteristics'!$C:$C,0))),"",INDEX('Policy Characteristics'!D:D,MATCH($C983,'Policy Characteristics'!$C:$C,0)))</f>
        <v>Fixed Energy Prices</v>
      </c>
      <c r="K983" s="427" t="str">
        <f>IF(ISBLANK(INDEX('Policy Characteristics'!E:E,MATCH($C983,'Policy Characteristics'!$C:$C,0))),"",INDEX('Policy Characteristics'!E:E,MATCH($C983,'Policy Characteristics'!$C:$C,0)))</f>
        <v>cross toggle whether policies affect energy prices</v>
      </c>
      <c r="L983" s="427">
        <f>IF(ISBLANK(INDEX('Policy Characteristics'!F:F,MATCH($C983,'Policy Characteristics'!$C:$C,0))),"",INDEX('Policy Characteristics'!F:F,MATCH($C983,'Policy Characteristics'!$C:$C,0)))</f>
        <v>0</v>
      </c>
      <c r="M983" s="427">
        <f>IF(ISBLANK(INDEX('Policy Characteristics'!G:G,MATCH($C983,'Policy Characteristics'!$C:$C,0))),"",INDEX('Policy Characteristics'!G:G,MATCH($C983,'Policy Characteristics'!$C:$C,0)))</f>
        <v>1</v>
      </c>
      <c r="N983" s="427">
        <f>IF(ISBLANK(INDEX('Policy Characteristics'!H:H,MATCH($C983,'Policy Characteristics'!$C:$C,0))),"",INDEX('Policy Characteristics'!H:H,MATCH($C983,'Policy Characteristics'!$C:$C,0)))</f>
        <v>1</v>
      </c>
      <c r="O983" s="427" t="str">
        <f>IF(ISBLANK(INDEX('Policy Characteristics'!I:I,MATCH($C983,'Policy Characteristics'!$C:$C,0))),"",INDEX('Policy Characteristics'!I:I,MATCH($C983,'Policy Characteristics'!$C:$C,0)))</f>
        <v>on/off</v>
      </c>
      <c r="P983" s="427" t="str">
        <f>IF(ISBLANK(INDEX('Policy Characteristics'!J:J,MATCH($C983,'Policy Characteristics'!$C:$C,0))),"",INDEX('Policy Characteristics'!J:J,MATCH($C983,'Policy Characteristics'!$C:$C,0)))</f>
        <v/>
      </c>
      <c r="Q983" s="427" t="str">
        <f>IF(ISBLANK(INDEX('Policy Characteristics'!K:K,MATCH($C983,'Policy Characteristics'!$C:$C,0))),"",INDEX('Policy Characteristics'!K:K,MATCH($C983,'Policy Characteristics'!$C:$C,0)))</f>
        <v/>
      </c>
      <c r="R983" s="427" t="str">
        <f>IF(ISBLANK(INDEX('Policy Characteristics'!L:L,MATCH($C983,'Policy Characteristics'!$C:$C,0))),"",INDEX('Policy Characteristics'!L:L,MATCH($C983,'Policy Characteristics'!$C:$C,0)))</f>
        <v/>
      </c>
    </row>
    <row r="984" spans="1:18" s="2" customFormat="1" x14ac:dyDescent="0.35">
      <c r="A984" s="427" t="str">
        <f>IF(ISBLANK(INDEX('Policy Characteristics'!A:A,MATCH($C984,'Policy Characteristics'!$C:$C,0))),"",INDEX('Policy Characteristics'!A:A,MATCH($C984,'Policy Characteristics'!$C:$C,0)))</f>
        <v>Cross-Sector</v>
      </c>
      <c r="B984" s="427" t="str">
        <f>IF(ISBLANK(INDEX('Policy Characteristics'!B:B,MATCH($C984,'Policy Characteristics'!$C:$C,0))),"",INDEX('Policy Characteristics'!B:B,MATCH($C984,'Policy Characteristics'!$C:$C,0)))</f>
        <v>Fixed Energy Prices</v>
      </c>
      <c r="C984" s="431" t="str">
        <f t="shared" si="53"/>
        <v>Toggle Whether Policies Affect Energy Prices</v>
      </c>
      <c r="D984" s="9" t="s">
        <v>2556</v>
      </c>
      <c r="E984" s="53"/>
      <c r="F984" s="9" t="s">
        <v>2560</v>
      </c>
      <c r="G984" s="9"/>
      <c r="H984" s="54">
        <v>847</v>
      </c>
      <c r="I984" s="9" t="s">
        <v>46</v>
      </c>
      <c r="J984" s="429" t="str">
        <f>IF(ISBLANK(INDEX('Policy Characteristics'!D:D,MATCH($C984,'Policy Characteristics'!$C:$C,0))),"",INDEX('Policy Characteristics'!D:D,MATCH($C984,'Policy Characteristics'!$C:$C,0)))</f>
        <v>Fixed Energy Prices</v>
      </c>
      <c r="K984" s="427" t="str">
        <f>IF(ISBLANK(INDEX('Policy Characteristics'!E:E,MATCH($C984,'Policy Characteristics'!$C:$C,0))),"",INDEX('Policy Characteristics'!E:E,MATCH($C984,'Policy Characteristics'!$C:$C,0)))</f>
        <v>cross toggle whether policies affect energy prices</v>
      </c>
      <c r="L984" s="427">
        <f>IF(ISBLANK(INDEX('Policy Characteristics'!F:F,MATCH($C984,'Policy Characteristics'!$C:$C,0))),"",INDEX('Policy Characteristics'!F:F,MATCH($C984,'Policy Characteristics'!$C:$C,0)))</f>
        <v>0</v>
      </c>
      <c r="M984" s="427">
        <f>IF(ISBLANK(INDEX('Policy Characteristics'!G:G,MATCH($C984,'Policy Characteristics'!$C:$C,0))),"",INDEX('Policy Characteristics'!G:G,MATCH($C984,'Policy Characteristics'!$C:$C,0)))</f>
        <v>1</v>
      </c>
      <c r="N984" s="427">
        <f>IF(ISBLANK(INDEX('Policy Characteristics'!H:H,MATCH($C984,'Policy Characteristics'!$C:$C,0))),"",INDEX('Policy Characteristics'!H:H,MATCH($C984,'Policy Characteristics'!$C:$C,0)))</f>
        <v>1</v>
      </c>
      <c r="O984" s="427" t="str">
        <f>IF(ISBLANK(INDEX('Policy Characteristics'!I:I,MATCH($C984,'Policy Characteristics'!$C:$C,0))),"",INDEX('Policy Characteristics'!I:I,MATCH($C984,'Policy Characteristics'!$C:$C,0)))</f>
        <v>on/off</v>
      </c>
      <c r="P984" s="427" t="str">
        <f>IF(ISBLANK(INDEX('Policy Characteristics'!J:J,MATCH($C984,'Policy Characteristics'!$C:$C,0))),"",INDEX('Policy Characteristics'!J:J,MATCH($C984,'Policy Characteristics'!$C:$C,0)))</f>
        <v/>
      </c>
      <c r="Q984" s="427" t="str">
        <f>IF(ISBLANK(INDEX('Policy Characteristics'!K:K,MATCH($C984,'Policy Characteristics'!$C:$C,0))),"",INDEX('Policy Characteristics'!K:K,MATCH($C984,'Policy Characteristics'!$C:$C,0)))</f>
        <v/>
      </c>
      <c r="R984" s="427" t="str">
        <f>IF(ISBLANK(INDEX('Policy Characteristics'!L:L,MATCH($C984,'Policy Characteristics'!$C:$C,0))),"",INDEX('Policy Characteristics'!L:L,MATCH($C984,'Policy Characteristics'!$C:$C,0)))</f>
        <v/>
      </c>
    </row>
    <row r="985" spans="1:18" s="2" customFormat="1" x14ac:dyDescent="0.35">
      <c r="A985" s="427" t="str">
        <f>IF(ISBLANK(INDEX('Policy Characteristics'!A:A,MATCH($C985,'Policy Characteristics'!$C:$C,0))),"",INDEX('Policy Characteristics'!A:A,MATCH($C985,'Policy Characteristics'!$C:$C,0)))</f>
        <v>Cross-Sector</v>
      </c>
      <c r="B985" s="427" t="str">
        <f>IF(ISBLANK(INDEX('Policy Characteristics'!B:B,MATCH($C985,'Policy Characteristics'!$C:$C,0))),"",INDEX('Policy Characteristics'!B:B,MATCH($C985,'Policy Characteristics'!$C:$C,0)))</f>
        <v>Fuel Price Deregulation</v>
      </c>
      <c r="C985" s="430" t="s">
        <v>2893</v>
      </c>
      <c r="D985" s="9" t="s">
        <v>470</v>
      </c>
      <c r="E985" s="53"/>
      <c r="F985" s="9" t="s">
        <v>467</v>
      </c>
      <c r="G985" s="9"/>
      <c r="H985" s="54">
        <v>723</v>
      </c>
      <c r="I985" s="9" t="s">
        <v>46</v>
      </c>
      <c r="J985" s="429" t="str">
        <f>IF(ISBLANK(INDEX('Policy Characteristics'!D:D,MATCH($C985,'Policy Characteristics'!$C:$C,0))),"",INDEX('Policy Characteristics'!D:D,MATCH($C985,'Policy Characteristics'!$C:$C,0)))</f>
        <v>Fuel Price Deregulation</v>
      </c>
      <c r="K985" s="427" t="str">
        <f>IF(ISBLANK(INDEX('Policy Characteristics'!E:E,MATCH($C985,'Policy Characteristics'!$C:$C,0))),"",INDEX('Policy Characteristics'!E:E,MATCH($C985,'Policy Characteristics'!$C:$C,0)))</f>
        <v>cross fuel price deregulation</v>
      </c>
      <c r="L985" s="450">
        <f>IF(ISBLANK(INDEX('Policy Characteristics'!F:F,MATCH($C985,'Policy Characteristics'!$C:$C,0))),"",INDEX('Policy Characteristics'!F:F,MATCH($C985,'Policy Characteristics'!$C:$C,0)))</f>
        <v>0</v>
      </c>
      <c r="M985" s="450">
        <f>IF(ISBLANK(INDEX('Policy Characteristics'!G:G,MATCH($C985,'Policy Characteristics'!$C:$C,0))),"",INDEX('Policy Characteristics'!G:G,MATCH($C985,'Policy Characteristics'!$C:$C,0)))</f>
        <v>1</v>
      </c>
      <c r="N985" s="450">
        <f>IF(ISBLANK(INDEX('Policy Characteristics'!H:H,MATCH($C985,'Policy Characteristics'!$C:$C,0))),"",INDEX('Policy Characteristics'!H:H,MATCH($C985,'Policy Characteristics'!$C:$C,0)))</f>
        <v>0.01</v>
      </c>
      <c r="O985" s="427" t="str">
        <f>IF(ISBLANK(INDEX('Policy Characteristics'!I:I,MATCH($C985,'Policy Characteristics'!$C:$C,0))),"",INDEX('Policy Characteristics'!I:I,MATCH($C985,'Policy Characteristics'!$C:$C,0)))</f>
        <v>% of price deregulated</v>
      </c>
      <c r="P985" s="427" t="str">
        <f>IF(ISBLANK(INDEX('Policy Characteristics'!J:J,MATCH($C985,'Policy Characteristics'!$C:$C,0))),"",INDEX('Policy Characteristics'!J:J,MATCH($C985,'Policy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985" s="427" t="str">
        <f>IF(ISBLANK(INDEX('Policy Characteristics'!K:K,MATCH($C985,'Policy Characteristics'!$C:$C,0))),"",INDEX('Policy Characteristics'!K:K,MATCH($C985,'Policy Characteristics'!$C:$C,0)))</f>
        <v>fuels.html#fuel-price-deregulation</v>
      </c>
      <c r="R985" s="427" t="str">
        <f>IF(ISBLANK(INDEX('Policy Characteristics'!L:L,MATCH($C985,'Policy Characteristics'!$C:$C,0))),"",INDEX('Policy Characteristics'!L:L,MATCH($C985,'Policy Characteristics'!$C:$C,0)))</f>
        <v/>
      </c>
    </row>
    <row r="986" spans="1:18" s="2" customFormat="1" x14ac:dyDescent="0.35">
      <c r="A986" s="427" t="str">
        <f>IF(ISBLANK(INDEX('Policy Characteristics'!A:A,MATCH($C986,'Policy Characteristics'!$C:$C,0))),"",INDEX('Policy Characteristics'!A:A,MATCH($C986,'Policy Characteristics'!$C:$C,0)))</f>
        <v>Cross-Sector</v>
      </c>
      <c r="B986" s="427" t="str">
        <f>IF(ISBLANK(INDEX('Policy Characteristics'!B:B,MATCH($C986,'Policy Characteristics'!$C:$C,0))),"",INDEX('Policy Characteristics'!B:B,MATCH($C986,'Policy Characteristics'!$C:$C,0)))</f>
        <v>Fuel Price Deregulation</v>
      </c>
      <c r="C986" s="431" t="str">
        <f t="shared" ref="C986:C999" si="54">C$985</f>
        <v>Fuel Price Deregulation</v>
      </c>
      <c r="D986" s="9" t="s">
        <v>48</v>
      </c>
      <c r="E986" s="53"/>
      <c r="F986" s="9" t="s">
        <v>92</v>
      </c>
      <c r="G986" s="9"/>
      <c r="H986" s="54">
        <v>724</v>
      </c>
      <c r="I986" s="9" t="s">
        <v>46</v>
      </c>
      <c r="J986" s="429" t="str">
        <f>IF(ISBLANK(INDEX('Policy Characteristics'!D:D,MATCH($C986,'Policy Characteristics'!$C:$C,0))),"",INDEX('Policy Characteristics'!D:D,MATCH($C986,'Policy Characteristics'!$C:$C,0)))</f>
        <v>Fuel Price Deregulation</v>
      </c>
      <c r="K986" s="427" t="str">
        <f>IF(ISBLANK(INDEX('Policy Characteristics'!E:E,MATCH($C986,'Policy Characteristics'!$C:$C,0))),"",INDEX('Policy Characteristics'!E:E,MATCH($C986,'Policy Characteristics'!$C:$C,0)))</f>
        <v>cross fuel price deregulation</v>
      </c>
      <c r="L986" s="450">
        <f>IF(ISBLANK(INDEX('Policy Characteristics'!F:F,MATCH($C986,'Policy Characteristics'!$C:$C,0))),"",INDEX('Policy Characteristics'!F:F,MATCH($C986,'Policy Characteristics'!$C:$C,0)))</f>
        <v>0</v>
      </c>
      <c r="M986" s="450">
        <f>IF(ISBLANK(INDEX('Policy Characteristics'!G:G,MATCH($C986,'Policy Characteristics'!$C:$C,0))),"",INDEX('Policy Characteristics'!G:G,MATCH($C986,'Policy Characteristics'!$C:$C,0)))</f>
        <v>1</v>
      </c>
      <c r="N986" s="450">
        <f>IF(ISBLANK(INDEX('Policy Characteristics'!H:H,MATCH($C986,'Policy Characteristics'!$C:$C,0))),"",INDEX('Policy Characteristics'!H:H,MATCH($C986,'Policy Characteristics'!$C:$C,0)))</f>
        <v>0.01</v>
      </c>
      <c r="O986" s="427" t="str">
        <f>IF(ISBLANK(INDEX('Policy Characteristics'!I:I,MATCH($C986,'Policy Characteristics'!$C:$C,0))),"",INDEX('Policy Characteristics'!I:I,MATCH($C986,'Policy Characteristics'!$C:$C,0)))</f>
        <v>% of price deregulated</v>
      </c>
      <c r="P986" s="427" t="str">
        <f>IF(ISBLANK(INDEX('Policy Characteristics'!J:J,MATCH($C986,'Policy Characteristics'!$C:$C,0))),"",INDEX('Policy Characteristics'!J:J,MATCH($C986,'Policy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986" s="427" t="str">
        <f>IF(ISBLANK(INDEX('Policy Characteristics'!K:K,MATCH($C986,'Policy Characteristics'!$C:$C,0))),"",INDEX('Policy Characteristics'!K:K,MATCH($C986,'Policy Characteristics'!$C:$C,0)))</f>
        <v>fuels.html#fuel-price-deregulation</v>
      </c>
      <c r="R986" s="427" t="str">
        <f>IF(ISBLANK(INDEX('Policy Characteristics'!L:L,MATCH($C986,'Policy Characteristics'!$C:$C,0))),"",INDEX('Policy Characteristics'!L:L,MATCH($C986,'Policy Characteristics'!$C:$C,0)))</f>
        <v/>
      </c>
    </row>
    <row r="987" spans="1:18" s="2" customFormat="1" x14ac:dyDescent="0.35">
      <c r="A987" s="427" t="str">
        <f>IF(ISBLANK(INDEX('Policy Characteristics'!A:A,MATCH($C987,'Policy Characteristics'!$C:$C,0))),"",INDEX('Policy Characteristics'!A:A,MATCH($C987,'Policy Characteristics'!$C:$C,0)))</f>
        <v>Cross-Sector</v>
      </c>
      <c r="B987" s="427" t="str">
        <f>IF(ISBLANK(INDEX('Policy Characteristics'!B:B,MATCH($C987,'Policy Characteristics'!$C:$C,0))),"",INDEX('Policy Characteristics'!B:B,MATCH($C987,'Policy Characteristics'!$C:$C,0)))</f>
        <v>Fuel Price Deregulation</v>
      </c>
      <c r="C987" s="431" t="str">
        <f t="shared" si="54"/>
        <v>Fuel Price Deregulation</v>
      </c>
      <c r="D987" s="9" t="s">
        <v>49</v>
      </c>
      <c r="E987" s="53"/>
      <c r="F987" s="9" t="s">
        <v>93</v>
      </c>
      <c r="G987" s="9"/>
      <c r="H987" s="54">
        <v>725</v>
      </c>
      <c r="I987" s="9" t="s">
        <v>46</v>
      </c>
      <c r="J987" s="429" t="str">
        <f>IF(ISBLANK(INDEX('Policy Characteristics'!D:D,MATCH($C987,'Policy Characteristics'!$C:$C,0))),"",INDEX('Policy Characteristics'!D:D,MATCH($C987,'Policy Characteristics'!$C:$C,0)))</f>
        <v>Fuel Price Deregulation</v>
      </c>
      <c r="K987" s="427" t="str">
        <f>IF(ISBLANK(INDEX('Policy Characteristics'!E:E,MATCH($C987,'Policy Characteristics'!$C:$C,0))),"",INDEX('Policy Characteristics'!E:E,MATCH($C987,'Policy Characteristics'!$C:$C,0)))</f>
        <v>cross fuel price deregulation</v>
      </c>
      <c r="L987" s="450">
        <f>IF(ISBLANK(INDEX('Policy Characteristics'!F:F,MATCH($C987,'Policy Characteristics'!$C:$C,0))),"",INDEX('Policy Characteristics'!F:F,MATCH($C987,'Policy Characteristics'!$C:$C,0)))</f>
        <v>0</v>
      </c>
      <c r="M987" s="450">
        <f>IF(ISBLANK(INDEX('Policy Characteristics'!G:G,MATCH($C987,'Policy Characteristics'!$C:$C,0))),"",INDEX('Policy Characteristics'!G:G,MATCH($C987,'Policy Characteristics'!$C:$C,0)))</f>
        <v>1</v>
      </c>
      <c r="N987" s="450">
        <f>IF(ISBLANK(INDEX('Policy Characteristics'!H:H,MATCH($C987,'Policy Characteristics'!$C:$C,0))),"",INDEX('Policy Characteristics'!H:H,MATCH($C987,'Policy Characteristics'!$C:$C,0)))</f>
        <v>0.01</v>
      </c>
      <c r="O987" s="427" t="str">
        <f>IF(ISBLANK(INDEX('Policy Characteristics'!I:I,MATCH($C987,'Policy Characteristics'!$C:$C,0))),"",INDEX('Policy Characteristics'!I:I,MATCH($C987,'Policy Characteristics'!$C:$C,0)))</f>
        <v>% of price deregulated</v>
      </c>
      <c r="P987" s="427" t="str">
        <f>IF(ISBLANK(INDEX('Policy Characteristics'!J:J,MATCH($C987,'Policy Characteristics'!$C:$C,0))),"",INDEX('Policy Characteristics'!J:J,MATCH($C987,'Policy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987" s="427" t="str">
        <f>IF(ISBLANK(INDEX('Policy Characteristics'!K:K,MATCH($C987,'Policy Characteristics'!$C:$C,0))),"",INDEX('Policy Characteristics'!K:K,MATCH($C987,'Policy Characteristics'!$C:$C,0)))</f>
        <v>fuels.html#fuel-price-deregulation</v>
      </c>
      <c r="R987" s="427" t="str">
        <f>IF(ISBLANK(INDEX('Policy Characteristics'!L:L,MATCH($C987,'Policy Characteristics'!$C:$C,0))),"",INDEX('Policy Characteristics'!L:L,MATCH($C987,'Policy Characteristics'!$C:$C,0)))</f>
        <v/>
      </c>
    </row>
    <row r="988" spans="1:18" s="2" customFormat="1" x14ac:dyDescent="0.35">
      <c r="A988" s="427" t="str">
        <f>IF(ISBLANK(INDEX('Policy Characteristics'!A:A,MATCH($C988,'Policy Characteristics'!$C:$C,0))),"",INDEX('Policy Characteristics'!A:A,MATCH($C988,'Policy Characteristics'!$C:$C,0)))</f>
        <v>Cross-Sector</v>
      </c>
      <c r="B988" s="427" t="str">
        <f>IF(ISBLANK(INDEX('Policy Characteristics'!B:B,MATCH($C988,'Policy Characteristics'!$C:$C,0))),"",INDEX('Policy Characteristics'!B:B,MATCH($C988,'Policy Characteristics'!$C:$C,0)))</f>
        <v>Fuel Price Deregulation</v>
      </c>
      <c r="C988" s="431" t="str">
        <f t="shared" si="54"/>
        <v>Fuel Price Deregulation</v>
      </c>
      <c r="D988" s="9" t="s">
        <v>53</v>
      </c>
      <c r="E988" s="53"/>
      <c r="F988" s="9" t="s">
        <v>97</v>
      </c>
      <c r="G988" s="9"/>
      <c r="H988" s="54">
        <v>726</v>
      </c>
      <c r="I988" s="9" t="s">
        <v>46</v>
      </c>
      <c r="J988" s="429" t="str">
        <f>IF(ISBLANK(INDEX('Policy Characteristics'!D:D,MATCH($C988,'Policy Characteristics'!$C:$C,0))),"",INDEX('Policy Characteristics'!D:D,MATCH($C988,'Policy Characteristics'!$C:$C,0)))</f>
        <v>Fuel Price Deregulation</v>
      </c>
      <c r="K988" s="427" t="str">
        <f>IF(ISBLANK(INDEX('Policy Characteristics'!E:E,MATCH($C988,'Policy Characteristics'!$C:$C,0))),"",INDEX('Policy Characteristics'!E:E,MATCH($C988,'Policy Characteristics'!$C:$C,0)))</f>
        <v>cross fuel price deregulation</v>
      </c>
      <c r="L988" s="450">
        <f>IF(ISBLANK(INDEX('Policy Characteristics'!F:F,MATCH($C988,'Policy Characteristics'!$C:$C,0))),"",INDEX('Policy Characteristics'!F:F,MATCH($C988,'Policy Characteristics'!$C:$C,0)))</f>
        <v>0</v>
      </c>
      <c r="M988" s="450">
        <f>IF(ISBLANK(INDEX('Policy Characteristics'!G:G,MATCH($C988,'Policy Characteristics'!$C:$C,0))),"",INDEX('Policy Characteristics'!G:G,MATCH($C988,'Policy Characteristics'!$C:$C,0)))</f>
        <v>1</v>
      </c>
      <c r="N988" s="450">
        <f>IF(ISBLANK(INDEX('Policy Characteristics'!H:H,MATCH($C988,'Policy Characteristics'!$C:$C,0))),"",INDEX('Policy Characteristics'!H:H,MATCH($C988,'Policy Characteristics'!$C:$C,0)))</f>
        <v>0.01</v>
      </c>
      <c r="O988" s="427" t="str">
        <f>IF(ISBLANK(INDEX('Policy Characteristics'!I:I,MATCH($C988,'Policy Characteristics'!$C:$C,0))),"",INDEX('Policy Characteristics'!I:I,MATCH($C988,'Policy Characteristics'!$C:$C,0)))</f>
        <v>% of price deregulated</v>
      </c>
      <c r="P988" s="427" t="str">
        <f>IF(ISBLANK(INDEX('Policy Characteristics'!J:J,MATCH($C988,'Policy Characteristics'!$C:$C,0))),"",INDEX('Policy Characteristics'!J:J,MATCH($C988,'Policy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988" s="427" t="str">
        <f>IF(ISBLANK(INDEX('Policy Characteristics'!K:K,MATCH($C988,'Policy Characteristics'!$C:$C,0))),"",INDEX('Policy Characteristics'!K:K,MATCH($C988,'Policy Characteristics'!$C:$C,0)))</f>
        <v>fuels.html#fuel-price-deregulation</v>
      </c>
      <c r="R988" s="427" t="str">
        <f>IF(ISBLANK(INDEX('Policy Characteristics'!L:L,MATCH($C988,'Policy Characteristics'!$C:$C,0))),"",INDEX('Policy Characteristics'!L:L,MATCH($C988,'Policy Characteristics'!$C:$C,0)))</f>
        <v/>
      </c>
    </row>
    <row r="989" spans="1:18" s="2" customFormat="1" x14ac:dyDescent="0.35">
      <c r="A989" s="427" t="str">
        <f>IF(ISBLANK(INDEX('Policy Characteristics'!A:A,MATCH($C989,'Policy Characteristics'!$C:$C,0))),"",INDEX('Policy Characteristics'!A:A,MATCH($C989,'Policy Characteristics'!$C:$C,0)))</f>
        <v>Cross-Sector</v>
      </c>
      <c r="B989" s="427" t="str">
        <f>IF(ISBLANK(INDEX('Policy Characteristics'!B:B,MATCH($C989,'Policy Characteristics'!$C:$C,0))),"",INDEX('Policy Characteristics'!B:B,MATCH($C989,'Policy Characteristics'!$C:$C,0)))</f>
        <v>Fuel Price Deregulation</v>
      </c>
      <c r="C989" s="431" t="str">
        <f t="shared" si="54"/>
        <v>Fuel Price Deregulation</v>
      </c>
      <c r="D989" s="9" t="s">
        <v>55</v>
      </c>
      <c r="E989" s="53"/>
      <c r="F989" s="9" t="s">
        <v>100</v>
      </c>
      <c r="G989" s="9"/>
      <c r="H989" s="54">
        <v>727</v>
      </c>
      <c r="I989" s="9" t="s">
        <v>46</v>
      </c>
      <c r="J989" s="429" t="str">
        <f>IF(ISBLANK(INDEX('Policy Characteristics'!D:D,MATCH($C989,'Policy Characteristics'!$C:$C,0))),"",INDEX('Policy Characteristics'!D:D,MATCH($C989,'Policy Characteristics'!$C:$C,0)))</f>
        <v>Fuel Price Deregulation</v>
      </c>
      <c r="K989" s="427" t="str">
        <f>IF(ISBLANK(INDEX('Policy Characteristics'!E:E,MATCH($C989,'Policy Characteristics'!$C:$C,0))),"",INDEX('Policy Characteristics'!E:E,MATCH($C989,'Policy Characteristics'!$C:$C,0)))</f>
        <v>cross fuel price deregulation</v>
      </c>
      <c r="L989" s="450">
        <f>IF(ISBLANK(INDEX('Policy Characteristics'!F:F,MATCH($C989,'Policy Characteristics'!$C:$C,0))),"",INDEX('Policy Characteristics'!F:F,MATCH($C989,'Policy Characteristics'!$C:$C,0)))</f>
        <v>0</v>
      </c>
      <c r="M989" s="450">
        <f>IF(ISBLANK(INDEX('Policy Characteristics'!G:G,MATCH($C989,'Policy Characteristics'!$C:$C,0))),"",INDEX('Policy Characteristics'!G:G,MATCH($C989,'Policy Characteristics'!$C:$C,0)))</f>
        <v>1</v>
      </c>
      <c r="N989" s="450">
        <f>IF(ISBLANK(INDEX('Policy Characteristics'!H:H,MATCH($C989,'Policy Characteristics'!$C:$C,0))),"",INDEX('Policy Characteristics'!H:H,MATCH($C989,'Policy Characteristics'!$C:$C,0)))</f>
        <v>0.01</v>
      </c>
      <c r="O989" s="427" t="str">
        <f>IF(ISBLANK(INDEX('Policy Characteristics'!I:I,MATCH($C989,'Policy Characteristics'!$C:$C,0))),"",INDEX('Policy Characteristics'!I:I,MATCH($C989,'Policy Characteristics'!$C:$C,0)))</f>
        <v>% of price deregulated</v>
      </c>
      <c r="P989" s="427" t="str">
        <f>IF(ISBLANK(INDEX('Policy Characteristics'!J:J,MATCH($C989,'Policy Characteristics'!$C:$C,0))),"",INDEX('Policy Characteristics'!J:J,MATCH($C989,'Policy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989" s="427" t="str">
        <f>IF(ISBLANK(INDEX('Policy Characteristics'!K:K,MATCH($C989,'Policy Characteristics'!$C:$C,0))),"",INDEX('Policy Characteristics'!K:K,MATCH($C989,'Policy Characteristics'!$C:$C,0)))</f>
        <v>fuels.html#fuel-price-deregulation</v>
      </c>
      <c r="R989" s="427" t="str">
        <f>IF(ISBLANK(INDEX('Policy Characteristics'!L:L,MATCH($C989,'Policy Characteristics'!$C:$C,0))),"",INDEX('Policy Characteristics'!L:L,MATCH($C989,'Policy Characteristics'!$C:$C,0)))</f>
        <v/>
      </c>
    </row>
    <row r="990" spans="1:18" s="2" customFormat="1" x14ac:dyDescent="0.35">
      <c r="A990" s="427" t="str">
        <f>IF(ISBLANK(INDEX('Policy Characteristics'!A:A,MATCH($C990,'Policy Characteristics'!$C:$C,0))),"",INDEX('Policy Characteristics'!A:A,MATCH($C990,'Policy Characteristics'!$C:$C,0)))</f>
        <v>Cross-Sector</v>
      </c>
      <c r="B990" s="427" t="str">
        <f>IF(ISBLANK(INDEX('Policy Characteristics'!B:B,MATCH($C990,'Policy Characteristics'!$C:$C,0))),"",INDEX('Policy Characteristics'!B:B,MATCH($C990,'Policy Characteristics'!$C:$C,0)))</f>
        <v>Fuel Price Deregulation</v>
      </c>
      <c r="C990" s="431" t="str">
        <f t="shared" si="54"/>
        <v>Fuel Price Deregulation</v>
      </c>
      <c r="D990" s="9" t="s">
        <v>56</v>
      </c>
      <c r="E990" s="53"/>
      <c r="F990" s="9" t="s">
        <v>101</v>
      </c>
      <c r="G990" s="9"/>
      <c r="H990" s="54">
        <v>728</v>
      </c>
      <c r="I990" s="9" t="s">
        <v>46</v>
      </c>
      <c r="J990" s="429" t="str">
        <f>IF(ISBLANK(INDEX('Policy Characteristics'!D:D,MATCH($C990,'Policy Characteristics'!$C:$C,0))),"",INDEX('Policy Characteristics'!D:D,MATCH($C990,'Policy Characteristics'!$C:$C,0)))</f>
        <v>Fuel Price Deregulation</v>
      </c>
      <c r="K990" s="427" t="str">
        <f>IF(ISBLANK(INDEX('Policy Characteristics'!E:E,MATCH($C990,'Policy Characteristics'!$C:$C,0))),"",INDEX('Policy Characteristics'!E:E,MATCH($C990,'Policy Characteristics'!$C:$C,0)))</f>
        <v>cross fuel price deregulation</v>
      </c>
      <c r="L990" s="450">
        <f>IF(ISBLANK(INDEX('Policy Characteristics'!F:F,MATCH($C990,'Policy Characteristics'!$C:$C,0))),"",INDEX('Policy Characteristics'!F:F,MATCH($C990,'Policy Characteristics'!$C:$C,0)))</f>
        <v>0</v>
      </c>
      <c r="M990" s="450">
        <f>IF(ISBLANK(INDEX('Policy Characteristics'!G:G,MATCH($C990,'Policy Characteristics'!$C:$C,0))),"",INDEX('Policy Characteristics'!G:G,MATCH($C990,'Policy Characteristics'!$C:$C,0)))</f>
        <v>1</v>
      </c>
      <c r="N990" s="450">
        <f>IF(ISBLANK(INDEX('Policy Characteristics'!H:H,MATCH($C990,'Policy Characteristics'!$C:$C,0))),"",INDEX('Policy Characteristics'!H:H,MATCH($C990,'Policy Characteristics'!$C:$C,0)))</f>
        <v>0.01</v>
      </c>
      <c r="O990" s="427" t="str">
        <f>IF(ISBLANK(INDEX('Policy Characteristics'!I:I,MATCH($C990,'Policy Characteristics'!$C:$C,0))),"",INDEX('Policy Characteristics'!I:I,MATCH($C990,'Policy Characteristics'!$C:$C,0)))</f>
        <v>% of price deregulated</v>
      </c>
      <c r="P990" s="427" t="str">
        <f>IF(ISBLANK(INDEX('Policy Characteristics'!J:J,MATCH($C990,'Policy Characteristics'!$C:$C,0))),"",INDEX('Policy Characteristics'!J:J,MATCH($C990,'Policy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990" s="427" t="str">
        <f>IF(ISBLANK(INDEX('Policy Characteristics'!K:K,MATCH($C990,'Policy Characteristics'!$C:$C,0))),"",INDEX('Policy Characteristics'!K:K,MATCH($C990,'Policy Characteristics'!$C:$C,0)))</f>
        <v>fuels.html#fuel-price-deregulation</v>
      </c>
      <c r="R990" s="427" t="str">
        <f>IF(ISBLANK(INDEX('Policy Characteristics'!L:L,MATCH($C990,'Policy Characteristics'!$C:$C,0))),"",INDEX('Policy Characteristics'!L:L,MATCH($C990,'Policy Characteristics'!$C:$C,0)))</f>
        <v/>
      </c>
    </row>
    <row r="991" spans="1:18" s="2" customFormat="1" x14ac:dyDescent="0.35">
      <c r="A991" s="427" t="str">
        <f>IF(ISBLANK(INDEX('Policy Characteristics'!A:A,MATCH($C991,'Policy Characteristics'!$C:$C,0))),"",INDEX('Policy Characteristics'!A:A,MATCH($C991,'Policy Characteristics'!$C:$C,0)))</f>
        <v>Cross-Sector</v>
      </c>
      <c r="B991" s="427" t="str">
        <f>IF(ISBLANK(INDEX('Policy Characteristics'!B:B,MATCH($C991,'Policy Characteristics'!$C:$C,0))),"",INDEX('Policy Characteristics'!B:B,MATCH($C991,'Policy Characteristics'!$C:$C,0)))</f>
        <v>Fuel Price Deregulation</v>
      </c>
      <c r="C991" s="431" t="str">
        <f t="shared" si="54"/>
        <v>Fuel Price Deregulation</v>
      </c>
      <c r="D991" s="9" t="s">
        <v>57</v>
      </c>
      <c r="E991" s="53"/>
      <c r="F991" s="9" t="s">
        <v>102</v>
      </c>
      <c r="G991" s="9"/>
      <c r="H991" s="54">
        <v>729</v>
      </c>
      <c r="I991" s="9" t="s">
        <v>46</v>
      </c>
      <c r="J991" s="429" t="str">
        <f>IF(ISBLANK(INDEX('Policy Characteristics'!D:D,MATCH($C991,'Policy Characteristics'!$C:$C,0))),"",INDEX('Policy Characteristics'!D:D,MATCH($C991,'Policy Characteristics'!$C:$C,0)))</f>
        <v>Fuel Price Deregulation</v>
      </c>
      <c r="K991" s="427" t="str">
        <f>IF(ISBLANK(INDEX('Policy Characteristics'!E:E,MATCH($C991,'Policy Characteristics'!$C:$C,0))),"",INDEX('Policy Characteristics'!E:E,MATCH($C991,'Policy Characteristics'!$C:$C,0)))</f>
        <v>cross fuel price deregulation</v>
      </c>
      <c r="L991" s="450">
        <f>IF(ISBLANK(INDEX('Policy Characteristics'!F:F,MATCH($C991,'Policy Characteristics'!$C:$C,0))),"",INDEX('Policy Characteristics'!F:F,MATCH($C991,'Policy Characteristics'!$C:$C,0)))</f>
        <v>0</v>
      </c>
      <c r="M991" s="450">
        <f>IF(ISBLANK(INDEX('Policy Characteristics'!G:G,MATCH($C991,'Policy Characteristics'!$C:$C,0))),"",INDEX('Policy Characteristics'!G:G,MATCH($C991,'Policy Characteristics'!$C:$C,0)))</f>
        <v>1</v>
      </c>
      <c r="N991" s="450">
        <f>IF(ISBLANK(INDEX('Policy Characteristics'!H:H,MATCH($C991,'Policy Characteristics'!$C:$C,0))),"",INDEX('Policy Characteristics'!H:H,MATCH($C991,'Policy Characteristics'!$C:$C,0)))</f>
        <v>0.01</v>
      </c>
      <c r="O991" s="427" t="str">
        <f>IF(ISBLANK(INDEX('Policy Characteristics'!I:I,MATCH($C991,'Policy Characteristics'!$C:$C,0))),"",INDEX('Policy Characteristics'!I:I,MATCH($C991,'Policy Characteristics'!$C:$C,0)))</f>
        <v>% of price deregulated</v>
      </c>
      <c r="P991" s="427" t="str">
        <f>IF(ISBLANK(INDEX('Policy Characteristics'!J:J,MATCH($C991,'Policy Characteristics'!$C:$C,0))),"",INDEX('Policy Characteristics'!J:J,MATCH($C991,'Policy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991" s="427" t="str">
        <f>IF(ISBLANK(INDEX('Policy Characteristics'!K:K,MATCH($C991,'Policy Characteristics'!$C:$C,0))),"",INDEX('Policy Characteristics'!K:K,MATCH($C991,'Policy Characteristics'!$C:$C,0)))</f>
        <v>fuels.html#fuel-price-deregulation</v>
      </c>
      <c r="R991" s="427" t="str">
        <f>IF(ISBLANK(INDEX('Policy Characteristics'!L:L,MATCH($C991,'Policy Characteristics'!$C:$C,0))),"",INDEX('Policy Characteristics'!L:L,MATCH($C991,'Policy Characteristics'!$C:$C,0)))</f>
        <v/>
      </c>
    </row>
    <row r="992" spans="1:18" s="2" customFormat="1" x14ac:dyDescent="0.35">
      <c r="A992" s="427" t="str">
        <f>IF(ISBLANK(INDEX('Policy Characteristics'!A:A,MATCH($C992,'Policy Characteristics'!$C:$C,0))),"",INDEX('Policy Characteristics'!A:A,MATCH($C992,'Policy Characteristics'!$C:$C,0)))</f>
        <v>Cross-Sector</v>
      </c>
      <c r="B992" s="427" t="str">
        <f>IF(ISBLANK(INDEX('Policy Characteristics'!B:B,MATCH($C992,'Policy Characteristics'!$C:$C,0))),"",INDEX('Policy Characteristics'!B:B,MATCH($C992,'Policy Characteristics'!$C:$C,0)))</f>
        <v>Fuel Price Deregulation</v>
      </c>
      <c r="C992" s="431" t="str">
        <f t="shared" si="54"/>
        <v>Fuel Price Deregulation</v>
      </c>
      <c r="D992" s="9" t="s">
        <v>58</v>
      </c>
      <c r="E992" s="53"/>
      <c r="F992" s="9" t="s">
        <v>103</v>
      </c>
      <c r="G992" s="9"/>
      <c r="H992" s="54">
        <v>730</v>
      </c>
      <c r="I992" s="9" t="s">
        <v>46</v>
      </c>
      <c r="J992" s="429" t="str">
        <f>IF(ISBLANK(INDEX('Policy Characteristics'!D:D,MATCH($C992,'Policy Characteristics'!$C:$C,0))),"",INDEX('Policy Characteristics'!D:D,MATCH($C992,'Policy Characteristics'!$C:$C,0)))</f>
        <v>Fuel Price Deregulation</v>
      </c>
      <c r="K992" s="427" t="str">
        <f>IF(ISBLANK(INDEX('Policy Characteristics'!E:E,MATCH($C992,'Policy Characteristics'!$C:$C,0))),"",INDEX('Policy Characteristics'!E:E,MATCH($C992,'Policy Characteristics'!$C:$C,0)))</f>
        <v>cross fuel price deregulation</v>
      </c>
      <c r="L992" s="450">
        <f>IF(ISBLANK(INDEX('Policy Characteristics'!F:F,MATCH($C992,'Policy Characteristics'!$C:$C,0))),"",INDEX('Policy Characteristics'!F:F,MATCH($C992,'Policy Characteristics'!$C:$C,0)))</f>
        <v>0</v>
      </c>
      <c r="M992" s="450">
        <f>IF(ISBLANK(INDEX('Policy Characteristics'!G:G,MATCH($C992,'Policy Characteristics'!$C:$C,0))),"",INDEX('Policy Characteristics'!G:G,MATCH($C992,'Policy Characteristics'!$C:$C,0)))</f>
        <v>1</v>
      </c>
      <c r="N992" s="450">
        <f>IF(ISBLANK(INDEX('Policy Characteristics'!H:H,MATCH($C992,'Policy Characteristics'!$C:$C,0))),"",INDEX('Policy Characteristics'!H:H,MATCH($C992,'Policy Characteristics'!$C:$C,0)))</f>
        <v>0.01</v>
      </c>
      <c r="O992" s="427" t="str">
        <f>IF(ISBLANK(INDEX('Policy Characteristics'!I:I,MATCH($C992,'Policy Characteristics'!$C:$C,0))),"",INDEX('Policy Characteristics'!I:I,MATCH($C992,'Policy Characteristics'!$C:$C,0)))</f>
        <v>% of price deregulated</v>
      </c>
      <c r="P992" s="427" t="str">
        <f>IF(ISBLANK(INDEX('Policy Characteristics'!J:J,MATCH($C992,'Policy Characteristics'!$C:$C,0))),"",INDEX('Policy Characteristics'!J:J,MATCH($C992,'Policy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992" s="427" t="str">
        <f>IF(ISBLANK(INDEX('Policy Characteristics'!K:K,MATCH($C992,'Policy Characteristics'!$C:$C,0))),"",INDEX('Policy Characteristics'!K:K,MATCH($C992,'Policy Characteristics'!$C:$C,0)))</f>
        <v>fuels.html#fuel-price-deregulation</v>
      </c>
      <c r="R992" s="427" t="str">
        <f>IF(ISBLANK(INDEX('Policy Characteristics'!L:L,MATCH($C992,'Policy Characteristics'!$C:$C,0))),"",INDEX('Policy Characteristics'!L:L,MATCH($C992,'Policy Characteristics'!$C:$C,0)))</f>
        <v/>
      </c>
    </row>
    <row r="993" spans="1:18" s="2" customFormat="1" x14ac:dyDescent="0.35">
      <c r="A993" s="427" t="str">
        <f>IF(ISBLANK(INDEX('Policy Characteristics'!A:A,MATCH($C993,'Policy Characteristics'!$C:$C,0))),"",INDEX('Policy Characteristics'!A:A,MATCH($C993,'Policy Characteristics'!$C:$C,0)))</f>
        <v>Cross-Sector</v>
      </c>
      <c r="B993" s="427" t="str">
        <f>IF(ISBLANK(INDEX('Policy Characteristics'!B:B,MATCH($C993,'Policy Characteristics'!$C:$C,0))),"",INDEX('Policy Characteristics'!B:B,MATCH($C993,'Policy Characteristics'!$C:$C,0)))</f>
        <v>Fuel Price Deregulation</v>
      </c>
      <c r="C993" s="431" t="str">
        <f t="shared" si="54"/>
        <v>Fuel Price Deregulation</v>
      </c>
      <c r="D993" s="9" t="s">
        <v>2563</v>
      </c>
      <c r="E993" s="53"/>
      <c r="F993" s="9" t="s">
        <v>2564</v>
      </c>
      <c r="G993" s="9"/>
      <c r="H993" s="54">
        <v>731</v>
      </c>
      <c r="I993" s="9" t="s">
        <v>46</v>
      </c>
      <c r="J993" s="429" t="str">
        <f>IF(ISBLANK(INDEX('Policy Characteristics'!D:D,MATCH($C993,'Policy Characteristics'!$C:$C,0))),"",INDEX('Policy Characteristics'!D:D,MATCH($C993,'Policy Characteristics'!$C:$C,0)))</f>
        <v>Fuel Price Deregulation</v>
      </c>
      <c r="K993" s="427" t="str">
        <f>IF(ISBLANK(INDEX('Policy Characteristics'!E:E,MATCH($C993,'Policy Characteristics'!$C:$C,0))),"",INDEX('Policy Characteristics'!E:E,MATCH($C993,'Policy Characteristics'!$C:$C,0)))</f>
        <v>cross fuel price deregulation</v>
      </c>
      <c r="L993" s="450">
        <f>IF(ISBLANK(INDEX('Policy Characteristics'!F:F,MATCH($C993,'Policy Characteristics'!$C:$C,0))),"",INDEX('Policy Characteristics'!F:F,MATCH($C993,'Policy Characteristics'!$C:$C,0)))</f>
        <v>0</v>
      </c>
      <c r="M993" s="450">
        <f>IF(ISBLANK(INDEX('Policy Characteristics'!G:G,MATCH($C993,'Policy Characteristics'!$C:$C,0))),"",INDEX('Policy Characteristics'!G:G,MATCH($C993,'Policy Characteristics'!$C:$C,0)))</f>
        <v>1</v>
      </c>
      <c r="N993" s="450">
        <f>IF(ISBLANK(INDEX('Policy Characteristics'!H:H,MATCH($C993,'Policy Characteristics'!$C:$C,0))),"",INDEX('Policy Characteristics'!H:H,MATCH($C993,'Policy Characteristics'!$C:$C,0)))</f>
        <v>0.01</v>
      </c>
      <c r="O993" s="427" t="str">
        <f>IF(ISBLANK(INDEX('Policy Characteristics'!I:I,MATCH($C993,'Policy Characteristics'!$C:$C,0))),"",INDEX('Policy Characteristics'!I:I,MATCH($C993,'Policy Characteristics'!$C:$C,0)))</f>
        <v>% of price deregulated</v>
      </c>
      <c r="P993" s="427" t="str">
        <f>IF(ISBLANK(INDEX('Policy Characteristics'!J:J,MATCH($C993,'Policy Characteristics'!$C:$C,0))),"",INDEX('Policy Characteristics'!J:J,MATCH($C993,'Policy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993" s="427" t="str">
        <f>IF(ISBLANK(INDEX('Policy Characteristics'!K:K,MATCH($C993,'Policy Characteristics'!$C:$C,0))),"",INDEX('Policy Characteristics'!K:K,MATCH($C993,'Policy Characteristics'!$C:$C,0)))</f>
        <v>fuels.html#fuel-price-deregulation</v>
      </c>
      <c r="R993" s="427" t="str">
        <f>IF(ISBLANK(INDEX('Policy Characteristics'!L:L,MATCH($C993,'Policy Characteristics'!$C:$C,0))),"",INDEX('Policy Characteristics'!L:L,MATCH($C993,'Policy Characteristics'!$C:$C,0)))</f>
        <v/>
      </c>
    </row>
    <row r="994" spans="1:18" s="2" customFormat="1" x14ac:dyDescent="0.35">
      <c r="A994" s="427" t="str">
        <f>IF(ISBLANK(INDEX('Policy Characteristics'!A:A,MATCH($C994,'Policy Characteristics'!$C:$C,0))),"",INDEX('Policy Characteristics'!A:A,MATCH($C994,'Policy Characteristics'!$C:$C,0)))</f>
        <v>Cross-Sector</v>
      </c>
      <c r="B994" s="427" t="str">
        <f>IF(ISBLANK(INDEX('Policy Characteristics'!B:B,MATCH($C994,'Policy Characteristics'!$C:$C,0))),"",INDEX('Policy Characteristics'!B:B,MATCH($C994,'Policy Characteristics'!$C:$C,0)))</f>
        <v>Fuel Price Deregulation</v>
      </c>
      <c r="C994" s="431" t="str">
        <f t="shared" si="54"/>
        <v>Fuel Price Deregulation</v>
      </c>
      <c r="D994" s="9" t="s">
        <v>463</v>
      </c>
      <c r="E994" s="53"/>
      <c r="F994" s="9" t="s">
        <v>464</v>
      </c>
      <c r="G994" s="9"/>
      <c r="H994" s="54">
        <v>732</v>
      </c>
      <c r="I994" s="9" t="s">
        <v>46</v>
      </c>
      <c r="J994" s="429" t="str">
        <f>IF(ISBLANK(INDEX('Policy Characteristics'!D:D,MATCH($C994,'Policy Characteristics'!$C:$C,0))),"",INDEX('Policy Characteristics'!D:D,MATCH($C994,'Policy Characteristics'!$C:$C,0)))</f>
        <v>Fuel Price Deregulation</v>
      </c>
      <c r="K994" s="427" t="str">
        <f>IF(ISBLANK(INDEX('Policy Characteristics'!E:E,MATCH($C994,'Policy Characteristics'!$C:$C,0))),"",INDEX('Policy Characteristics'!E:E,MATCH($C994,'Policy Characteristics'!$C:$C,0)))</f>
        <v>cross fuel price deregulation</v>
      </c>
      <c r="L994" s="450">
        <f>IF(ISBLANK(INDEX('Policy Characteristics'!F:F,MATCH($C994,'Policy Characteristics'!$C:$C,0))),"",INDEX('Policy Characteristics'!F:F,MATCH($C994,'Policy Characteristics'!$C:$C,0)))</f>
        <v>0</v>
      </c>
      <c r="M994" s="450">
        <f>IF(ISBLANK(INDEX('Policy Characteristics'!G:G,MATCH($C994,'Policy Characteristics'!$C:$C,0))),"",INDEX('Policy Characteristics'!G:G,MATCH($C994,'Policy Characteristics'!$C:$C,0)))</f>
        <v>1</v>
      </c>
      <c r="N994" s="450">
        <f>IF(ISBLANK(INDEX('Policy Characteristics'!H:H,MATCH($C994,'Policy Characteristics'!$C:$C,0))),"",INDEX('Policy Characteristics'!H:H,MATCH($C994,'Policy Characteristics'!$C:$C,0)))</f>
        <v>0.01</v>
      </c>
      <c r="O994" s="427" t="str">
        <f>IF(ISBLANK(INDEX('Policy Characteristics'!I:I,MATCH($C994,'Policy Characteristics'!$C:$C,0))),"",INDEX('Policy Characteristics'!I:I,MATCH($C994,'Policy Characteristics'!$C:$C,0)))</f>
        <v>% of price deregulated</v>
      </c>
      <c r="P994" s="427" t="str">
        <f>IF(ISBLANK(INDEX('Policy Characteristics'!J:J,MATCH($C994,'Policy Characteristics'!$C:$C,0))),"",INDEX('Policy Characteristics'!J:J,MATCH($C994,'Policy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994" s="427" t="str">
        <f>IF(ISBLANK(INDEX('Policy Characteristics'!K:K,MATCH($C994,'Policy Characteristics'!$C:$C,0))),"",INDEX('Policy Characteristics'!K:K,MATCH($C994,'Policy Characteristics'!$C:$C,0)))</f>
        <v>fuels.html#fuel-price-deregulation</v>
      </c>
      <c r="R994" s="427" t="str">
        <f>IF(ISBLANK(INDEX('Policy Characteristics'!L:L,MATCH($C994,'Policy Characteristics'!$C:$C,0))),"",INDEX('Policy Characteristics'!L:L,MATCH($C994,'Policy Characteristics'!$C:$C,0)))</f>
        <v/>
      </c>
    </row>
    <row r="995" spans="1:18" s="2" customFormat="1" x14ac:dyDescent="0.35">
      <c r="A995" s="427" t="str">
        <f>IF(ISBLANK(INDEX('Policy Characteristics'!A:A,MATCH($C995,'Policy Characteristics'!$C:$C,0))),"",INDEX('Policy Characteristics'!A:A,MATCH($C995,'Policy Characteristics'!$C:$C,0)))</f>
        <v>Cross-Sector</v>
      </c>
      <c r="B995" s="427" t="str">
        <f>IF(ISBLANK(INDEX('Policy Characteristics'!B:B,MATCH($C995,'Policy Characteristics'!$C:$C,0))),"",INDEX('Policy Characteristics'!B:B,MATCH($C995,'Policy Characteristics'!$C:$C,0)))</f>
        <v>Fuel Price Deregulation</v>
      </c>
      <c r="C995" s="431" t="str">
        <f t="shared" si="54"/>
        <v>Fuel Price Deregulation</v>
      </c>
      <c r="D995" s="9" t="s">
        <v>2555</v>
      </c>
      <c r="E995" s="53"/>
      <c r="F995" s="9" t="s">
        <v>2559</v>
      </c>
      <c r="G995" s="9"/>
      <c r="H995" s="54">
        <v>733</v>
      </c>
      <c r="I995" s="9" t="s">
        <v>46</v>
      </c>
      <c r="J995" s="429" t="str">
        <f>IF(ISBLANK(INDEX('Policy Characteristics'!D:D,MATCH($C995,'Policy Characteristics'!$C:$C,0))),"",INDEX('Policy Characteristics'!D:D,MATCH($C995,'Policy Characteristics'!$C:$C,0)))</f>
        <v>Fuel Price Deregulation</v>
      </c>
      <c r="K995" s="427" t="str">
        <f>IF(ISBLANK(INDEX('Policy Characteristics'!E:E,MATCH($C995,'Policy Characteristics'!$C:$C,0))),"",INDEX('Policy Characteristics'!E:E,MATCH($C995,'Policy Characteristics'!$C:$C,0)))</f>
        <v>cross fuel price deregulation</v>
      </c>
      <c r="L995" s="450">
        <f>IF(ISBLANK(INDEX('Policy Characteristics'!F:F,MATCH($C995,'Policy Characteristics'!$C:$C,0))),"",INDEX('Policy Characteristics'!F:F,MATCH($C995,'Policy Characteristics'!$C:$C,0)))</f>
        <v>0</v>
      </c>
      <c r="M995" s="450">
        <f>IF(ISBLANK(INDEX('Policy Characteristics'!G:G,MATCH($C995,'Policy Characteristics'!$C:$C,0))),"",INDEX('Policy Characteristics'!G:G,MATCH($C995,'Policy Characteristics'!$C:$C,0)))</f>
        <v>1</v>
      </c>
      <c r="N995" s="450">
        <f>IF(ISBLANK(INDEX('Policy Characteristics'!H:H,MATCH($C995,'Policy Characteristics'!$C:$C,0))),"",INDEX('Policy Characteristics'!H:H,MATCH($C995,'Policy Characteristics'!$C:$C,0)))</f>
        <v>0.01</v>
      </c>
      <c r="O995" s="427" t="str">
        <f>IF(ISBLANK(INDEX('Policy Characteristics'!I:I,MATCH($C995,'Policy Characteristics'!$C:$C,0))),"",INDEX('Policy Characteristics'!I:I,MATCH($C995,'Policy Characteristics'!$C:$C,0)))</f>
        <v>% of price deregulated</v>
      </c>
      <c r="P995" s="427" t="str">
        <f>IF(ISBLANK(INDEX('Policy Characteristics'!J:J,MATCH($C995,'Policy Characteristics'!$C:$C,0))),"",INDEX('Policy Characteristics'!J:J,MATCH($C995,'Policy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995" s="427" t="str">
        <f>IF(ISBLANK(INDEX('Policy Characteristics'!K:K,MATCH($C995,'Policy Characteristics'!$C:$C,0))),"",INDEX('Policy Characteristics'!K:K,MATCH($C995,'Policy Characteristics'!$C:$C,0)))</f>
        <v>fuels.html#fuel-price-deregulation</v>
      </c>
      <c r="R995" s="427" t="str">
        <f>IF(ISBLANK(INDEX('Policy Characteristics'!L:L,MATCH($C995,'Policy Characteristics'!$C:$C,0))),"",INDEX('Policy Characteristics'!L:L,MATCH($C995,'Policy Characteristics'!$C:$C,0)))</f>
        <v/>
      </c>
    </row>
    <row r="996" spans="1:18" s="2" customFormat="1" x14ac:dyDescent="0.35">
      <c r="A996" s="427" t="str">
        <f>IF(ISBLANK(INDEX('Policy Characteristics'!A:A,MATCH($C996,'Policy Characteristics'!$C:$C,0))),"",INDEX('Policy Characteristics'!A:A,MATCH($C996,'Policy Characteristics'!$C:$C,0)))</f>
        <v>Cross-Sector</v>
      </c>
      <c r="B996" s="427" t="str">
        <f>IF(ISBLANK(INDEX('Policy Characteristics'!B:B,MATCH($C996,'Policy Characteristics'!$C:$C,0))),"",INDEX('Policy Characteristics'!B:B,MATCH($C996,'Policy Characteristics'!$C:$C,0)))</f>
        <v>Fuel Price Deregulation</v>
      </c>
      <c r="C996" s="431" t="str">
        <f t="shared" si="54"/>
        <v>Fuel Price Deregulation</v>
      </c>
      <c r="D996" s="9" t="s">
        <v>2565</v>
      </c>
      <c r="E996" s="53"/>
      <c r="F996" s="9" t="s">
        <v>2566</v>
      </c>
      <c r="G996" s="9"/>
      <c r="H996" s="54">
        <v>734</v>
      </c>
      <c r="I996" s="9" t="s">
        <v>46</v>
      </c>
      <c r="J996" s="429" t="str">
        <f>IF(ISBLANK(INDEX('Policy Characteristics'!D:D,MATCH($C996,'Policy Characteristics'!$C:$C,0))),"",INDEX('Policy Characteristics'!D:D,MATCH($C996,'Policy Characteristics'!$C:$C,0)))</f>
        <v>Fuel Price Deregulation</v>
      </c>
      <c r="K996" s="427" t="str">
        <f>IF(ISBLANK(INDEX('Policy Characteristics'!E:E,MATCH($C996,'Policy Characteristics'!$C:$C,0))),"",INDEX('Policy Characteristics'!E:E,MATCH($C996,'Policy Characteristics'!$C:$C,0)))</f>
        <v>cross fuel price deregulation</v>
      </c>
      <c r="L996" s="450">
        <f>IF(ISBLANK(INDEX('Policy Characteristics'!F:F,MATCH($C996,'Policy Characteristics'!$C:$C,0))),"",INDEX('Policy Characteristics'!F:F,MATCH($C996,'Policy Characteristics'!$C:$C,0)))</f>
        <v>0</v>
      </c>
      <c r="M996" s="450">
        <f>IF(ISBLANK(INDEX('Policy Characteristics'!G:G,MATCH($C996,'Policy Characteristics'!$C:$C,0))),"",INDEX('Policy Characteristics'!G:G,MATCH($C996,'Policy Characteristics'!$C:$C,0)))</f>
        <v>1</v>
      </c>
      <c r="N996" s="450">
        <f>IF(ISBLANK(INDEX('Policy Characteristics'!H:H,MATCH($C996,'Policy Characteristics'!$C:$C,0))),"",INDEX('Policy Characteristics'!H:H,MATCH($C996,'Policy Characteristics'!$C:$C,0)))</f>
        <v>0.01</v>
      </c>
      <c r="O996" s="427" t="str">
        <f>IF(ISBLANK(INDEX('Policy Characteristics'!I:I,MATCH($C996,'Policy Characteristics'!$C:$C,0))),"",INDEX('Policy Characteristics'!I:I,MATCH($C996,'Policy Characteristics'!$C:$C,0)))</f>
        <v>% of price deregulated</v>
      </c>
      <c r="P996" s="427" t="str">
        <f>IF(ISBLANK(INDEX('Policy Characteristics'!J:J,MATCH($C996,'Policy Characteristics'!$C:$C,0))),"",INDEX('Policy Characteristics'!J:J,MATCH($C996,'Policy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996" s="427" t="str">
        <f>IF(ISBLANK(INDEX('Policy Characteristics'!K:K,MATCH($C996,'Policy Characteristics'!$C:$C,0))),"",INDEX('Policy Characteristics'!K:K,MATCH($C996,'Policy Characteristics'!$C:$C,0)))</f>
        <v>fuels.html#fuel-price-deregulation</v>
      </c>
      <c r="R996" s="427" t="str">
        <f>IF(ISBLANK(INDEX('Policy Characteristics'!L:L,MATCH($C996,'Policy Characteristics'!$C:$C,0))),"",INDEX('Policy Characteristics'!L:L,MATCH($C996,'Policy Characteristics'!$C:$C,0)))</f>
        <v/>
      </c>
    </row>
    <row r="997" spans="1:18" s="2" customFormat="1" x14ac:dyDescent="0.35">
      <c r="A997" s="427" t="str">
        <f>IF(ISBLANK(INDEX('Policy Characteristics'!A:A,MATCH($C997,'Policy Characteristics'!$C:$C,0))),"",INDEX('Policy Characteristics'!A:A,MATCH($C997,'Policy Characteristics'!$C:$C,0)))</f>
        <v>Cross-Sector</v>
      </c>
      <c r="B997" s="427" t="str">
        <f>IF(ISBLANK(INDEX('Policy Characteristics'!B:B,MATCH($C997,'Policy Characteristics'!$C:$C,0))),"",INDEX('Policy Characteristics'!B:B,MATCH($C997,'Policy Characteristics'!$C:$C,0)))</f>
        <v>Fuel Price Deregulation</v>
      </c>
      <c r="C997" s="431" t="str">
        <f t="shared" si="54"/>
        <v>Fuel Price Deregulation</v>
      </c>
      <c r="D997" s="9" t="s">
        <v>2556</v>
      </c>
      <c r="E997" s="53"/>
      <c r="F997" s="9" t="s">
        <v>2560</v>
      </c>
      <c r="G997" s="9"/>
      <c r="H997" s="54">
        <v>735</v>
      </c>
      <c r="I997" s="9" t="s">
        <v>46</v>
      </c>
      <c r="J997" s="429" t="str">
        <f>IF(ISBLANK(INDEX('Policy Characteristics'!D:D,MATCH($C997,'Policy Characteristics'!$C:$C,0))),"",INDEX('Policy Characteristics'!D:D,MATCH($C997,'Policy Characteristics'!$C:$C,0)))</f>
        <v>Fuel Price Deregulation</v>
      </c>
      <c r="K997" s="427" t="str">
        <f>IF(ISBLANK(INDEX('Policy Characteristics'!E:E,MATCH($C997,'Policy Characteristics'!$C:$C,0))),"",INDEX('Policy Characteristics'!E:E,MATCH($C997,'Policy Characteristics'!$C:$C,0)))</f>
        <v>cross fuel price deregulation</v>
      </c>
      <c r="L997" s="450">
        <f>IF(ISBLANK(INDEX('Policy Characteristics'!F:F,MATCH($C997,'Policy Characteristics'!$C:$C,0))),"",INDEX('Policy Characteristics'!F:F,MATCH($C997,'Policy Characteristics'!$C:$C,0)))</f>
        <v>0</v>
      </c>
      <c r="M997" s="450">
        <f>IF(ISBLANK(INDEX('Policy Characteristics'!G:G,MATCH($C997,'Policy Characteristics'!$C:$C,0))),"",INDEX('Policy Characteristics'!G:G,MATCH($C997,'Policy Characteristics'!$C:$C,0)))</f>
        <v>1</v>
      </c>
      <c r="N997" s="450">
        <f>IF(ISBLANK(INDEX('Policy Characteristics'!H:H,MATCH($C997,'Policy Characteristics'!$C:$C,0))),"",INDEX('Policy Characteristics'!H:H,MATCH($C997,'Policy Characteristics'!$C:$C,0)))</f>
        <v>0.01</v>
      </c>
      <c r="O997" s="427" t="str">
        <f>IF(ISBLANK(INDEX('Policy Characteristics'!I:I,MATCH($C997,'Policy Characteristics'!$C:$C,0))),"",INDEX('Policy Characteristics'!I:I,MATCH($C997,'Policy Characteristics'!$C:$C,0)))</f>
        <v>% of price deregulated</v>
      </c>
      <c r="P997" s="427" t="str">
        <f>IF(ISBLANK(INDEX('Policy Characteristics'!J:J,MATCH($C997,'Policy Characteristics'!$C:$C,0))),"",INDEX('Policy Characteristics'!J:J,MATCH($C997,'Policy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997" s="427" t="str">
        <f>IF(ISBLANK(INDEX('Policy Characteristics'!K:K,MATCH($C997,'Policy Characteristics'!$C:$C,0))),"",INDEX('Policy Characteristics'!K:K,MATCH($C997,'Policy Characteristics'!$C:$C,0)))</f>
        <v>fuels.html#fuel-price-deregulation</v>
      </c>
      <c r="R997" s="427" t="str">
        <f>IF(ISBLANK(INDEX('Policy Characteristics'!L:L,MATCH($C997,'Policy Characteristics'!$C:$C,0))),"",INDEX('Policy Characteristics'!L:L,MATCH($C997,'Policy Characteristics'!$C:$C,0)))</f>
        <v/>
      </c>
    </row>
    <row r="998" spans="1:18" s="2" customFormat="1" x14ac:dyDescent="0.35">
      <c r="A998" s="427" t="str">
        <f>IF(ISBLANK(INDEX('Policy Characteristics'!A:A,MATCH($C998,'Policy Characteristics'!$C:$C,0))),"",INDEX('Policy Characteristics'!A:A,MATCH($C998,'Policy Characteristics'!$C:$C,0)))</f>
        <v>Cross-Sector</v>
      </c>
      <c r="B998" s="427" t="str">
        <f>IF(ISBLANK(INDEX('Policy Characteristics'!B:B,MATCH($C998,'Policy Characteristics'!$C:$C,0))),"",INDEX('Policy Characteristics'!B:B,MATCH($C998,'Policy Characteristics'!$C:$C,0)))</f>
        <v>Fuel Price Deregulation</v>
      </c>
      <c r="C998" s="431" t="str">
        <f t="shared" si="54"/>
        <v>Fuel Price Deregulation</v>
      </c>
      <c r="D998" s="9" t="s">
        <v>2557</v>
      </c>
      <c r="E998" s="53"/>
      <c r="F998" s="9" t="s">
        <v>2561</v>
      </c>
      <c r="G998" s="9"/>
      <c r="H998" s="54">
        <v>736</v>
      </c>
      <c r="I998" s="9" t="s">
        <v>46</v>
      </c>
      <c r="J998" s="429" t="str">
        <f>IF(ISBLANK(INDEX('Policy Characteristics'!D:D,MATCH($C998,'Policy Characteristics'!$C:$C,0))),"",INDEX('Policy Characteristics'!D:D,MATCH($C998,'Policy Characteristics'!$C:$C,0)))</f>
        <v>Fuel Price Deregulation</v>
      </c>
      <c r="K998" s="427" t="str">
        <f>IF(ISBLANK(INDEX('Policy Characteristics'!E:E,MATCH($C998,'Policy Characteristics'!$C:$C,0))),"",INDEX('Policy Characteristics'!E:E,MATCH($C998,'Policy Characteristics'!$C:$C,0)))</f>
        <v>cross fuel price deregulation</v>
      </c>
      <c r="L998" s="450">
        <f>IF(ISBLANK(INDEX('Policy Characteristics'!F:F,MATCH($C998,'Policy Characteristics'!$C:$C,0))),"",INDEX('Policy Characteristics'!F:F,MATCH($C998,'Policy Characteristics'!$C:$C,0)))</f>
        <v>0</v>
      </c>
      <c r="M998" s="450">
        <f>IF(ISBLANK(INDEX('Policy Characteristics'!G:G,MATCH($C998,'Policy Characteristics'!$C:$C,0))),"",INDEX('Policy Characteristics'!G:G,MATCH($C998,'Policy Characteristics'!$C:$C,0)))</f>
        <v>1</v>
      </c>
      <c r="N998" s="450">
        <f>IF(ISBLANK(INDEX('Policy Characteristics'!H:H,MATCH($C998,'Policy Characteristics'!$C:$C,0))),"",INDEX('Policy Characteristics'!H:H,MATCH($C998,'Policy Characteristics'!$C:$C,0)))</f>
        <v>0.01</v>
      </c>
      <c r="O998" s="427" t="str">
        <f>IF(ISBLANK(INDEX('Policy Characteristics'!I:I,MATCH($C998,'Policy Characteristics'!$C:$C,0))),"",INDEX('Policy Characteristics'!I:I,MATCH($C998,'Policy Characteristics'!$C:$C,0)))</f>
        <v>% of price deregulated</v>
      </c>
      <c r="P998" s="427" t="str">
        <f>IF(ISBLANK(INDEX('Policy Characteristics'!J:J,MATCH($C998,'Policy Characteristics'!$C:$C,0))),"",INDEX('Policy Characteristics'!J:J,MATCH($C998,'Policy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998" s="427" t="str">
        <f>IF(ISBLANK(INDEX('Policy Characteristics'!K:K,MATCH($C998,'Policy Characteristics'!$C:$C,0))),"",INDEX('Policy Characteristics'!K:K,MATCH($C998,'Policy Characteristics'!$C:$C,0)))</f>
        <v>fuels.html#fuel-price-deregulation</v>
      </c>
      <c r="R998" s="427" t="str">
        <f>IF(ISBLANK(INDEX('Policy Characteristics'!L:L,MATCH($C998,'Policy Characteristics'!$C:$C,0))),"",INDEX('Policy Characteristics'!L:L,MATCH($C998,'Policy Characteristics'!$C:$C,0)))</f>
        <v/>
      </c>
    </row>
    <row r="999" spans="1:18" s="2" customFormat="1" x14ac:dyDescent="0.35">
      <c r="A999" s="427" t="str">
        <f>IF(ISBLANK(INDEX('Policy Characteristics'!A:A,MATCH($C999,'Policy Characteristics'!$C:$C,0))),"",INDEX('Policy Characteristics'!A:A,MATCH($C999,'Policy Characteristics'!$C:$C,0)))</f>
        <v>Cross-Sector</v>
      </c>
      <c r="B999" s="427" t="str">
        <f>IF(ISBLANK(INDEX('Policy Characteristics'!B:B,MATCH($C999,'Policy Characteristics'!$C:$C,0))),"",INDEX('Policy Characteristics'!B:B,MATCH($C999,'Policy Characteristics'!$C:$C,0)))</f>
        <v>Fuel Price Deregulation</v>
      </c>
      <c r="C999" s="431" t="str">
        <f t="shared" si="54"/>
        <v>Fuel Price Deregulation</v>
      </c>
      <c r="D999" s="9" t="s">
        <v>2558</v>
      </c>
      <c r="E999" s="53"/>
      <c r="F999" s="9" t="s">
        <v>2562</v>
      </c>
      <c r="G999" s="9"/>
      <c r="H999" s="54">
        <v>737</v>
      </c>
      <c r="I999" s="9" t="s">
        <v>46</v>
      </c>
      <c r="J999" s="429" t="str">
        <f>IF(ISBLANK(INDEX('Policy Characteristics'!D:D,MATCH($C999,'Policy Characteristics'!$C:$C,0))),"",INDEX('Policy Characteristics'!D:D,MATCH($C999,'Policy Characteristics'!$C:$C,0)))</f>
        <v>Fuel Price Deregulation</v>
      </c>
      <c r="K999" s="427" t="str">
        <f>IF(ISBLANK(INDEX('Policy Characteristics'!E:E,MATCH($C999,'Policy Characteristics'!$C:$C,0))),"",INDEX('Policy Characteristics'!E:E,MATCH($C999,'Policy Characteristics'!$C:$C,0)))</f>
        <v>cross fuel price deregulation</v>
      </c>
      <c r="L999" s="450">
        <f>IF(ISBLANK(INDEX('Policy Characteristics'!F:F,MATCH($C999,'Policy Characteristics'!$C:$C,0))),"",INDEX('Policy Characteristics'!F:F,MATCH($C999,'Policy Characteristics'!$C:$C,0)))</f>
        <v>0</v>
      </c>
      <c r="M999" s="450">
        <f>IF(ISBLANK(INDEX('Policy Characteristics'!G:G,MATCH($C999,'Policy Characteristics'!$C:$C,0))),"",INDEX('Policy Characteristics'!G:G,MATCH($C999,'Policy Characteristics'!$C:$C,0)))</f>
        <v>1</v>
      </c>
      <c r="N999" s="450">
        <f>IF(ISBLANK(INDEX('Policy Characteristics'!H:H,MATCH($C999,'Policy Characteristics'!$C:$C,0))),"",INDEX('Policy Characteristics'!H:H,MATCH($C999,'Policy Characteristics'!$C:$C,0)))</f>
        <v>0.01</v>
      </c>
      <c r="O999" s="427" t="str">
        <f>IF(ISBLANK(INDEX('Policy Characteristics'!I:I,MATCH($C999,'Policy Characteristics'!$C:$C,0))),"",INDEX('Policy Characteristics'!I:I,MATCH($C999,'Policy Characteristics'!$C:$C,0)))</f>
        <v>% of price deregulated</v>
      </c>
      <c r="P999" s="427" t="str">
        <f>IF(ISBLANK(INDEX('Policy Characteristics'!J:J,MATCH($C999,'Policy Characteristics'!$C:$C,0))),"",INDEX('Policy Characteristics'!J:J,MATCH($C999,'Policy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999" s="427" t="str">
        <f>IF(ISBLANK(INDEX('Policy Characteristics'!K:K,MATCH($C999,'Policy Characteristics'!$C:$C,0))),"",INDEX('Policy Characteristics'!K:K,MATCH($C999,'Policy Characteristics'!$C:$C,0)))</f>
        <v>fuels.html#fuel-price-deregulation</v>
      </c>
      <c r="R999" s="427" t="str">
        <f>IF(ISBLANK(INDEX('Policy Characteristics'!L:L,MATCH($C999,'Policy Characteristics'!$C:$C,0))),"",INDEX('Policy Characteristics'!L:L,MATCH($C999,'Policy Characteristics'!$C:$C,0)))</f>
        <v/>
      </c>
    </row>
    <row r="1000" spans="1:18" s="5" customFormat="1" x14ac:dyDescent="0.35">
      <c r="A1000" s="427" t="str">
        <f>IF(ISBLANK(INDEX('Policy Characteristics'!A:A,MATCH($C1000,'Policy Characteristics'!$C:$C,0))),"",INDEX('Policy Characteristics'!A:A,MATCH($C1000,'Policy Characteristics'!$C:$C,0)))</f>
        <v>Cross-Sector</v>
      </c>
      <c r="B1000" s="427" t="str">
        <f>IF(ISBLANK(INDEX('Policy Characteristics'!B:B,MATCH($C1000,'Policy Characteristics'!$C:$C,0))),"",INDEX('Policy Characteristics'!B:B,MATCH($C1000,'Policy Characteristics'!$C:$C,0)))</f>
        <v>Fuel Taxes</v>
      </c>
      <c r="C1000" s="432" t="s">
        <v>305</v>
      </c>
      <c r="D1000" s="53" t="s">
        <v>54</v>
      </c>
      <c r="E1000" s="53"/>
      <c r="F1000" s="53" t="s">
        <v>98</v>
      </c>
      <c r="G1000" s="53"/>
      <c r="H1000" s="54">
        <v>78</v>
      </c>
      <c r="I1000" s="53" t="s">
        <v>45</v>
      </c>
      <c r="J1000" s="429" t="str">
        <f>IF(ISBLANK(INDEX('Policy Characteristics'!D:D,MATCH($C1000,'Policy Characteristics'!$C:$C,0))),"",INDEX('Policy Characteristics'!D:D,MATCH($C1000,'Policy Characteristics'!$C:$C,0)))</f>
        <v>Fuel Taxes</v>
      </c>
      <c r="K1000" s="427" t="str">
        <f>IF(ISBLANK(INDEX('Policy Characteristics'!E:E,MATCH($C1000,'Policy Characteristics'!$C:$C,0))),"",INDEX('Policy Characteristics'!E:E,MATCH($C1000,'Policy Characteristics'!$C:$C,0)))</f>
        <v>cross fuel tax</v>
      </c>
      <c r="L1000" s="450">
        <f>IF(ISBLANK(INDEX('Policy Characteristics'!F:F,MATCH($C1000,'Policy Characteristics'!$C:$C,0))),"",INDEX('Policy Characteristics'!F:F,MATCH($C1000,'Policy Characteristics'!$C:$C,0)))</f>
        <v>0</v>
      </c>
      <c r="M1000" s="450">
        <f>IF(ISBLANK(INDEX('Policy Characteristics'!G:G,MATCH($C1000,'Policy Characteristics'!$C:$C,0))),"",INDEX('Policy Characteristics'!G:G,MATCH($C1000,'Policy Characteristics'!$C:$C,0)))</f>
        <v>0.2</v>
      </c>
      <c r="N1000" s="450">
        <f>IF(ISBLANK(INDEX('Policy Characteristics'!H:H,MATCH($C1000,'Policy Characteristics'!$C:$C,0))),"",INDEX('Policy Characteristics'!H:H,MATCH($C1000,'Policy Characteristics'!$C:$C,0)))</f>
        <v>5.0000000000000001E-3</v>
      </c>
      <c r="O1000" s="427" t="str">
        <f>IF(ISBLANK(INDEX('Policy Characteristics'!I:I,MATCH($C1000,'Policy Characteristics'!$C:$C,0))),"",INDEX('Policy Characteristics'!I:I,MATCH($C1000,'Policy Characteristics'!$C:$C,0)))</f>
        <v>% of BAU price</v>
      </c>
      <c r="P1000" s="427" t="str">
        <f>IF(ISBLANK(INDEX('Policy Characteristics'!J:J,MATCH($C1000,'Policy Characteristics'!$C:$C,0))),"",INDEX('Policy Characteristics'!J:J,MATCH($C1000,'Policy Characteristics'!$C:$C,0)))</f>
        <v>**Description:** This policy increases the tax rate for the selected fuel type(s).  It is expressed as a percentage of the BAU Scenario price, which includes sales and excise taxes. // **Guidance for setting values:** In 2019, the EU average sales tax rate was 21.5% and the EU average tax rate on diesel was 55%.</v>
      </c>
      <c r="Q1000" s="427" t="str">
        <f>IF(ISBLANK(INDEX('Policy Characteristics'!K:K,MATCH($C1000,'Policy Characteristics'!$C:$C,0))),"",INDEX('Policy Characteristics'!K:K,MATCH($C1000,'Policy Characteristics'!$C:$C,0)))</f>
        <v>fuels.html#fuel-taxes</v>
      </c>
      <c r="R1000" s="427" t="str">
        <f>IF(ISBLANK(INDEX('Policy Characteristics'!L:L,MATCH($C1000,'Policy Characteristics'!$C:$C,0))),"",INDEX('Policy Characteristics'!L:L,MATCH($C1000,'Policy Characteristics'!$C:$C,0)))</f>
        <v>fuel-taxes.html</v>
      </c>
    </row>
    <row r="1001" spans="1:18" s="5" customFormat="1" x14ac:dyDescent="0.35">
      <c r="A1001" s="427" t="str">
        <f>IF(ISBLANK(INDEX('Policy Characteristics'!A:A,MATCH($C1001,'Policy Characteristics'!$C:$C,0))),"",INDEX('Policy Characteristics'!A:A,MATCH($C1001,'Policy Characteristics'!$C:$C,0)))</f>
        <v>Cross-Sector</v>
      </c>
      <c r="B1001" s="427" t="str">
        <f>IF(ISBLANK(INDEX('Policy Characteristics'!B:B,MATCH($C1001,'Policy Characteristics'!$C:$C,0))),"",INDEX('Policy Characteristics'!B:B,MATCH($C1001,'Policy Characteristics'!$C:$C,0)))</f>
        <v>Fuel Taxes</v>
      </c>
      <c r="C1001" s="436" t="str">
        <f t="shared" ref="C1001:C1013" si="55">C$1000</f>
        <v>Additional Fuel Tax Rate by Fuel</v>
      </c>
      <c r="D1001" s="9" t="s">
        <v>470</v>
      </c>
      <c r="E1001" s="9"/>
      <c r="F1001" s="9" t="s">
        <v>467</v>
      </c>
      <c r="G1001" s="55"/>
      <c r="H1001" s="54">
        <v>79</v>
      </c>
      <c r="I1001" s="9" t="s">
        <v>45</v>
      </c>
      <c r="J1001" s="429" t="str">
        <f>IF(ISBLANK(INDEX('Policy Characteristics'!D:D,MATCH($C1001,'Policy Characteristics'!$C:$C,0))),"",INDEX('Policy Characteristics'!D:D,MATCH($C1001,'Policy Characteristics'!$C:$C,0)))</f>
        <v>Fuel Taxes</v>
      </c>
      <c r="K1001" s="427" t="str">
        <f>IF(ISBLANK(INDEX('Policy Characteristics'!E:E,MATCH($C1001,'Policy Characteristics'!$C:$C,0))),"",INDEX('Policy Characteristics'!E:E,MATCH($C1001,'Policy Characteristics'!$C:$C,0)))</f>
        <v>cross fuel tax</v>
      </c>
      <c r="L1001" s="450">
        <f>IF(ISBLANK(INDEX('Policy Characteristics'!F:F,MATCH($C1001,'Policy Characteristics'!$C:$C,0))),"",INDEX('Policy Characteristics'!F:F,MATCH($C1001,'Policy Characteristics'!$C:$C,0)))</f>
        <v>0</v>
      </c>
      <c r="M1001" s="450">
        <f>IF(ISBLANK(INDEX('Policy Characteristics'!G:G,MATCH($C1001,'Policy Characteristics'!$C:$C,0))),"",INDEX('Policy Characteristics'!G:G,MATCH($C1001,'Policy Characteristics'!$C:$C,0)))</f>
        <v>0.2</v>
      </c>
      <c r="N1001" s="450">
        <f>IF(ISBLANK(INDEX('Policy Characteristics'!H:H,MATCH($C1001,'Policy Characteristics'!$C:$C,0))),"",INDEX('Policy Characteristics'!H:H,MATCH($C1001,'Policy Characteristics'!$C:$C,0)))</f>
        <v>5.0000000000000001E-3</v>
      </c>
      <c r="O1001" s="427" t="str">
        <f>IF(ISBLANK(INDEX('Policy Characteristics'!I:I,MATCH($C1001,'Policy Characteristics'!$C:$C,0))),"",INDEX('Policy Characteristics'!I:I,MATCH($C1001,'Policy Characteristics'!$C:$C,0)))</f>
        <v>% of BAU price</v>
      </c>
      <c r="P1001" s="427" t="str">
        <f>IF(ISBLANK(INDEX('Policy Characteristics'!J:J,MATCH($C1001,'Policy Characteristics'!$C:$C,0))),"",INDEX('Policy Characteristics'!J:J,MATCH($C1001,'Policy Characteristics'!$C:$C,0)))</f>
        <v>**Description:** This policy increases the tax rate for the selected fuel type(s).  It is expressed as a percentage of the BAU Scenario price, which includes sales and excise taxes. // **Guidance for setting values:** In 2019, the EU average sales tax rate was 21.5% and the EU average tax rate on diesel was 55%.</v>
      </c>
      <c r="Q1001" s="427" t="str">
        <f>IF(ISBLANK(INDEX('Policy Characteristics'!K:K,MATCH($C1001,'Policy Characteristics'!$C:$C,0))),"",INDEX('Policy Characteristics'!K:K,MATCH($C1001,'Policy Characteristics'!$C:$C,0)))</f>
        <v>fuels.html#fuel-taxes</v>
      </c>
      <c r="R1001" s="427" t="str">
        <f>IF(ISBLANK(INDEX('Policy Characteristics'!L:L,MATCH($C1001,'Policy Characteristics'!$C:$C,0))),"",INDEX('Policy Characteristics'!L:L,MATCH($C1001,'Policy Characteristics'!$C:$C,0)))</f>
        <v>fuel-taxes.html</v>
      </c>
    </row>
    <row r="1002" spans="1:18" s="5" customFormat="1" x14ac:dyDescent="0.35">
      <c r="A1002" s="427" t="str">
        <f>IF(ISBLANK(INDEX('Policy Characteristics'!A:A,MATCH($C1002,'Policy Characteristics'!$C:$C,0))),"",INDEX('Policy Characteristics'!A:A,MATCH($C1002,'Policy Characteristics'!$C:$C,0)))</f>
        <v>Cross-Sector</v>
      </c>
      <c r="B1002" s="427" t="str">
        <f>IF(ISBLANK(INDEX('Policy Characteristics'!B:B,MATCH($C1002,'Policy Characteristics'!$C:$C,0))),"",INDEX('Policy Characteristics'!B:B,MATCH($C1002,'Policy Characteristics'!$C:$C,0)))</f>
        <v>Fuel Taxes</v>
      </c>
      <c r="C1002" s="436" t="str">
        <f t="shared" si="55"/>
        <v>Additional Fuel Tax Rate by Fuel</v>
      </c>
      <c r="D1002" s="9" t="s">
        <v>48</v>
      </c>
      <c r="E1002" s="9"/>
      <c r="F1002" s="9" t="s">
        <v>92</v>
      </c>
      <c r="G1002" s="55"/>
      <c r="H1002" s="54">
        <v>80</v>
      </c>
      <c r="I1002" s="9" t="s">
        <v>45</v>
      </c>
      <c r="J1002" s="429" t="str">
        <f>IF(ISBLANK(INDEX('Policy Characteristics'!D:D,MATCH($C1002,'Policy Characteristics'!$C:$C,0))),"",INDEX('Policy Characteristics'!D:D,MATCH($C1002,'Policy Characteristics'!$C:$C,0)))</f>
        <v>Fuel Taxes</v>
      </c>
      <c r="K1002" s="427" t="str">
        <f>IF(ISBLANK(INDEX('Policy Characteristics'!E:E,MATCH($C1002,'Policy Characteristics'!$C:$C,0))),"",INDEX('Policy Characteristics'!E:E,MATCH($C1002,'Policy Characteristics'!$C:$C,0)))</f>
        <v>cross fuel tax</v>
      </c>
      <c r="L1002" s="450">
        <f>IF(ISBLANK(INDEX('Policy Characteristics'!F:F,MATCH($C1002,'Policy Characteristics'!$C:$C,0))),"",INDEX('Policy Characteristics'!F:F,MATCH($C1002,'Policy Characteristics'!$C:$C,0)))</f>
        <v>0</v>
      </c>
      <c r="M1002" s="450">
        <f>IF(ISBLANK(INDEX('Policy Characteristics'!G:G,MATCH($C1002,'Policy Characteristics'!$C:$C,0))),"",INDEX('Policy Characteristics'!G:G,MATCH($C1002,'Policy Characteristics'!$C:$C,0)))</f>
        <v>0.2</v>
      </c>
      <c r="N1002" s="450">
        <f>IF(ISBLANK(INDEX('Policy Characteristics'!H:H,MATCH($C1002,'Policy Characteristics'!$C:$C,0))),"",INDEX('Policy Characteristics'!H:H,MATCH($C1002,'Policy Characteristics'!$C:$C,0)))</f>
        <v>5.0000000000000001E-3</v>
      </c>
      <c r="O1002" s="427" t="str">
        <f>IF(ISBLANK(INDEX('Policy Characteristics'!I:I,MATCH($C1002,'Policy Characteristics'!$C:$C,0))),"",INDEX('Policy Characteristics'!I:I,MATCH($C1002,'Policy Characteristics'!$C:$C,0)))</f>
        <v>% of BAU price</v>
      </c>
      <c r="P1002" s="427" t="str">
        <f>IF(ISBLANK(INDEX('Policy Characteristics'!J:J,MATCH($C1002,'Policy Characteristics'!$C:$C,0))),"",INDEX('Policy Characteristics'!J:J,MATCH($C1002,'Policy Characteristics'!$C:$C,0)))</f>
        <v>**Description:** This policy increases the tax rate for the selected fuel type(s).  It is expressed as a percentage of the BAU Scenario price, which includes sales and excise taxes. // **Guidance for setting values:** In 2019, the EU average sales tax rate was 21.5% and the EU average tax rate on diesel was 55%.</v>
      </c>
      <c r="Q1002" s="427" t="str">
        <f>IF(ISBLANK(INDEX('Policy Characteristics'!K:K,MATCH($C1002,'Policy Characteristics'!$C:$C,0))),"",INDEX('Policy Characteristics'!K:K,MATCH($C1002,'Policy Characteristics'!$C:$C,0)))</f>
        <v>fuels.html#fuel-taxes</v>
      </c>
      <c r="R1002" s="427" t="str">
        <f>IF(ISBLANK(INDEX('Policy Characteristics'!L:L,MATCH($C1002,'Policy Characteristics'!$C:$C,0))),"",INDEX('Policy Characteristics'!L:L,MATCH($C1002,'Policy Characteristics'!$C:$C,0)))</f>
        <v>fuel-taxes.html</v>
      </c>
    </row>
    <row r="1003" spans="1:18" s="5" customFormat="1" x14ac:dyDescent="0.35">
      <c r="A1003" s="427" t="str">
        <f>IF(ISBLANK(INDEX('Policy Characteristics'!A:A,MATCH($C1003,'Policy Characteristics'!$C:$C,0))),"",INDEX('Policy Characteristics'!A:A,MATCH($C1003,'Policy Characteristics'!$C:$C,0)))</f>
        <v>Cross-Sector</v>
      </c>
      <c r="B1003" s="427" t="str">
        <f>IF(ISBLANK(INDEX('Policy Characteristics'!B:B,MATCH($C1003,'Policy Characteristics'!$C:$C,0))),"",INDEX('Policy Characteristics'!B:B,MATCH($C1003,'Policy Characteristics'!$C:$C,0)))</f>
        <v>Fuel Taxes</v>
      </c>
      <c r="C1003" s="436" t="str">
        <f t="shared" si="55"/>
        <v>Additional Fuel Tax Rate by Fuel</v>
      </c>
      <c r="D1003" s="9" t="s">
        <v>49</v>
      </c>
      <c r="E1003" s="9"/>
      <c r="F1003" s="9" t="s">
        <v>93</v>
      </c>
      <c r="G1003" s="55"/>
      <c r="H1003" s="54">
        <v>738</v>
      </c>
      <c r="I1003" s="9" t="s">
        <v>46</v>
      </c>
      <c r="J1003" s="429" t="str">
        <f>IF(ISBLANK(INDEX('Policy Characteristics'!D:D,MATCH($C1003,'Policy Characteristics'!$C:$C,0))),"",INDEX('Policy Characteristics'!D:D,MATCH($C1003,'Policy Characteristics'!$C:$C,0)))</f>
        <v>Fuel Taxes</v>
      </c>
      <c r="K1003" s="427" t="str">
        <f>IF(ISBLANK(INDEX('Policy Characteristics'!E:E,MATCH($C1003,'Policy Characteristics'!$C:$C,0))),"",INDEX('Policy Characteristics'!E:E,MATCH($C1003,'Policy Characteristics'!$C:$C,0)))</f>
        <v>cross fuel tax</v>
      </c>
      <c r="L1003" s="450">
        <f>IF(ISBLANK(INDEX('Policy Characteristics'!F:F,MATCH($C1003,'Policy Characteristics'!$C:$C,0))),"",INDEX('Policy Characteristics'!F:F,MATCH($C1003,'Policy Characteristics'!$C:$C,0)))</f>
        <v>0</v>
      </c>
      <c r="M1003" s="450">
        <f>IF(ISBLANK(INDEX('Policy Characteristics'!G:G,MATCH($C1003,'Policy Characteristics'!$C:$C,0))),"",INDEX('Policy Characteristics'!G:G,MATCH($C1003,'Policy Characteristics'!$C:$C,0)))</f>
        <v>0.2</v>
      </c>
      <c r="N1003" s="450">
        <f>IF(ISBLANK(INDEX('Policy Characteristics'!H:H,MATCH($C1003,'Policy Characteristics'!$C:$C,0))),"",INDEX('Policy Characteristics'!H:H,MATCH($C1003,'Policy Characteristics'!$C:$C,0)))</f>
        <v>5.0000000000000001E-3</v>
      </c>
      <c r="O1003" s="427" t="str">
        <f>IF(ISBLANK(INDEX('Policy Characteristics'!I:I,MATCH($C1003,'Policy Characteristics'!$C:$C,0))),"",INDEX('Policy Characteristics'!I:I,MATCH($C1003,'Policy Characteristics'!$C:$C,0)))</f>
        <v>% of BAU price</v>
      </c>
      <c r="P1003" s="427" t="str">
        <f>IF(ISBLANK(INDEX('Policy Characteristics'!J:J,MATCH($C1003,'Policy Characteristics'!$C:$C,0))),"",INDEX('Policy Characteristics'!J:J,MATCH($C1003,'Policy Characteristics'!$C:$C,0)))</f>
        <v>**Description:** This policy increases the tax rate for the selected fuel type(s).  It is expressed as a percentage of the BAU Scenario price, which includes sales and excise taxes. // **Guidance for setting values:** In 2019, the EU average sales tax rate was 21.5% and the EU average tax rate on diesel was 55%.</v>
      </c>
      <c r="Q1003" s="427" t="str">
        <f>IF(ISBLANK(INDEX('Policy Characteristics'!K:K,MATCH($C1003,'Policy Characteristics'!$C:$C,0))),"",INDEX('Policy Characteristics'!K:K,MATCH($C1003,'Policy Characteristics'!$C:$C,0)))</f>
        <v>fuels.html#fuel-taxes</v>
      </c>
      <c r="R1003" s="427" t="str">
        <f>IF(ISBLANK(INDEX('Policy Characteristics'!L:L,MATCH($C1003,'Policy Characteristics'!$C:$C,0))),"",INDEX('Policy Characteristics'!L:L,MATCH($C1003,'Policy Characteristics'!$C:$C,0)))</f>
        <v>fuel-taxes.html</v>
      </c>
    </row>
    <row r="1004" spans="1:18" s="5" customFormat="1" x14ac:dyDescent="0.35">
      <c r="A1004" s="427" t="str">
        <f>IF(ISBLANK(INDEX('Policy Characteristics'!A:A,MATCH($C1004,'Policy Characteristics'!$C:$C,0))),"",INDEX('Policy Characteristics'!A:A,MATCH($C1004,'Policy Characteristics'!$C:$C,0)))</f>
        <v>Cross-Sector</v>
      </c>
      <c r="B1004" s="427" t="str">
        <f>IF(ISBLANK(INDEX('Policy Characteristics'!B:B,MATCH($C1004,'Policy Characteristics'!$C:$C,0))),"",INDEX('Policy Characteristics'!B:B,MATCH($C1004,'Policy Characteristics'!$C:$C,0)))</f>
        <v>Fuel Taxes</v>
      </c>
      <c r="C1004" s="436" t="str">
        <f t="shared" si="55"/>
        <v>Additional Fuel Tax Rate by Fuel</v>
      </c>
      <c r="D1004" s="9" t="s">
        <v>53</v>
      </c>
      <c r="E1004" s="9"/>
      <c r="F1004" s="9" t="s">
        <v>97</v>
      </c>
      <c r="G1004" s="55"/>
      <c r="H1004" s="54">
        <v>739</v>
      </c>
      <c r="I1004" s="9" t="s">
        <v>46</v>
      </c>
      <c r="J1004" s="429" t="str">
        <f>IF(ISBLANK(INDEX('Policy Characteristics'!D:D,MATCH($C1004,'Policy Characteristics'!$C:$C,0))),"",INDEX('Policy Characteristics'!D:D,MATCH($C1004,'Policy Characteristics'!$C:$C,0)))</f>
        <v>Fuel Taxes</v>
      </c>
      <c r="K1004" s="427" t="str">
        <f>IF(ISBLANK(INDEX('Policy Characteristics'!E:E,MATCH($C1004,'Policy Characteristics'!$C:$C,0))),"",INDEX('Policy Characteristics'!E:E,MATCH($C1004,'Policy Characteristics'!$C:$C,0)))</f>
        <v>cross fuel tax</v>
      </c>
      <c r="L1004" s="450">
        <f>IF(ISBLANK(INDEX('Policy Characteristics'!F:F,MATCH($C1004,'Policy Characteristics'!$C:$C,0))),"",INDEX('Policy Characteristics'!F:F,MATCH($C1004,'Policy Characteristics'!$C:$C,0)))</f>
        <v>0</v>
      </c>
      <c r="M1004" s="450">
        <f>IF(ISBLANK(INDEX('Policy Characteristics'!G:G,MATCH($C1004,'Policy Characteristics'!$C:$C,0))),"",INDEX('Policy Characteristics'!G:G,MATCH($C1004,'Policy Characteristics'!$C:$C,0)))</f>
        <v>0.2</v>
      </c>
      <c r="N1004" s="450">
        <f>IF(ISBLANK(INDEX('Policy Characteristics'!H:H,MATCH($C1004,'Policy Characteristics'!$C:$C,0))),"",INDEX('Policy Characteristics'!H:H,MATCH($C1004,'Policy Characteristics'!$C:$C,0)))</f>
        <v>5.0000000000000001E-3</v>
      </c>
      <c r="O1004" s="427" t="str">
        <f>IF(ISBLANK(INDEX('Policy Characteristics'!I:I,MATCH($C1004,'Policy Characteristics'!$C:$C,0))),"",INDEX('Policy Characteristics'!I:I,MATCH($C1004,'Policy Characteristics'!$C:$C,0)))</f>
        <v>% of BAU price</v>
      </c>
      <c r="P1004" s="427" t="str">
        <f>IF(ISBLANK(INDEX('Policy Characteristics'!J:J,MATCH($C1004,'Policy Characteristics'!$C:$C,0))),"",INDEX('Policy Characteristics'!J:J,MATCH($C1004,'Policy Characteristics'!$C:$C,0)))</f>
        <v>**Description:** This policy increases the tax rate for the selected fuel type(s).  It is expressed as a percentage of the BAU Scenario price, which includes sales and excise taxes. // **Guidance for setting values:** In 2019, the EU average sales tax rate was 21.5% and the EU average tax rate on diesel was 55%.</v>
      </c>
      <c r="Q1004" s="427" t="str">
        <f>IF(ISBLANK(INDEX('Policy Characteristics'!K:K,MATCH($C1004,'Policy Characteristics'!$C:$C,0))),"",INDEX('Policy Characteristics'!K:K,MATCH($C1004,'Policy Characteristics'!$C:$C,0)))</f>
        <v>fuels.html#fuel-taxes</v>
      </c>
      <c r="R1004" s="427" t="str">
        <f>IF(ISBLANK(INDEX('Policy Characteristics'!L:L,MATCH($C1004,'Policy Characteristics'!$C:$C,0))),"",INDEX('Policy Characteristics'!L:L,MATCH($C1004,'Policy Characteristics'!$C:$C,0)))</f>
        <v>fuel-taxes.html</v>
      </c>
    </row>
    <row r="1005" spans="1:18" s="5" customFormat="1" x14ac:dyDescent="0.35">
      <c r="A1005" s="427" t="str">
        <f>IF(ISBLANK(INDEX('Policy Characteristics'!A:A,MATCH($C1005,'Policy Characteristics'!$C:$C,0))),"",INDEX('Policy Characteristics'!A:A,MATCH($C1005,'Policy Characteristics'!$C:$C,0)))</f>
        <v>Cross-Sector</v>
      </c>
      <c r="B1005" s="427" t="str">
        <f>IF(ISBLANK(INDEX('Policy Characteristics'!B:B,MATCH($C1005,'Policy Characteristics'!$C:$C,0))),"",INDEX('Policy Characteristics'!B:B,MATCH($C1005,'Policy Characteristics'!$C:$C,0)))</f>
        <v>Fuel Taxes</v>
      </c>
      <c r="C1005" s="436" t="str">
        <f t="shared" si="55"/>
        <v>Additional Fuel Tax Rate by Fuel</v>
      </c>
      <c r="D1005" s="9" t="s">
        <v>55</v>
      </c>
      <c r="E1005" s="9"/>
      <c r="F1005" s="9" t="s">
        <v>100</v>
      </c>
      <c r="G1005" s="55"/>
      <c r="H1005" s="54">
        <v>81</v>
      </c>
      <c r="I1005" s="9" t="s">
        <v>45</v>
      </c>
      <c r="J1005" s="429" t="str">
        <f>IF(ISBLANK(INDEX('Policy Characteristics'!D:D,MATCH($C1005,'Policy Characteristics'!$C:$C,0))),"",INDEX('Policy Characteristics'!D:D,MATCH($C1005,'Policy Characteristics'!$C:$C,0)))</f>
        <v>Fuel Taxes</v>
      </c>
      <c r="K1005" s="427" t="str">
        <f>IF(ISBLANK(INDEX('Policy Characteristics'!E:E,MATCH($C1005,'Policy Characteristics'!$C:$C,0))),"",INDEX('Policy Characteristics'!E:E,MATCH($C1005,'Policy Characteristics'!$C:$C,0)))</f>
        <v>cross fuel tax</v>
      </c>
      <c r="L1005" s="450">
        <f>IF(ISBLANK(INDEX('Policy Characteristics'!F:F,MATCH($C1005,'Policy Characteristics'!$C:$C,0))),"",INDEX('Policy Characteristics'!F:F,MATCH($C1005,'Policy Characteristics'!$C:$C,0)))</f>
        <v>0</v>
      </c>
      <c r="M1005" s="450">
        <f>IF(ISBLANK(INDEX('Policy Characteristics'!G:G,MATCH($C1005,'Policy Characteristics'!$C:$C,0))),"",INDEX('Policy Characteristics'!G:G,MATCH($C1005,'Policy Characteristics'!$C:$C,0)))</f>
        <v>0.2</v>
      </c>
      <c r="N1005" s="450">
        <f>IF(ISBLANK(INDEX('Policy Characteristics'!H:H,MATCH($C1005,'Policy Characteristics'!$C:$C,0))),"",INDEX('Policy Characteristics'!H:H,MATCH($C1005,'Policy Characteristics'!$C:$C,0)))</f>
        <v>5.0000000000000001E-3</v>
      </c>
      <c r="O1005" s="427" t="str">
        <f>IF(ISBLANK(INDEX('Policy Characteristics'!I:I,MATCH($C1005,'Policy Characteristics'!$C:$C,0))),"",INDEX('Policy Characteristics'!I:I,MATCH($C1005,'Policy Characteristics'!$C:$C,0)))</f>
        <v>% of BAU price</v>
      </c>
      <c r="P1005" s="427" t="str">
        <f>IF(ISBLANK(INDEX('Policy Characteristics'!J:J,MATCH($C1005,'Policy Characteristics'!$C:$C,0))),"",INDEX('Policy Characteristics'!J:J,MATCH($C1005,'Policy Characteristics'!$C:$C,0)))</f>
        <v>**Description:** This policy increases the tax rate for the selected fuel type(s).  It is expressed as a percentage of the BAU Scenario price, which includes sales and excise taxes. // **Guidance for setting values:** In 2019, the EU average sales tax rate was 21.5% and the EU average tax rate on diesel was 55%.</v>
      </c>
      <c r="Q1005" s="427" t="str">
        <f>IF(ISBLANK(INDEX('Policy Characteristics'!K:K,MATCH($C1005,'Policy Characteristics'!$C:$C,0))),"",INDEX('Policy Characteristics'!K:K,MATCH($C1005,'Policy Characteristics'!$C:$C,0)))</f>
        <v>fuels.html#fuel-taxes</v>
      </c>
      <c r="R1005" s="427" t="str">
        <f>IF(ISBLANK(INDEX('Policy Characteristics'!L:L,MATCH($C1005,'Policy Characteristics'!$C:$C,0))),"",INDEX('Policy Characteristics'!L:L,MATCH($C1005,'Policy Characteristics'!$C:$C,0)))</f>
        <v>fuel-taxes.html</v>
      </c>
    </row>
    <row r="1006" spans="1:18" s="5" customFormat="1" x14ac:dyDescent="0.35">
      <c r="A1006" s="427" t="str">
        <f>IF(ISBLANK(INDEX('Policy Characteristics'!A:A,MATCH($C1006,'Policy Characteristics'!$C:$C,0))),"",INDEX('Policy Characteristics'!A:A,MATCH($C1006,'Policy Characteristics'!$C:$C,0)))</f>
        <v>Cross-Sector</v>
      </c>
      <c r="B1006" s="427" t="str">
        <f>IF(ISBLANK(INDEX('Policy Characteristics'!B:B,MATCH($C1006,'Policy Characteristics'!$C:$C,0))),"",INDEX('Policy Characteristics'!B:B,MATCH($C1006,'Policy Characteristics'!$C:$C,0)))</f>
        <v>Fuel Taxes</v>
      </c>
      <c r="C1006" s="436" t="str">
        <f t="shared" si="55"/>
        <v>Additional Fuel Tax Rate by Fuel</v>
      </c>
      <c r="D1006" s="9" t="s">
        <v>56</v>
      </c>
      <c r="E1006" s="9"/>
      <c r="F1006" s="9" t="s">
        <v>101</v>
      </c>
      <c r="G1006" s="55"/>
      <c r="H1006" s="54">
        <v>82</v>
      </c>
      <c r="I1006" s="9" t="s">
        <v>45</v>
      </c>
      <c r="J1006" s="429" t="str">
        <f>IF(ISBLANK(INDEX('Policy Characteristics'!D:D,MATCH($C1006,'Policy Characteristics'!$C:$C,0))),"",INDEX('Policy Characteristics'!D:D,MATCH($C1006,'Policy Characteristics'!$C:$C,0)))</f>
        <v>Fuel Taxes</v>
      </c>
      <c r="K1006" s="427" t="str">
        <f>IF(ISBLANK(INDEX('Policy Characteristics'!E:E,MATCH($C1006,'Policy Characteristics'!$C:$C,0))),"",INDEX('Policy Characteristics'!E:E,MATCH($C1006,'Policy Characteristics'!$C:$C,0)))</f>
        <v>cross fuel tax</v>
      </c>
      <c r="L1006" s="450">
        <f>IF(ISBLANK(INDEX('Policy Characteristics'!F:F,MATCH($C1006,'Policy Characteristics'!$C:$C,0))),"",INDEX('Policy Characteristics'!F:F,MATCH($C1006,'Policy Characteristics'!$C:$C,0)))</f>
        <v>0</v>
      </c>
      <c r="M1006" s="450">
        <f>IF(ISBLANK(INDEX('Policy Characteristics'!G:G,MATCH($C1006,'Policy Characteristics'!$C:$C,0))),"",INDEX('Policy Characteristics'!G:G,MATCH($C1006,'Policy Characteristics'!$C:$C,0)))</f>
        <v>0.2</v>
      </c>
      <c r="N1006" s="450">
        <f>IF(ISBLANK(INDEX('Policy Characteristics'!H:H,MATCH($C1006,'Policy Characteristics'!$C:$C,0))),"",INDEX('Policy Characteristics'!H:H,MATCH($C1006,'Policy Characteristics'!$C:$C,0)))</f>
        <v>5.0000000000000001E-3</v>
      </c>
      <c r="O1006" s="427" t="str">
        <f>IF(ISBLANK(INDEX('Policy Characteristics'!I:I,MATCH($C1006,'Policy Characteristics'!$C:$C,0))),"",INDEX('Policy Characteristics'!I:I,MATCH($C1006,'Policy Characteristics'!$C:$C,0)))</f>
        <v>% of BAU price</v>
      </c>
      <c r="P1006" s="427" t="str">
        <f>IF(ISBLANK(INDEX('Policy Characteristics'!J:J,MATCH($C1006,'Policy Characteristics'!$C:$C,0))),"",INDEX('Policy Characteristics'!J:J,MATCH($C1006,'Policy Characteristics'!$C:$C,0)))</f>
        <v>**Description:** This policy increases the tax rate for the selected fuel type(s).  It is expressed as a percentage of the BAU Scenario price, which includes sales and excise taxes. // **Guidance for setting values:** In 2019, the EU average sales tax rate was 21.5% and the EU average tax rate on diesel was 55%.</v>
      </c>
      <c r="Q1006" s="427" t="str">
        <f>IF(ISBLANK(INDEX('Policy Characteristics'!K:K,MATCH($C1006,'Policy Characteristics'!$C:$C,0))),"",INDEX('Policy Characteristics'!K:K,MATCH($C1006,'Policy Characteristics'!$C:$C,0)))</f>
        <v>fuels.html#fuel-taxes</v>
      </c>
      <c r="R1006" s="427" t="str">
        <f>IF(ISBLANK(INDEX('Policy Characteristics'!L:L,MATCH($C1006,'Policy Characteristics'!$C:$C,0))),"",INDEX('Policy Characteristics'!L:L,MATCH($C1006,'Policy Characteristics'!$C:$C,0)))</f>
        <v>fuel-taxes.html</v>
      </c>
    </row>
    <row r="1007" spans="1:18" s="5" customFormat="1" x14ac:dyDescent="0.35">
      <c r="A1007" s="427" t="str">
        <f>IF(ISBLANK(INDEX('Policy Characteristics'!A:A,MATCH($C1007,'Policy Characteristics'!$C:$C,0))),"",INDEX('Policy Characteristics'!A:A,MATCH($C1007,'Policy Characteristics'!$C:$C,0)))</f>
        <v>Cross-Sector</v>
      </c>
      <c r="B1007" s="427" t="str">
        <f>IF(ISBLANK(INDEX('Policy Characteristics'!B:B,MATCH($C1007,'Policy Characteristics'!$C:$C,0))),"",INDEX('Policy Characteristics'!B:B,MATCH($C1007,'Policy Characteristics'!$C:$C,0)))</f>
        <v>Fuel Taxes</v>
      </c>
      <c r="C1007" s="436" t="str">
        <f t="shared" si="55"/>
        <v>Additional Fuel Tax Rate by Fuel</v>
      </c>
      <c r="D1007" s="9" t="s">
        <v>57</v>
      </c>
      <c r="E1007" s="9"/>
      <c r="F1007" s="9" t="s">
        <v>102</v>
      </c>
      <c r="G1007" s="55"/>
      <c r="H1007" s="54">
        <v>740</v>
      </c>
      <c r="I1007" s="9" t="s">
        <v>46</v>
      </c>
      <c r="J1007" s="429" t="str">
        <f>IF(ISBLANK(INDEX('Policy Characteristics'!D:D,MATCH($C1007,'Policy Characteristics'!$C:$C,0))),"",INDEX('Policy Characteristics'!D:D,MATCH($C1007,'Policy Characteristics'!$C:$C,0)))</f>
        <v>Fuel Taxes</v>
      </c>
      <c r="K1007" s="427" t="str">
        <f>IF(ISBLANK(INDEX('Policy Characteristics'!E:E,MATCH($C1007,'Policy Characteristics'!$C:$C,0))),"",INDEX('Policy Characteristics'!E:E,MATCH($C1007,'Policy Characteristics'!$C:$C,0)))</f>
        <v>cross fuel tax</v>
      </c>
      <c r="L1007" s="450">
        <f>IF(ISBLANK(INDEX('Policy Characteristics'!F:F,MATCH($C1007,'Policy Characteristics'!$C:$C,0))),"",INDEX('Policy Characteristics'!F:F,MATCH($C1007,'Policy Characteristics'!$C:$C,0)))</f>
        <v>0</v>
      </c>
      <c r="M1007" s="450">
        <f>IF(ISBLANK(INDEX('Policy Characteristics'!G:G,MATCH($C1007,'Policy Characteristics'!$C:$C,0))),"",INDEX('Policy Characteristics'!G:G,MATCH($C1007,'Policy Characteristics'!$C:$C,0)))</f>
        <v>0.2</v>
      </c>
      <c r="N1007" s="450">
        <f>IF(ISBLANK(INDEX('Policy Characteristics'!H:H,MATCH($C1007,'Policy Characteristics'!$C:$C,0))),"",INDEX('Policy Characteristics'!H:H,MATCH($C1007,'Policy Characteristics'!$C:$C,0)))</f>
        <v>5.0000000000000001E-3</v>
      </c>
      <c r="O1007" s="427" t="str">
        <f>IF(ISBLANK(INDEX('Policy Characteristics'!I:I,MATCH($C1007,'Policy Characteristics'!$C:$C,0))),"",INDEX('Policy Characteristics'!I:I,MATCH($C1007,'Policy Characteristics'!$C:$C,0)))</f>
        <v>% of BAU price</v>
      </c>
      <c r="P1007" s="427" t="str">
        <f>IF(ISBLANK(INDEX('Policy Characteristics'!J:J,MATCH($C1007,'Policy Characteristics'!$C:$C,0))),"",INDEX('Policy Characteristics'!J:J,MATCH($C1007,'Policy Characteristics'!$C:$C,0)))</f>
        <v>**Description:** This policy increases the tax rate for the selected fuel type(s).  It is expressed as a percentage of the BAU Scenario price, which includes sales and excise taxes. // **Guidance for setting values:** In 2019, the EU average sales tax rate was 21.5% and the EU average tax rate on diesel was 55%.</v>
      </c>
      <c r="Q1007" s="427" t="str">
        <f>IF(ISBLANK(INDEX('Policy Characteristics'!K:K,MATCH($C1007,'Policy Characteristics'!$C:$C,0))),"",INDEX('Policy Characteristics'!K:K,MATCH($C1007,'Policy Characteristics'!$C:$C,0)))</f>
        <v>fuels.html#fuel-taxes</v>
      </c>
      <c r="R1007" s="427" t="str">
        <f>IF(ISBLANK(INDEX('Policy Characteristics'!L:L,MATCH($C1007,'Policy Characteristics'!$C:$C,0))),"",INDEX('Policy Characteristics'!L:L,MATCH($C1007,'Policy Characteristics'!$C:$C,0)))</f>
        <v>fuel-taxes.html</v>
      </c>
    </row>
    <row r="1008" spans="1:18" s="5" customFormat="1" x14ac:dyDescent="0.35">
      <c r="A1008" s="427" t="str">
        <f>IF(ISBLANK(INDEX('Policy Characteristics'!A:A,MATCH($C1008,'Policy Characteristics'!$C:$C,0))),"",INDEX('Policy Characteristics'!A:A,MATCH($C1008,'Policy Characteristics'!$C:$C,0)))</f>
        <v>Cross-Sector</v>
      </c>
      <c r="B1008" s="427" t="str">
        <f>IF(ISBLANK(INDEX('Policy Characteristics'!B:B,MATCH($C1008,'Policy Characteristics'!$C:$C,0))),"",INDEX('Policy Characteristics'!B:B,MATCH($C1008,'Policy Characteristics'!$C:$C,0)))</f>
        <v>Fuel Taxes</v>
      </c>
      <c r="C1008" s="436" t="str">
        <f t="shared" si="55"/>
        <v>Additional Fuel Tax Rate by Fuel</v>
      </c>
      <c r="D1008" s="9" t="s">
        <v>58</v>
      </c>
      <c r="E1008" s="9"/>
      <c r="F1008" s="9" t="s">
        <v>103</v>
      </c>
      <c r="G1008" s="55"/>
      <c r="H1008" s="54">
        <v>741</v>
      </c>
      <c r="I1008" s="9" t="s">
        <v>46</v>
      </c>
      <c r="J1008" s="429" t="str">
        <f>IF(ISBLANK(INDEX('Policy Characteristics'!D:D,MATCH($C1008,'Policy Characteristics'!$C:$C,0))),"",INDEX('Policy Characteristics'!D:D,MATCH($C1008,'Policy Characteristics'!$C:$C,0)))</f>
        <v>Fuel Taxes</v>
      </c>
      <c r="K1008" s="427" t="str">
        <f>IF(ISBLANK(INDEX('Policy Characteristics'!E:E,MATCH($C1008,'Policy Characteristics'!$C:$C,0))),"",INDEX('Policy Characteristics'!E:E,MATCH($C1008,'Policy Characteristics'!$C:$C,0)))</f>
        <v>cross fuel tax</v>
      </c>
      <c r="L1008" s="450">
        <f>IF(ISBLANK(INDEX('Policy Characteristics'!F:F,MATCH($C1008,'Policy Characteristics'!$C:$C,0))),"",INDEX('Policy Characteristics'!F:F,MATCH($C1008,'Policy Characteristics'!$C:$C,0)))</f>
        <v>0</v>
      </c>
      <c r="M1008" s="450">
        <f>IF(ISBLANK(INDEX('Policy Characteristics'!G:G,MATCH($C1008,'Policy Characteristics'!$C:$C,0))),"",INDEX('Policy Characteristics'!G:G,MATCH($C1008,'Policy Characteristics'!$C:$C,0)))</f>
        <v>0.2</v>
      </c>
      <c r="N1008" s="450">
        <f>IF(ISBLANK(INDEX('Policy Characteristics'!H:H,MATCH($C1008,'Policy Characteristics'!$C:$C,0))),"",INDEX('Policy Characteristics'!H:H,MATCH($C1008,'Policy Characteristics'!$C:$C,0)))</f>
        <v>5.0000000000000001E-3</v>
      </c>
      <c r="O1008" s="427" t="str">
        <f>IF(ISBLANK(INDEX('Policy Characteristics'!I:I,MATCH($C1008,'Policy Characteristics'!$C:$C,0))),"",INDEX('Policy Characteristics'!I:I,MATCH($C1008,'Policy Characteristics'!$C:$C,0)))</f>
        <v>% of BAU price</v>
      </c>
      <c r="P1008" s="427" t="str">
        <f>IF(ISBLANK(INDEX('Policy Characteristics'!J:J,MATCH($C1008,'Policy Characteristics'!$C:$C,0))),"",INDEX('Policy Characteristics'!J:J,MATCH($C1008,'Policy Characteristics'!$C:$C,0)))</f>
        <v>**Description:** This policy increases the tax rate for the selected fuel type(s).  It is expressed as a percentage of the BAU Scenario price, which includes sales and excise taxes. // **Guidance for setting values:** In 2019, the EU average sales tax rate was 21.5% and the EU average tax rate on diesel was 55%.</v>
      </c>
      <c r="Q1008" s="427" t="str">
        <f>IF(ISBLANK(INDEX('Policy Characteristics'!K:K,MATCH($C1008,'Policy Characteristics'!$C:$C,0))),"",INDEX('Policy Characteristics'!K:K,MATCH($C1008,'Policy Characteristics'!$C:$C,0)))</f>
        <v>fuels.html#fuel-taxes</v>
      </c>
      <c r="R1008" s="427" t="str">
        <f>IF(ISBLANK(INDEX('Policy Characteristics'!L:L,MATCH($C1008,'Policy Characteristics'!$C:$C,0))),"",INDEX('Policy Characteristics'!L:L,MATCH($C1008,'Policy Characteristics'!$C:$C,0)))</f>
        <v>fuel-taxes.html</v>
      </c>
    </row>
    <row r="1009" spans="1:18" x14ac:dyDescent="0.35">
      <c r="A1009" s="427" t="str">
        <f>IF(ISBLANK(INDEX('Policy Characteristics'!A:A,MATCH($C1009,'Policy Characteristics'!$C:$C,0))),"",INDEX('Policy Characteristics'!A:A,MATCH($C1009,'Policy Characteristics'!$C:$C,0)))</f>
        <v>Cross-Sector</v>
      </c>
      <c r="B1009" s="427" t="str">
        <f>IF(ISBLANK(INDEX('Policy Characteristics'!B:B,MATCH($C1009,'Policy Characteristics'!$C:$C,0))),"",INDEX('Policy Characteristics'!B:B,MATCH($C1009,'Policy Characteristics'!$C:$C,0)))</f>
        <v>Fuel Taxes</v>
      </c>
      <c r="C1009" s="436" t="str">
        <f t="shared" si="55"/>
        <v>Additional Fuel Tax Rate by Fuel</v>
      </c>
      <c r="D1009" s="9" t="s">
        <v>2563</v>
      </c>
      <c r="E1009" s="9"/>
      <c r="F1009" s="9" t="s">
        <v>2564</v>
      </c>
      <c r="G1009" s="55"/>
      <c r="H1009" s="54">
        <v>742</v>
      </c>
      <c r="I1009" s="9" t="s">
        <v>46</v>
      </c>
      <c r="J1009" s="429" t="str">
        <f>IF(ISBLANK(INDEX('Policy Characteristics'!D:D,MATCH($C1009,'Policy Characteristics'!$C:$C,0))),"",INDEX('Policy Characteristics'!D:D,MATCH($C1009,'Policy Characteristics'!$C:$C,0)))</f>
        <v>Fuel Taxes</v>
      </c>
      <c r="K1009" s="427" t="str">
        <f>IF(ISBLANK(INDEX('Policy Characteristics'!E:E,MATCH($C1009,'Policy Characteristics'!$C:$C,0))),"",INDEX('Policy Characteristics'!E:E,MATCH($C1009,'Policy Characteristics'!$C:$C,0)))</f>
        <v>cross fuel tax</v>
      </c>
      <c r="L1009" s="450">
        <f>IF(ISBLANK(INDEX('Policy Characteristics'!F:F,MATCH($C1009,'Policy Characteristics'!$C:$C,0))),"",INDEX('Policy Characteristics'!F:F,MATCH($C1009,'Policy Characteristics'!$C:$C,0)))</f>
        <v>0</v>
      </c>
      <c r="M1009" s="450">
        <f>IF(ISBLANK(INDEX('Policy Characteristics'!G:G,MATCH($C1009,'Policy Characteristics'!$C:$C,0))),"",INDEX('Policy Characteristics'!G:G,MATCH($C1009,'Policy Characteristics'!$C:$C,0)))</f>
        <v>0.2</v>
      </c>
      <c r="N1009" s="450">
        <f>IF(ISBLANK(INDEX('Policy Characteristics'!H:H,MATCH($C1009,'Policy Characteristics'!$C:$C,0))),"",INDEX('Policy Characteristics'!H:H,MATCH($C1009,'Policy Characteristics'!$C:$C,0)))</f>
        <v>5.0000000000000001E-3</v>
      </c>
      <c r="O1009" s="427" t="str">
        <f>IF(ISBLANK(INDEX('Policy Characteristics'!I:I,MATCH($C1009,'Policy Characteristics'!$C:$C,0))),"",INDEX('Policy Characteristics'!I:I,MATCH($C1009,'Policy Characteristics'!$C:$C,0)))</f>
        <v>% of BAU price</v>
      </c>
      <c r="P1009" s="427" t="str">
        <f>IF(ISBLANK(INDEX('Policy Characteristics'!J:J,MATCH($C1009,'Policy Characteristics'!$C:$C,0))),"",INDEX('Policy Characteristics'!J:J,MATCH($C1009,'Policy Characteristics'!$C:$C,0)))</f>
        <v>**Description:** This policy increases the tax rate for the selected fuel type(s).  It is expressed as a percentage of the BAU Scenario price, which includes sales and excise taxes. // **Guidance for setting values:** In 2019, the EU average sales tax rate was 21.5% and the EU average tax rate on diesel was 55%.</v>
      </c>
      <c r="Q1009" s="427" t="str">
        <f>IF(ISBLANK(INDEX('Policy Characteristics'!K:K,MATCH($C1009,'Policy Characteristics'!$C:$C,0))),"",INDEX('Policy Characteristics'!K:K,MATCH($C1009,'Policy Characteristics'!$C:$C,0)))</f>
        <v>fuels.html#fuel-taxes</v>
      </c>
      <c r="R1009" s="427" t="str">
        <f>IF(ISBLANK(INDEX('Policy Characteristics'!L:L,MATCH($C1009,'Policy Characteristics'!$C:$C,0))),"",INDEX('Policy Characteristics'!L:L,MATCH($C1009,'Policy Characteristics'!$C:$C,0)))</f>
        <v>fuel-taxes.html</v>
      </c>
    </row>
    <row r="1010" spans="1:18" x14ac:dyDescent="0.35">
      <c r="A1010" s="427" t="str">
        <f>IF(ISBLANK(INDEX('Policy Characteristics'!A:A,MATCH($C1010,'Policy Characteristics'!$C:$C,0))),"",INDEX('Policy Characteristics'!A:A,MATCH($C1010,'Policy Characteristics'!$C:$C,0)))</f>
        <v>Cross-Sector</v>
      </c>
      <c r="B1010" s="427" t="str">
        <f>IF(ISBLANK(INDEX('Policy Characteristics'!B:B,MATCH($C1010,'Policy Characteristics'!$C:$C,0))),"",INDEX('Policy Characteristics'!B:B,MATCH($C1010,'Policy Characteristics'!$C:$C,0)))</f>
        <v>Fuel Taxes</v>
      </c>
      <c r="C1010" s="436" t="str">
        <f t="shared" si="55"/>
        <v>Additional Fuel Tax Rate by Fuel</v>
      </c>
      <c r="D1010" s="9" t="s">
        <v>77</v>
      </c>
      <c r="E1010" s="9"/>
      <c r="F1010" s="9" t="s">
        <v>104</v>
      </c>
      <c r="G1010" s="55"/>
      <c r="H1010" s="54">
        <v>743</v>
      </c>
      <c r="I1010" s="9" t="s">
        <v>46</v>
      </c>
      <c r="J1010" s="429" t="str">
        <f>IF(ISBLANK(INDEX('Policy Characteristics'!D:D,MATCH($C1010,'Policy Characteristics'!$C:$C,0))),"",INDEX('Policy Characteristics'!D:D,MATCH($C1010,'Policy Characteristics'!$C:$C,0)))</f>
        <v>Fuel Taxes</v>
      </c>
      <c r="K1010" s="427" t="str">
        <f>IF(ISBLANK(INDEX('Policy Characteristics'!E:E,MATCH($C1010,'Policy Characteristics'!$C:$C,0))),"",INDEX('Policy Characteristics'!E:E,MATCH($C1010,'Policy Characteristics'!$C:$C,0)))</f>
        <v>cross fuel tax</v>
      </c>
      <c r="L1010" s="450">
        <f>IF(ISBLANK(INDEX('Policy Characteristics'!F:F,MATCH($C1010,'Policy Characteristics'!$C:$C,0))),"",INDEX('Policy Characteristics'!F:F,MATCH($C1010,'Policy Characteristics'!$C:$C,0)))</f>
        <v>0</v>
      </c>
      <c r="M1010" s="450">
        <f>IF(ISBLANK(INDEX('Policy Characteristics'!G:G,MATCH($C1010,'Policy Characteristics'!$C:$C,0))),"",INDEX('Policy Characteristics'!G:G,MATCH($C1010,'Policy Characteristics'!$C:$C,0)))</f>
        <v>0.2</v>
      </c>
      <c r="N1010" s="450">
        <f>IF(ISBLANK(INDEX('Policy Characteristics'!H:H,MATCH($C1010,'Policy Characteristics'!$C:$C,0))),"",INDEX('Policy Characteristics'!H:H,MATCH($C1010,'Policy Characteristics'!$C:$C,0)))</f>
        <v>5.0000000000000001E-3</v>
      </c>
      <c r="O1010" s="427" t="str">
        <f>IF(ISBLANK(INDEX('Policy Characteristics'!I:I,MATCH($C1010,'Policy Characteristics'!$C:$C,0))),"",INDEX('Policy Characteristics'!I:I,MATCH($C1010,'Policy Characteristics'!$C:$C,0)))</f>
        <v>% of BAU price</v>
      </c>
      <c r="P1010" s="427" t="str">
        <f>IF(ISBLANK(INDEX('Policy Characteristics'!J:J,MATCH($C1010,'Policy Characteristics'!$C:$C,0))),"",INDEX('Policy Characteristics'!J:J,MATCH($C1010,'Policy Characteristics'!$C:$C,0)))</f>
        <v>**Description:** This policy increases the tax rate for the selected fuel type(s).  It is expressed as a percentage of the BAU Scenario price, which includes sales and excise taxes. // **Guidance for setting values:** In 2019, the EU average sales tax rate was 21.5% and the EU average tax rate on diesel was 55%.</v>
      </c>
      <c r="Q1010" s="427" t="str">
        <f>IF(ISBLANK(INDEX('Policy Characteristics'!K:K,MATCH($C1010,'Policy Characteristics'!$C:$C,0))),"",INDEX('Policy Characteristics'!K:K,MATCH($C1010,'Policy Characteristics'!$C:$C,0)))</f>
        <v>fuels.html#fuel-taxes</v>
      </c>
      <c r="R1010" s="427" t="str">
        <f>IF(ISBLANK(INDEX('Policy Characteristics'!L:L,MATCH($C1010,'Policy Characteristics'!$C:$C,0))),"",INDEX('Policy Characteristics'!L:L,MATCH($C1010,'Policy Characteristics'!$C:$C,0)))</f>
        <v>fuel-taxes.html</v>
      </c>
    </row>
    <row r="1011" spans="1:18" x14ac:dyDescent="0.35">
      <c r="A1011" s="427" t="str">
        <f>IF(ISBLANK(INDEX('Policy Characteristics'!A:A,MATCH($C1011,'Policy Characteristics'!$C:$C,0))),"",INDEX('Policy Characteristics'!A:A,MATCH($C1011,'Policy Characteristics'!$C:$C,0)))</f>
        <v>Cross-Sector</v>
      </c>
      <c r="B1011" s="427" t="str">
        <f>IF(ISBLANK(INDEX('Policy Characteristics'!B:B,MATCH($C1011,'Policy Characteristics'!$C:$C,0))),"",INDEX('Policy Characteristics'!B:B,MATCH($C1011,'Policy Characteristics'!$C:$C,0)))</f>
        <v>Fuel Taxes</v>
      </c>
      <c r="C1011" s="436" t="str">
        <f t="shared" si="55"/>
        <v>Additional Fuel Tax Rate by Fuel</v>
      </c>
      <c r="D1011" s="9" t="s">
        <v>463</v>
      </c>
      <c r="E1011" s="9"/>
      <c r="F1011" s="9" t="s">
        <v>464</v>
      </c>
      <c r="G1011" s="55"/>
      <c r="H1011" s="54">
        <v>744</v>
      </c>
      <c r="I1011" s="9" t="s">
        <v>46</v>
      </c>
      <c r="J1011" s="429" t="str">
        <f>IF(ISBLANK(INDEX('Policy Characteristics'!D:D,MATCH($C1011,'Policy Characteristics'!$C:$C,0))),"",INDEX('Policy Characteristics'!D:D,MATCH($C1011,'Policy Characteristics'!$C:$C,0)))</f>
        <v>Fuel Taxes</v>
      </c>
      <c r="K1011" s="427" t="str">
        <f>IF(ISBLANK(INDEX('Policy Characteristics'!E:E,MATCH($C1011,'Policy Characteristics'!$C:$C,0))),"",INDEX('Policy Characteristics'!E:E,MATCH($C1011,'Policy Characteristics'!$C:$C,0)))</f>
        <v>cross fuel tax</v>
      </c>
      <c r="L1011" s="450">
        <f>IF(ISBLANK(INDEX('Policy Characteristics'!F:F,MATCH($C1011,'Policy Characteristics'!$C:$C,0))),"",INDEX('Policy Characteristics'!F:F,MATCH($C1011,'Policy Characteristics'!$C:$C,0)))</f>
        <v>0</v>
      </c>
      <c r="M1011" s="450">
        <f>IF(ISBLANK(INDEX('Policy Characteristics'!G:G,MATCH($C1011,'Policy Characteristics'!$C:$C,0))),"",INDEX('Policy Characteristics'!G:G,MATCH($C1011,'Policy Characteristics'!$C:$C,0)))</f>
        <v>0.2</v>
      </c>
      <c r="N1011" s="450">
        <f>IF(ISBLANK(INDEX('Policy Characteristics'!H:H,MATCH($C1011,'Policy Characteristics'!$C:$C,0))),"",INDEX('Policy Characteristics'!H:H,MATCH($C1011,'Policy Characteristics'!$C:$C,0)))</f>
        <v>5.0000000000000001E-3</v>
      </c>
      <c r="O1011" s="427" t="str">
        <f>IF(ISBLANK(INDEX('Policy Characteristics'!I:I,MATCH($C1011,'Policy Characteristics'!$C:$C,0))),"",INDEX('Policy Characteristics'!I:I,MATCH($C1011,'Policy Characteristics'!$C:$C,0)))</f>
        <v>% of BAU price</v>
      </c>
      <c r="P1011" s="427" t="str">
        <f>IF(ISBLANK(INDEX('Policy Characteristics'!J:J,MATCH($C1011,'Policy Characteristics'!$C:$C,0))),"",INDEX('Policy Characteristics'!J:J,MATCH($C1011,'Policy Characteristics'!$C:$C,0)))</f>
        <v>**Description:** This policy increases the tax rate for the selected fuel type(s).  It is expressed as a percentage of the BAU Scenario price, which includes sales and excise taxes. // **Guidance for setting values:** In 2019, the EU average sales tax rate was 21.5% and the EU average tax rate on diesel was 55%.</v>
      </c>
      <c r="Q1011" s="427" t="str">
        <f>IF(ISBLANK(INDEX('Policy Characteristics'!K:K,MATCH($C1011,'Policy Characteristics'!$C:$C,0))),"",INDEX('Policy Characteristics'!K:K,MATCH($C1011,'Policy Characteristics'!$C:$C,0)))</f>
        <v>fuels.html#fuel-taxes</v>
      </c>
      <c r="R1011" s="427" t="str">
        <f>IF(ISBLANK(INDEX('Policy Characteristics'!L:L,MATCH($C1011,'Policy Characteristics'!$C:$C,0))),"",INDEX('Policy Characteristics'!L:L,MATCH($C1011,'Policy Characteristics'!$C:$C,0)))</f>
        <v>fuel-taxes.html</v>
      </c>
    </row>
    <row r="1012" spans="1:18" x14ac:dyDescent="0.35">
      <c r="A1012" s="427" t="str">
        <f>IF(ISBLANK(INDEX('Policy Characteristics'!A:A,MATCH($C1012,'Policy Characteristics'!$C:$C,0))),"",INDEX('Policy Characteristics'!A:A,MATCH($C1012,'Policy Characteristics'!$C:$C,0)))</f>
        <v>Cross-Sector</v>
      </c>
      <c r="B1012" s="427" t="str">
        <f>IF(ISBLANK(INDEX('Policy Characteristics'!B:B,MATCH($C1012,'Policy Characteristics'!$C:$C,0))),"",INDEX('Policy Characteristics'!B:B,MATCH($C1012,'Policy Characteristics'!$C:$C,0)))</f>
        <v>Fuel Taxes</v>
      </c>
      <c r="C1012" s="436" t="str">
        <f t="shared" si="55"/>
        <v>Additional Fuel Tax Rate by Fuel</v>
      </c>
      <c r="D1012" s="9" t="s">
        <v>2555</v>
      </c>
      <c r="E1012" s="9"/>
      <c r="F1012" s="9" t="s">
        <v>2559</v>
      </c>
      <c r="G1012" s="55"/>
      <c r="H1012" s="54">
        <v>745</v>
      </c>
      <c r="I1012" s="9" t="s">
        <v>46</v>
      </c>
      <c r="J1012" s="429" t="str">
        <f>IF(ISBLANK(INDEX('Policy Characteristics'!D:D,MATCH($C1012,'Policy Characteristics'!$C:$C,0))),"",INDEX('Policy Characteristics'!D:D,MATCH($C1012,'Policy Characteristics'!$C:$C,0)))</f>
        <v>Fuel Taxes</v>
      </c>
      <c r="K1012" s="427" t="str">
        <f>IF(ISBLANK(INDEX('Policy Characteristics'!E:E,MATCH($C1012,'Policy Characteristics'!$C:$C,0))),"",INDEX('Policy Characteristics'!E:E,MATCH($C1012,'Policy Characteristics'!$C:$C,0)))</f>
        <v>cross fuel tax</v>
      </c>
      <c r="L1012" s="450">
        <f>IF(ISBLANK(INDEX('Policy Characteristics'!F:F,MATCH($C1012,'Policy Characteristics'!$C:$C,0))),"",INDEX('Policy Characteristics'!F:F,MATCH($C1012,'Policy Characteristics'!$C:$C,0)))</f>
        <v>0</v>
      </c>
      <c r="M1012" s="450">
        <f>IF(ISBLANK(INDEX('Policy Characteristics'!G:G,MATCH($C1012,'Policy Characteristics'!$C:$C,0))),"",INDEX('Policy Characteristics'!G:G,MATCH($C1012,'Policy Characteristics'!$C:$C,0)))</f>
        <v>0.2</v>
      </c>
      <c r="N1012" s="450">
        <f>IF(ISBLANK(INDEX('Policy Characteristics'!H:H,MATCH($C1012,'Policy Characteristics'!$C:$C,0))),"",INDEX('Policy Characteristics'!H:H,MATCH($C1012,'Policy Characteristics'!$C:$C,0)))</f>
        <v>5.0000000000000001E-3</v>
      </c>
      <c r="O1012" s="427" t="str">
        <f>IF(ISBLANK(INDEX('Policy Characteristics'!I:I,MATCH($C1012,'Policy Characteristics'!$C:$C,0))),"",INDEX('Policy Characteristics'!I:I,MATCH($C1012,'Policy Characteristics'!$C:$C,0)))</f>
        <v>% of BAU price</v>
      </c>
      <c r="P1012" s="427" t="str">
        <f>IF(ISBLANK(INDEX('Policy Characteristics'!J:J,MATCH($C1012,'Policy Characteristics'!$C:$C,0))),"",INDEX('Policy Characteristics'!J:J,MATCH($C1012,'Policy Characteristics'!$C:$C,0)))</f>
        <v>**Description:** This policy increases the tax rate for the selected fuel type(s).  It is expressed as a percentage of the BAU Scenario price, which includes sales and excise taxes. // **Guidance for setting values:** In 2019, the EU average sales tax rate was 21.5% and the EU average tax rate on diesel was 55%.</v>
      </c>
      <c r="Q1012" s="427" t="str">
        <f>IF(ISBLANK(INDEX('Policy Characteristics'!K:K,MATCH($C1012,'Policy Characteristics'!$C:$C,0))),"",INDEX('Policy Characteristics'!K:K,MATCH($C1012,'Policy Characteristics'!$C:$C,0)))</f>
        <v>fuels.html#fuel-taxes</v>
      </c>
      <c r="R1012" s="427" t="str">
        <f>IF(ISBLANK(INDEX('Policy Characteristics'!L:L,MATCH($C1012,'Policy Characteristics'!$C:$C,0))),"",INDEX('Policy Characteristics'!L:L,MATCH($C1012,'Policy Characteristics'!$C:$C,0)))</f>
        <v>fuel-taxes.html</v>
      </c>
    </row>
    <row r="1013" spans="1:18" x14ac:dyDescent="0.35">
      <c r="A1013" s="427" t="str">
        <f>IF(ISBLANK(INDEX('Policy Characteristics'!A:A,MATCH($C1013,'Policy Characteristics'!$C:$C,0))),"",INDEX('Policy Characteristics'!A:A,MATCH($C1013,'Policy Characteristics'!$C:$C,0)))</f>
        <v>Cross-Sector</v>
      </c>
      <c r="B1013" s="427" t="str">
        <f>IF(ISBLANK(INDEX('Policy Characteristics'!B:B,MATCH($C1013,'Policy Characteristics'!$C:$C,0))),"",INDEX('Policy Characteristics'!B:B,MATCH($C1013,'Policy Characteristics'!$C:$C,0)))</f>
        <v>Fuel Taxes</v>
      </c>
      <c r="C1013" s="436" t="str">
        <f t="shared" si="55"/>
        <v>Additional Fuel Tax Rate by Fuel</v>
      </c>
      <c r="D1013" s="9" t="s">
        <v>2565</v>
      </c>
      <c r="E1013" s="9"/>
      <c r="F1013" s="9" t="s">
        <v>2566</v>
      </c>
      <c r="G1013" s="55"/>
      <c r="H1013" s="54">
        <v>746</v>
      </c>
      <c r="I1013" s="9" t="s">
        <v>46</v>
      </c>
      <c r="J1013" s="429" t="str">
        <f>IF(ISBLANK(INDEX('Policy Characteristics'!D:D,MATCH($C1013,'Policy Characteristics'!$C:$C,0))),"",INDEX('Policy Characteristics'!D:D,MATCH($C1013,'Policy Characteristics'!$C:$C,0)))</f>
        <v>Fuel Taxes</v>
      </c>
      <c r="K1013" s="427" t="str">
        <f>IF(ISBLANK(INDEX('Policy Characteristics'!E:E,MATCH($C1013,'Policy Characteristics'!$C:$C,0))),"",INDEX('Policy Characteristics'!E:E,MATCH($C1013,'Policy Characteristics'!$C:$C,0)))</f>
        <v>cross fuel tax</v>
      </c>
      <c r="L1013" s="450">
        <f>IF(ISBLANK(INDEX('Policy Characteristics'!F:F,MATCH($C1013,'Policy Characteristics'!$C:$C,0))),"",INDEX('Policy Characteristics'!F:F,MATCH($C1013,'Policy Characteristics'!$C:$C,0)))</f>
        <v>0</v>
      </c>
      <c r="M1013" s="450">
        <f>IF(ISBLANK(INDEX('Policy Characteristics'!G:G,MATCH($C1013,'Policy Characteristics'!$C:$C,0))),"",INDEX('Policy Characteristics'!G:G,MATCH($C1013,'Policy Characteristics'!$C:$C,0)))</f>
        <v>0.2</v>
      </c>
      <c r="N1013" s="450">
        <f>IF(ISBLANK(INDEX('Policy Characteristics'!H:H,MATCH($C1013,'Policy Characteristics'!$C:$C,0))),"",INDEX('Policy Characteristics'!H:H,MATCH($C1013,'Policy Characteristics'!$C:$C,0)))</f>
        <v>5.0000000000000001E-3</v>
      </c>
      <c r="O1013" s="427" t="str">
        <f>IF(ISBLANK(INDEX('Policy Characteristics'!I:I,MATCH($C1013,'Policy Characteristics'!$C:$C,0))),"",INDEX('Policy Characteristics'!I:I,MATCH($C1013,'Policy Characteristics'!$C:$C,0)))</f>
        <v>% of BAU price</v>
      </c>
      <c r="P1013" s="427" t="str">
        <f>IF(ISBLANK(INDEX('Policy Characteristics'!J:J,MATCH($C1013,'Policy Characteristics'!$C:$C,0))),"",INDEX('Policy Characteristics'!J:J,MATCH($C1013,'Policy Characteristics'!$C:$C,0)))</f>
        <v>**Description:** This policy increases the tax rate for the selected fuel type(s).  It is expressed as a percentage of the BAU Scenario price, which includes sales and excise taxes. // **Guidance for setting values:** In 2019, the EU average sales tax rate was 21.5% and the EU average tax rate on diesel was 55%.</v>
      </c>
      <c r="Q1013" s="427" t="str">
        <f>IF(ISBLANK(INDEX('Policy Characteristics'!K:K,MATCH($C1013,'Policy Characteristics'!$C:$C,0))),"",INDEX('Policy Characteristics'!K:K,MATCH($C1013,'Policy Characteristics'!$C:$C,0)))</f>
        <v>fuels.html#fuel-taxes</v>
      </c>
      <c r="R1013" s="427" t="str">
        <f>IF(ISBLANK(INDEX('Policy Characteristics'!L:L,MATCH($C1013,'Policy Characteristics'!$C:$C,0))),"",INDEX('Policy Characteristics'!L:L,MATCH($C1013,'Policy Characteristics'!$C:$C,0)))</f>
        <v>fuel-taxes.html</v>
      </c>
    </row>
    <row r="1014" spans="1:18" x14ac:dyDescent="0.35">
      <c r="A1014" s="427" t="str">
        <f>IF(ISBLANK(INDEX('Policy Characteristics'!A:A,MATCH($C1014,'Policy Characteristics'!$C:$C,0))),"",INDEX('Policy Characteristics'!A:A,MATCH($C1014,'Policy Characteristics'!$C:$C,0)))</f>
        <v>Cross-Sector</v>
      </c>
      <c r="B1014" s="427" t="str">
        <f>IF(ISBLANK(INDEX('Policy Characteristics'!B:B,MATCH($C1014,'Policy Characteristics'!$C:$C,0))),"",INDEX('Policy Characteristics'!B:B,MATCH($C1014,'Policy Characteristics'!$C:$C,0)))</f>
        <v>Fuel Taxes</v>
      </c>
      <c r="C1014" s="436" t="str">
        <f t="shared" ref="C1014:C1016" si="56">C$1000</f>
        <v>Additional Fuel Tax Rate by Fuel</v>
      </c>
      <c r="D1014" s="9" t="s">
        <v>2556</v>
      </c>
      <c r="E1014" s="9"/>
      <c r="F1014" s="9" t="s">
        <v>2560</v>
      </c>
      <c r="G1014" s="55"/>
      <c r="H1014" s="54">
        <v>747</v>
      </c>
      <c r="I1014" s="9" t="s">
        <v>46</v>
      </c>
      <c r="J1014" s="429" t="str">
        <f>IF(ISBLANK(INDEX('Policy Characteristics'!D:D,MATCH($C1014,'Policy Characteristics'!$C:$C,0))),"",INDEX('Policy Characteristics'!D:D,MATCH($C1014,'Policy Characteristics'!$C:$C,0)))</f>
        <v>Fuel Taxes</v>
      </c>
      <c r="K1014" s="427" t="str">
        <f>IF(ISBLANK(INDEX('Policy Characteristics'!E:E,MATCH($C1014,'Policy Characteristics'!$C:$C,0))),"",INDEX('Policy Characteristics'!E:E,MATCH($C1014,'Policy Characteristics'!$C:$C,0)))</f>
        <v>cross fuel tax</v>
      </c>
      <c r="L1014" s="450">
        <f>IF(ISBLANK(INDEX('Policy Characteristics'!F:F,MATCH($C1014,'Policy Characteristics'!$C:$C,0))),"",INDEX('Policy Characteristics'!F:F,MATCH($C1014,'Policy Characteristics'!$C:$C,0)))</f>
        <v>0</v>
      </c>
      <c r="M1014" s="450">
        <f>IF(ISBLANK(INDEX('Policy Characteristics'!G:G,MATCH($C1014,'Policy Characteristics'!$C:$C,0))),"",INDEX('Policy Characteristics'!G:G,MATCH($C1014,'Policy Characteristics'!$C:$C,0)))</f>
        <v>0.2</v>
      </c>
      <c r="N1014" s="450">
        <f>IF(ISBLANK(INDEX('Policy Characteristics'!H:H,MATCH($C1014,'Policy Characteristics'!$C:$C,0))),"",INDEX('Policy Characteristics'!H:H,MATCH($C1014,'Policy Characteristics'!$C:$C,0)))</f>
        <v>5.0000000000000001E-3</v>
      </c>
      <c r="O1014" s="427" t="str">
        <f>IF(ISBLANK(INDEX('Policy Characteristics'!I:I,MATCH($C1014,'Policy Characteristics'!$C:$C,0))),"",INDEX('Policy Characteristics'!I:I,MATCH($C1014,'Policy Characteristics'!$C:$C,0)))</f>
        <v>% of BAU price</v>
      </c>
      <c r="P1014" s="427" t="str">
        <f>IF(ISBLANK(INDEX('Policy Characteristics'!J:J,MATCH($C1014,'Policy Characteristics'!$C:$C,0))),"",INDEX('Policy Characteristics'!J:J,MATCH($C1014,'Policy Characteristics'!$C:$C,0)))</f>
        <v>**Description:** This policy increases the tax rate for the selected fuel type(s).  It is expressed as a percentage of the BAU Scenario price, which includes sales and excise taxes. // **Guidance for setting values:** In 2019, the EU average sales tax rate was 21.5% and the EU average tax rate on diesel was 55%.</v>
      </c>
      <c r="Q1014" s="427" t="str">
        <f>IF(ISBLANK(INDEX('Policy Characteristics'!K:K,MATCH($C1014,'Policy Characteristics'!$C:$C,0))),"",INDEX('Policy Characteristics'!K:K,MATCH($C1014,'Policy Characteristics'!$C:$C,0)))</f>
        <v>fuels.html#fuel-taxes</v>
      </c>
      <c r="R1014" s="427" t="str">
        <f>IF(ISBLANK(INDEX('Policy Characteristics'!L:L,MATCH($C1014,'Policy Characteristics'!$C:$C,0))),"",INDEX('Policy Characteristics'!L:L,MATCH($C1014,'Policy Characteristics'!$C:$C,0)))</f>
        <v>fuel-taxes.html</v>
      </c>
    </row>
    <row r="1015" spans="1:18" x14ac:dyDescent="0.35">
      <c r="A1015" s="427" t="str">
        <f>IF(ISBLANK(INDEX('Policy Characteristics'!A:A,MATCH($C1015,'Policy Characteristics'!$C:$C,0))),"",INDEX('Policy Characteristics'!A:A,MATCH($C1015,'Policy Characteristics'!$C:$C,0)))</f>
        <v>Cross-Sector</v>
      </c>
      <c r="B1015" s="427" t="str">
        <f>IF(ISBLANK(INDEX('Policy Characteristics'!B:B,MATCH($C1015,'Policy Characteristics'!$C:$C,0))),"",INDEX('Policy Characteristics'!B:B,MATCH($C1015,'Policy Characteristics'!$C:$C,0)))</f>
        <v>Fuel Taxes</v>
      </c>
      <c r="C1015" s="436" t="str">
        <f t="shared" si="56"/>
        <v>Additional Fuel Tax Rate by Fuel</v>
      </c>
      <c r="D1015" s="9" t="s">
        <v>2557</v>
      </c>
      <c r="E1015" s="9"/>
      <c r="F1015" s="9" t="s">
        <v>2561</v>
      </c>
      <c r="G1015" s="55"/>
      <c r="H1015" s="54">
        <v>748</v>
      </c>
      <c r="I1015" s="9" t="s">
        <v>46</v>
      </c>
      <c r="J1015" s="429" t="str">
        <f>IF(ISBLANK(INDEX('Policy Characteristics'!D:D,MATCH($C1015,'Policy Characteristics'!$C:$C,0))),"",INDEX('Policy Characteristics'!D:D,MATCH($C1015,'Policy Characteristics'!$C:$C,0)))</f>
        <v>Fuel Taxes</v>
      </c>
      <c r="K1015" s="427" t="str">
        <f>IF(ISBLANK(INDEX('Policy Characteristics'!E:E,MATCH($C1015,'Policy Characteristics'!$C:$C,0))),"",INDEX('Policy Characteristics'!E:E,MATCH($C1015,'Policy Characteristics'!$C:$C,0)))</f>
        <v>cross fuel tax</v>
      </c>
      <c r="L1015" s="450">
        <f>IF(ISBLANK(INDEX('Policy Characteristics'!F:F,MATCH($C1015,'Policy Characteristics'!$C:$C,0))),"",INDEX('Policy Characteristics'!F:F,MATCH($C1015,'Policy Characteristics'!$C:$C,0)))</f>
        <v>0</v>
      </c>
      <c r="M1015" s="450">
        <f>IF(ISBLANK(INDEX('Policy Characteristics'!G:G,MATCH($C1015,'Policy Characteristics'!$C:$C,0))),"",INDEX('Policy Characteristics'!G:G,MATCH($C1015,'Policy Characteristics'!$C:$C,0)))</f>
        <v>0.2</v>
      </c>
      <c r="N1015" s="450">
        <f>IF(ISBLANK(INDEX('Policy Characteristics'!H:H,MATCH($C1015,'Policy Characteristics'!$C:$C,0))),"",INDEX('Policy Characteristics'!H:H,MATCH($C1015,'Policy Characteristics'!$C:$C,0)))</f>
        <v>5.0000000000000001E-3</v>
      </c>
      <c r="O1015" s="427" t="str">
        <f>IF(ISBLANK(INDEX('Policy Characteristics'!I:I,MATCH($C1015,'Policy Characteristics'!$C:$C,0))),"",INDEX('Policy Characteristics'!I:I,MATCH($C1015,'Policy Characteristics'!$C:$C,0)))</f>
        <v>% of BAU price</v>
      </c>
      <c r="P1015" s="427" t="str">
        <f>IF(ISBLANK(INDEX('Policy Characteristics'!J:J,MATCH($C1015,'Policy Characteristics'!$C:$C,0))),"",INDEX('Policy Characteristics'!J:J,MATCH($C1015,'Policy Characteristics'!$C:$C,0)))</f>
        <v>**Description:** This policy increases the tax rate for the selected fuel type(s).  It is expressed as a percentage of the BAU Scenario price, which includes sales and excise taxes. // **Guidance for setting values:** In 2019, the EU average sales tax rate was 21.5% and the EU average tax rate on diesel was 55%.</v>
      </c>
      <c r="Q1015" s="427" t="str">
        <f>IF(ISBLANK(INDEX('Policy Characteristics'!K:K,MATCH($C1015,'Policy Characteristics'!$C:$C,0))),"",INDEX('Policy Characteristics'!K:K,MATCH($C1015,'Policy Characteristics'!$C:$C,0)))</f>
        <v>fuels.html#fuel-taxes</v>
      </c>
      <c r="R1015" s="427" t="str">
        <f>IF(ISBLANK(INDEX('Policy Characteristics'!L:L,MATCH($C1015,'Policy Characteristics'!$C:$C,0))),"",INDEX('Policy Characteristics'!L:L,MATCH($C1015,'Policy Characteristics'!$C:$C,0)))</f>
        <v>fuel-taxes.html</v>
      </c>
    </row>
    <row r="1016" spans="1:18" x14ac:dyDescent="0.35">
      <c r="A1016" s="427" t="str">
        <f>IF(ISBLANK(INDEX('Policy Characteristics'!A:A,MATCH($C1016,'Policy Characteristics'!$C:$C,0))),"",INDEX('Policy Characteristics'!A:A,MATCH($C1016,'Policy Characteristics'!$C:$C,0)))</f>
        <v>Cross-Sector</v>
      </c>
      <c r="B1016" s="427" t="str">
        <f>IF(ISBLANK(INDEX('Policy Characteristics'!B:B,MATCH($C1016,'Policy Characteristics'!$C:$C,0))),"",INDEX('Policy Characteristics'!B:B,MATCH($C1016,'Policy Characteristics'!$C:$C,0)))</f>
        <v>Fuel Taxes</v>
      </c>
      <c r="C1016" s="436" t="str">
        <f t="shared" si="56"/>
        <v>Additional Fuel Tax Rate by Fuel</v>
      </c>
      <c r="D1016" s="9" t="s">
        <v>2558</v>
      </c>
      <c r="E1016" s="9"/>
      <c r="F1016" s="9" t="s">
        <v>2562</v>
      </c>
      <c r="G1016" s="55"/>
      <c r="H1016" s="54">
        <v>749</v>
      </c>
      <c r="I1016" s="9" t="s">
        <v>46</v>
      </c>
      <c r="J1016" s="429" t="str">
        <f>IF(ISBLANK(INDEX('Policy Characteristics'!D:D,MATCH($C1016,'Policy Characteristics'!$C:$C,0))),"",INDEX('Policy Characteristics'!D:D,MATCH($C1016,'Policy Characteristics'!$C:$C,0)))</f>
        <v>Fuel Taxes</v>
      </c>
      <c r="K1016" s="427" t="str">
        <f>IF(ISBLANK(INDEX('Policy Characteristics'!E:E,MATCH($C1016,'Policy Characteristics'!$C:$C,0))),"",INDEX('Policy Characteristics'!E:E,MATCH($C1016,'Policy Characteristics'!$C:$C,0)))</f>
        <v>cross fuel tax</v>
      </c>
      <c r="L1016" s="450">
        <f>IF(ISBLANK(INDEX('Policy Characteristics'!F:F,MATCH($C1016,'Policy Characteristics'!$C:$C,0))),"",INDEX('Policy Characteristics'!F:F,MATCH($C1016,'Policy Characteristics'!$C:$C,0)))</f>
        <v>0</v>
      </c>
      <c r="M1016" s="450">
        <f>IF(ISBLANK(INDEX('Policy Characteristics'!G:G,MATCH($C1016,'Policy Characteristics'!$C:$C,0))),"",INDEX('Policy Characteristics'!G:G,MATCH($C1016,'Policy Characteristics'!$C:$C,0)))</f>
        <v>0.2</v>
      </c>
      <c r="N1016" s="450">
        <f>IF(ISBLANK(INDEX('Policy Characteristics'!H:H,MATCH($C1016,'Policy Characteristics'!$C:$C,0))),"",INDEX('Policy Characteristics'!H:H,MATCH($C1016,'Policy Characteristics'!$C:$C,0)))</f>
        <v>5.0000000000000001E-3</v>
      </c>
      <c r="O1016" s="427" t="str">
        <f>IF(ISBLANK(INDEX('Policy Characteristics'!I:I,MATCH($C1016,'Policy Characteristics'!$C:$C,0))),"",INDEX('Policy Characteristics'!I:I,MATCH($C1016,'Policy Characteristics'!$C:$C,0)))</f>
        <v>% of BAU price</v>
      </c>
      <c r="P1016" s="427" t="str">
        <f>IF(ISBLANK(INDEX('Policy Characteristics'!J:J,MATCH($C1016,'Policy Characteristics'!$C:$C,0))),"",INDEX('Policy Characteristics'!J:J,MATCH($C1016,'Policy Characteristics'!$C:$C,0)))</f>
        <v>**Description:** This policy increases the tax rate for the selected fuel type(s).  It is expressed as a percentage of the BAU Scenario price, which includes sales and excise taxes. // **Guidance for setting values:** In 2019, the EU average sales tax rate was 21.5% and the EU average tax rate on diesel was 55%.</v>
      </c>
      <c r="Q1016" s="427" t="str">
        <f>IF(ISBLANK(INDEX('Policy Characteristics'!K:K,MATCH($C1016,'Policy Characteristics'!$C:$C,0))),"",INDEX('Policy Characteristics'!K:K,MATCH($C1016,'Policy Characteristics'!$C:$C,0)))</f>
        <v>fuels.html#fuel-taxes</v>
      </c>
      <c r="R1016" s="427" t="str">
        <f>IF(ISBLANK(INDEX('Policy Characteristics'!L:L,MATCH($C1016,'Policy Characteristics'!$C:$C,0))),"",INDEX('Policy Characteristics'!L:L,MATCH($C1016,'Policy Characteristics'!$C:$C,0)))</f>
        <v>fuel-taxes.html</v>
      </c>
    </row>
    <row r="1017" spans="1:18" x14ac:dyDescent="0.35">
      <c r="A1017" s="427" t="str">
        <f>IF(ISBLANK(INDEX('Policy Characteristics'!A:A,MATCH($C1017,'Policy Characteristics'!$C:$C,0))),"",INDEX('Policy Characteristics'!A:A,MATCH($C1017,'Policy Characteristics'!$C:$C,0)))</f>
        <v>Research and Development</v>
      </c>
      <c r="B1017" s="427" t="str">
        <f>IF(ISBLANK(INDEX('Policy Characteristics'!B:B,MATCH($C1017,'Policy Characteristics'!$C:$C,0))),"",INDEX('Policy Characteristics'!B:B,MATCH($C1017,'Policy Characteristics'!$C:$C,0)))</f>
        <v>Capital Cost Reduction</v>
      </c>
      <c r="C1017" s="432" t="s">
        <v>306</v>
      </c>
      <c r="D1017" s="53" t="s">
        <v>120</v>
      </c>
      <c r="E1017" s="53"/>
      <c r="F1017" s="53" t="s">
        <v>334</v>
      </c>
      <c r="G1017" s="53"/>
      <c r="H1017" s="54">
        <v>85</v>
      </c>
      <c r="I1017" s="53" t="s">
        <v>45</v>
      </c>
      <c r="J1017" s="429" t="str">
        <f>IF(ISBLANK(INDEX('Policy Characteristics'!D:D,MATCH($C1017,'Policy Characteristics'!$C:$C,0))),"",INDEX('Policy Characteristics'!D:D,MATCH($C1017,'Policy Characteristics'!$C:$C,0)))</f>
        <v>R&amp;D Capital Cost Reductions</v>
      </c>
      <c r="K1017" s="427" t="str">
        <f>IF(ISBLANK(INDEX('Policy Characteristics'!E:E,MATCH($C1017,'Policy Characteristics'!$C:$C,0))),"",INDEX('Policy Characteristics'!E:E,MATCH($C1017,'Policy Characteristics'!$C:$C,0)))</f>
        <v>RnD building capital cost reduction</v>
      </c>
      <c r="L1017" s="450">
        <f>IF(ISBLANK(INDEX('Policy Characteristics'!F:F,MATCH($C1017,'Policy Characteristics'!$C:$C,0))),"",INDEX('Policy Characteristics'!F:F,MATCH($C1017,'Policy Characteristics'!$C:$C,0)))</f>
        <v>0</v>
      </c>
      <c r="M1017" s="450">
        <f>IF(ISBLANK(INDEX('Policy Characteristics'!G:G,MATCH($C1017,'Policy Characteristics'!$C:$C,0))),"",INDEX('Policy Characteristics'!G:G,MATCH($C1017,'Policy Characteristics'!$C:$C,0)))</f>
        <v>0.4</v>
      </c>
      <c r="N1017" s="450">
        <f>IF(ISBLANK(INDEX('Policy Characteristics'!H:H,MATCH($C1017,'Policy Characteristics'!$C:$C,0))),"",INDEX('Policy Characteristics'!H:H,MATCH($C1017,'Policy Characteristics'!$C:$C,0)))</f>
        <v>0.01</v>
      </c>
      <c r="O1017" s="427" t="str">
        <f>IF(ISBLANK(INDEX('Policy Characteristics'!I:I,MATCH($C1017,'Policy Characteristics'!$C:$C,0))),"",INDEX('Policy Characteristics'!I:I,MATCH($C1017,'Policy Characteristics'!$C:$C,0)))</f>
        <v>% reduction in cost</v>
      </c>
      <c r="P1017" s="427" t="str">
        <f>IF(ISBLANK(INDEX('Policy Characteristics'!J:J,MATCH($C1017,'Policy Characteristics'!$C:$C,0))),"",INDEX('Policy Characteristics'!J:J,MATCH($C1017,'Policy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17" s="427" t="str">
        <f>IF(ISBLANK(INDEX('Policy Characteristics'!K:K,MATCH($C1017,'Policy Characteristics'!$C:$C,0))),"",INDEX('Policy Characteristics'!K:K,MATCH($C1017,'Policy Characteristics'!$C:$C,0)))</f>
        <v>architectural-design.html#rnd</v>
      </c>
      <c r="R1017" s="427" t="str">
        <f>IF(ISBLANK(INDEX('Policy Characteristics'!L:L,MATCH($C1017,'Policy Characteristics'!$C:$C,0))),"",INDEX('Policy Characteristics'!L:L,MATCH($C1017,'Policy Characteristics'!$C:$C,0)))</f>
        <v>research-and-development.html</v>
      </c>
    </row>
    <row r="1018" spans="1:18" x14ac:dyDescent="0.35">
      <c r="A1018" s="427" t="str">
        <f>IF(ISBLANK(INDEX('Policy Characteristics'!A:A,MATCH($C1018,'Policy Characteristics'!$C:$C,0))),"",INDEX('Policy Characteristics'!A:A,MATCH($C1018,'Policy Characteristics'!$C:$C,0)))</f>
        <v>Research and Development</v>
      </c>
      <c r="B1018" s="427" t="str">
        <f>IF(ISBLANK(INDEX('Policy Characteristics'!B:B,MATCH($C1018,'Policy Characteristics'!$C:$C,0))),"",INDEX('Policy Characteristics'!B:B,MATCH($C1018,'Policy Characteristics'!$C:$C,0)))</f>
        <v>Capital Cost Reduction</v>
      </c>
      <c r="C1018" s="431" t="str">
        <f t="shared" ref="C1018:C1022" si="57">C$1017</f>
        <v>RnD Building Capital Cost Perc Reduction</v>
      </c>
      <c r="D1018" s="53" t="s">
        <v>121</v>
      </c>
      <c r="E1018" s="53"/>
      <c r="F1018" s="53" t="s">
        <v>335</v>
      </c>
      <c r="G1018" s="53"/>
      <c r="H1018" s="54">
        <v>86</v>
      </c>
      <c r="I1018" s="53" t="s">
        <v>45</v>
      </c>
      <c r="J1018" s="429" t="str">
        <f>IF(ISBLANK(INDEX('Policy Characteristics'!D:D,MATCH($C1018,'Policy Characteristics'!$C:$C,0))),"",INDEX('Policy Characteristics'!D:D,MATCH($C1018,'Policy Characteristics'!$C:$C,0)))</f>
        <v>R&amp;D Capital Cost Reductions</v>
      </c>
      <c r="K1018" s="427" t="str">
        <f>IF(ISBLANK(INDEX('Policy Characteristics'!E:E,MATCH($C1018,'Policy Characteristics'!$C:$C,0))),"",INDEX('Policy Characteristics'!E:E,MATCH($C1018,'Policy Characteristics'!$C:$C,0)))</f>
        <v>RnD building capital cost reduction</v>
      </c>
      <c r="L1018" s="450">
        <f>IF(ISBLANK(INDEX('Policy Characteristics'!F:F,MATCH($C1018,'Policy Characteristics'!$C:$C,0))),"",INDEX('Policy Characteristics'!F:F,MATCH($C1018,'Policy Characteristics'!$C:$C,0)))</f>
        <v>0</v>
      </c>
      <c r="M1018" s="450">
        <f>IF(ISBLANK(INDEX('Policy Characteristics'!G:G,MATCH($C1018,'Policy Characteristics'!$C:$C,0))),"",INDEX('Policy Characteristics'!G:G,MATCH($C1018,'Policy Characteristics'!$C:$C,0)))</f>
        <v>0.4</v>
      </c>
      <c r="N1018" s="450">
        <f>IF(ISBLANK(INDEX('Policy Characteristics'!H:H,MATCH($C1018,'Policy Characteristics'!$C:$C,0))),"",INDEX('Policy Characteristics'!H:H,MATCH($C1018,'Policy Characteristics'!$C:$C,0)))</f>
        <v>0.01</v>
      </c>
      <c r="O1018" s="427" t="str">
        <f>IF(ISBLANK(INDEX('Policy Characteristics'!I:I,MATCH($C1018,'Policy Characteristics'!$C:$C,0))),"",INDEX('Policy Characteristics'!I:I,MATCH($C1018,'Policy Characteristics'!$C:$C,0)))</f>
        <v>% reduction in cost</v>
      </c>
      <c r="P1018" s="427" t="str">
        <f>IF(ISBLANK(INDEX('Policy Characteristics'!J:J,MATCH($C1018,'Policy Characteristics'!$C:$C,0))),"",INDEX('Policy Characteristics'!J:J,MATCH($C1018,'Policy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18" s="427" t="str">
        <f>IF(ISBLANK(INDEX('Policy Characteristics'!K:K,MATCH($C1018,'Policy Characteristics'!$C:$C,0))),"",INDEX('Policy Characteristics'!K:K,MATCH($C1018,'Policy Characteristics'!$C:$C,0)))</f>
        <v>architectural-design.html#rnd</v>
      </c>
      <c r="R1018" s="427" t="str">
        <f>IF(ISBLANK(INDEX('Policy Characteristics'!L:L,MATCH($C1018,'Policy Characteristics'!$C:$C,0))),"",INDEX('Policy Characteristics'!L:L,MATCH($C1018,'Policy Characteristics'!$C:$C,0)))</f>
        <v>research-and-development.html</v>
      </c>
    </row>
    <row r="1019" spans="1:18" x14ac:dyDescent="0.35">
      <c r="A1019" s="427" t="str">
        <f>IF(ISBLANK(INDEX('Policy Characteristics'!A:A,MATCH($C1019,'Policy Characteristics'!$C:$C,0))),"",INDEX('Policy Characteristics'!A:A,MATCH($C1019,'Policy Characteristics'!$C:$C,0)))</f>
        <v>Research and Development</v>
      </c>
      <c r="B1019" s="427" t="str">
        <f>IF(ISBLANK(INDEX('Policy Characteristics'!B:B,MATCH($C1019,'Policy Characteristics'!$C:$C,0))),"",INDEX('Policy Characteristics'!B:B,MATCH($C1019,'Policy Characteristics'!$C:$C,0)))</f>
        <v>Capital Cost Reduction</v>
      </c>
      <c r="C1019" s="431" t="str">
        <f t="shared" si="57"/>
        <v>RnD Building Capital Cost Perc Reduction</v>
      </c>
      <c r="D1019" s="53" t="s">
        <v>122</v>
      </c>
      <c r="E1019" s="53"/>
      <c r="F1019" s="53" t="s">
        <v>336</v>
      </c>
      <c r="G1019" s="53"/>
      <c r="H1019" s="54">
        <v>87</v>
      </c>
      <c r="I1019" s="53" t="s">
        <v>45</v>
      </c>
      <c r="J1019" s="429" t="str">
        <f>IF(ISBLANK(INDEX('Policy Characteristics'!D:D,MATCH($C1019,'Policy Characteristics'!$C:$C,0))),"",INDEX('Policy Characteristics'!D:D,MATCH($C1019,'Policy Characteristics'!$C:$C,0)))</f>
        <v>R&amp;D Capital Cost Reductions</v>
      </c>
      <c r="K1019" s="427" t="str">
        <f>IF(ISBLANK(INDEX('Policy Characteristics'!E:E,MATCH($C1019,'Policy Characteristics'!$C:$C,0))),"",INDEX('Policy Characteristics'!E:E,MATCH($C1019,'Policy Characteristics'!$C:$C,0)))</f>
        <v>RnD building capital cost reduction</v>
      </c>
      <c r="L1019" s="450">
        <f>IF(ISBLANK(INDEX('Policy Characteristics'!F:F,MATCH($C1019,'Policy Characteristics'!$C:$C,0))),"",INDEX('Policy Characteristics'!F:F,MATCH($C1019,'Policy Characteristics'!$C:$C,0)))</f>
        <v>0</v>
      </c>
      <c r="M1019" s="450">
        <f>IF(ISBLANK(INDEX('Policy Characteristics'!G:G,MATCH($C1019,'Policy Characteristics'!$C:$C,0))),"",INDEX('Policy Characteristics'!G:G,MATCH($C1019,'Policy Characteristics'!$C:$C,0)))</f>
        <v>0.4</v>
      </c>
      <c r="N1019" s="450">
        <f>IF(ISBLANK(INDEX('Policy Characteristics'!H:H,MATCH($C1019,'Policy Characteristics'!$C:$C,0))),"",INDEX('Policy Characteristics'!H:H,MATCH($C1019,'Policy Characteristics'!$C:$C,0)))</f>
        <v>0.01</v>
      </c>
      <c r="O1019" s="427" t="str">
        <f>IF(ISBLANK(INDEX('Policy Characteristics'!I:I,MATCH($C1019,'Policy Characteristics'!$C:$C,0))),"",INDEX('Policy Characteristics'!I:I,MATCH($C1019,'Policy Characteristics'!$C:$C,0)))</f>
        <v>% reduction in cost</v>
      </c>
      <c r="P1019" s="427" t="str">
        <f>IF(ISBLANK(INDEX('Policy Characteristics'!J:J,MATCH($C1019,'Policy Characteristics'!$C:$C,0))),"",INDEX('Policy Characteristics'!J:J,MATCH($C1019,'Policy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19" s="427" t="str">
        <f>IF(ISBLANK(INDEX('Policy Characteristics'!K:K,MATCH($C1019,'Policy Characteristics'!$C:$C,0))),"",INDEX('Policy Characteristics'!K:K,MATCH($C1019,'Policy Characteristics'!$C:$C,0)))</f>
        <v>architectural-design.html#rnd</v>
      </c>
      <c r="R1019" s="427" t="str">
        <f>IF(ISBLANK(INDEX('Policy Characteristics'!L:L,MATCH($C1019,'Policy Characteristics'!$C:$C,0))),"",INDEX('Policy Characteristics'!L:L,MATCH($C1019,'Policy Characteristics'!$C:$C,0)))</f>
        <v>research-and-development.html</v>
      </c>
    </row>
    <row r="1020" spans="1:18" x14ac:dyDescent="0.35">
      <c r="A1020" s="427" t="str">
        <f>IF(ISBLANK(INDEX('Policy Characteristics'!A:A,MATCH($C1020,'Policy Characteristics'!$C:$C,0))),"",INDEX('Policy Characteristics'!A:A,MATCH($C1020,'Policy Characteristics'!$C:$C,0)))</f>
        <v>Research and Development</v>
      </c>
      <c r="B1020" s="427" t="str">
        <f>IF(ISBLANK(INDEX('Policy Characteristics'!B:B,MATCH($C1020,'Policy Characteristics'!$C:$C,0))),"",INDEX('Policy Characteristics'!B:B,MATCH($C1020,'Policy Characteristics'!$C:$C,0)))</f>
        <v>Capital Cost Reduction</v>
      </c>
      <c r="C1020" s="431" t="str">
        <f t="shared" si="57"/>
        <v>RnD Building Capital Cost Perc Reduction</v>
      </c>
      <c r="D1020" s="53" t="s">
        <v>123</v>
      </c>
      <c r="E1020" s="53"/>
      <c r="F1020" s="53" t="s">
        <v>337</v>
      </c>
      <c r="G1020" s="53"/>
      <c r="H1020" s="54">
        <v>88</v>
      </c>
      <c r="I1020" s="53" t="s">
        <v>45</v>
      </c>
      <c r="J1020" s="429" t="str">
        <f>IF(ISBLANK(INDEX('Policy Characteristics'!D:D,MATCH($C1020,'Policy Characteristics'!$C:$C,0))),"",INDEX('Policy Characteristics'!D:D,MATCH($C1020,'Policy Characteristics'!$C:$C,0)))</f>
        <v>R&amp;D Capital Cost Reductions</v>
      </c>
      <c r="K1020" s="427" t="str">
        <f>IF(ISBLANK(INDEX('Policy Characteristics'!E:E,MATCH($C1020,'Policy Characteristics'!$C:$C,0))),"",INDEX('Policy Characteristics'!E:E,MATCH($C1020,'Policy Characteristics'!$C:$C,0)))</f>
        <v>RnD building capital cost reduction</v>
      </c>
      <c r="L1020" s="450">
        <f>IF(ISBLANK(INDEX('Policy Characteristics'!F:F,MATCH($C1020,'Policy Characteristics'!$C:$C,0))),"",INDEX('Policy Characteristics'!F:F,MATCH($C1020,'Policy Characteristics'!$C:$C,0)))</f>
        <v>0</v>
      </c>
      <c r="M1020" s="450">
        <f>IF(ISBLANK(INDEX('Policy Characteristics'!G:G,MATCH($C1020,'Policy Characteristics'!$C:$C,0))),"",INDEX('Policy Characteristics'!G:G,MATCH($C1020,'Policy Characteristics'!$C:$C,0)))</f>
        <v>0.4</v>
      </c>
      <c r="N1020" s="450">
        <f>IF(ISBLANK(INDEX('Policy Characteristics'!H:H,MATCH($C1020,'Policy Characteristics'!$C:$C,0))),"",INDEX('Policy Characteristics'!H:H,MATCH($C1020,'Policy Characteristics'!$C:$C,0)))</f>
        <v>0.01</v>
      </c>
      <c r="O1020" s="427" t="str">
        <f>IF(ISBLANK(INDEX('Policy Characteristics'!I:I,MATCH($C1020,'Policy Characteristics'!$C:$C,0))),"",INDEX('Policy Characteristics'!I:I,MATCH($C1020,'Policy Characteristics'!$C:$C,0)))</f>
        <v>% reduction in cost</v>
      </c>
      <c r="P1020" s="427" t="str">
        <f>IF(ISBLANK(INDEX('Policy Characteristics'!J:J,MATCH($C1020,'Policy Characteristics'!$C:$C,0))),"",INDEX('Policy Characteristics'!J:J,MATCH($C1020,'Policy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20" s="427" t="str">
        <f>IF(ISBLANK(INDEX('Policy Characteristics'!K:K,MATCH($C1020,'Policy Characteristics'!$C:$C,0))),"",INDEX('Policy Characteristics'!K:K,MATCH($C1020,'Policy Characteristics'!$C:$C,0)))</f>
        <v>architectural-design.html#rnd</v>
      </c>
      <c r="R1020" s="427" t="str">
        <f>IF(ISBLANK(INDEX('Policy Characteristics'!L:L,MATCH($C1020,'Policy Characteristics'!$C:$C,0))),"",INDEX('Policy Characteristics'!L:L,MATCH($C1020,'Policy Characteristics'!$C:$C,0)))</f>
        <v>research-and-development.html</v>
      </c>
    </row>
    <row r="1021" spans="1:18" x14ac:dyDescent="0.35">
      <c r="A1021" s="427" t="str">
        <f>IF(ISBLANK(INDEX('Policy Characteristics'!A:A,MATCH($C1021,'Policy Characteristics'!$C:$C,0))),"",INDEX('Policy Characteristics'!A:A,MATCH($C1021,'Policy Characteristics'!$C:$C,0)))</f>
        <v>Research and Development</v>
      </c>
      <c r="B1021" s="427" t="str">
        <f>IF(ISBLANK(INDEX('Policy Characteristics'!B:B,MATCH($C1021,'Policy Characteristics'!$C:$C,0))),"",INDEX('Policy Characteristics'!B:B,MATCH($C1021,'Policy Characteristics'!$C:$C,0)))</f>
        <v>Capital Cost Reduction</v>
      </c>
      <c r="C1021" s="431" t="str">
        <f t="shared" si="57"/>
        <v>RnD Building Capital Cost Perc Reduction</v>
      </c>
      <c r="D1021" s="53" t="s">
        <v>124</v>
      </c>
      <c r="E1021" s="53"/>
      <c r="F1021" s="53" t="s">
        <v>338</v>
      </c>
      <c r="G1021" s="53"/>
      <c r="H1021" s="54">
        <v>89</v>
      </c>
      <c r="I1021" s="53" t="s">
        <v>45</v>
      </c>
      <c r="J1021" s="429" t="str">
        <f>IF(ISBLANK(INDEX('Policy Characteristics'!D:D,MATCH($C1021,'Policy Characteristics'!$C:$C,0))),"",INDEX('Policy Characteristics'!D:D,MATCH($C1021,'Policy Characteristics'!$C:$C,0)))</f>
        <v>R&amp;D Capital Cost Reductions</v>
      </c>
      <c r="K1021" s="427" t="str">
        <f>IF(ISBLANK(INDEX('Policy Characteristics'!E:E,MATCH($C1021,'Policy Characteristics'!$C:$C,0))),"",INDEX('Policy Characteristics'!E:E,MATCH($C1021,'Policy Characteristics'!$C:$C,0)))</f>
        <v>RnD building capital cost reduction</v>
      </c>
      <c r="L1021" s="450">
        <f>IF(ISBLANK(INDEX('Policy Characteristics'!F:F,MATCH($C1021,'Policy Characteristics'!$C:$C,0))),"",INDEX('Policy Characteristics'!F:F,MATCH($C1021,'Policy Characteristics'!$C:$C,0)))</f>
        <v>0</v>
      </c>
      <c r="M1021" s="450">
        <f>IF(ISBLANK(INDEX('Policy Characteristics'!G:G,MATCH($C1021,'Policy Characteristics'!$C:$C,0))),"",INDEX('Policy Characteristics'!G:G,MATCH($C1021,'Policy Characteristics'!$C:$C,0)))</f>
        <v>0.4</v>
      </c>
      <c r="N1021" s="450">
        <f>IF(ISBLANK(INDEX('Policy Characteristics'!H:H,MATCH($C1021,'Policy Characteristics'!$C:$C,0))),"",INDEX('Policy Characteristics'!H:H,MATCH($C1021,'Policy Characteristics'!$C:$C,0)))</f>
        <v>0.01</v>
      </c>
      <c r="O1021" s="427" t="str">
        <f>IF(ISBLANK(INDEX('Policy Characteristics'!I:I,MATCH($C1021,'Policy Characteristics'!$C:$C,0))),"",INDEX('Policy Characteristics'!I:I,MATCH($C1021,'Policy Characteristics'!$C:$C,0)))</f>
        <v>% reduction in cost</v>
      </c>
      <c r="P1021" s="427" t="str">
        <f>IF(ISBLANK(INDEX('Policy Characteristics'!J:J,MATCH($C1021,'Policy Characteristics'!$C:$C,0))),"",INDEX('Policy Characteristics'!J:J,MATCH($C1021,'Policy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21" s="427" t="str">
        <f>IF(ISBLANK(INDEX('Policy Characteristics'!K:K,MATCH($C1021,'Policy Characteristics'!$C:$C,0))),"",INDEX('Policy Characteristics'!K:K,MATCH($C1021,'Policy Characteristics'!$C:$C,0)))</f>
        <v>architectural-design.html#rnd</v>
      </c>
      <c r="R1021" s="427" t="str">
        <f>IF(ISBLANK(INDEX('Policy Characteristics'!L:L,MATCH($C1021,'Policy Characteristics'!$C:$C,0))),"",INDEX('Policy Characteristics'!L:L,MATCH($C1021,'Policy Characteristics'!$C:$C,0)))</f>
        <v>research-and-development.html</v>
      </c>
    </row>
    <row r="1022" spans="1:18" x14ac:dyDescent="0.35">
      <c r="A1022" s="427" t="str">
        <f>IF(ISBLANK(INDEX('Policy Characteristics'!A:A,MATCH($C1022,'Policy Characteristics'!$C:$C,0))),"",INDEX('Policy Characteristics'!A:A,MATCH($C1022,'Policy Characteristics'!$C:$C,0)))</f>
        <v>Research and Development</v>
      </c>
      <c r="B1022" s="427" t="str">
        <f>IF(ISBLANK(INDEX('Policy Characteristics'!B:B,MATCH($C1022,'Policy Characteristics'!$C:$C,0))),"",INDEX('Policy Characteristics'!B:B,MATCH($C1022,'Policy Characteristics'!$C:$C,0)))</f>
        <v>Capital Cost Reduction</v>
      </c>
      <c r="C1022" s="431" t="str">
        <f t="shared" si="57"/>
        <v>RnD Building Capital Cost Perc Reduction</v>
      </c>
      <c r="D1022" s="53" t="s">
        <v>125</v>
      </c>
      <c r="E1022" s="53"/>
      <c r="F1022" s="53" t="s">
        <v>339</v>
      </c>
      <c r="G1022" s="53"/>
      <c r="H1022" s="54">
        <v>90</v>
      </c>
      <c r="I1022" s="53" t="s">
        <v>45</v>
      </c>
      <c r="J1022" s="429" t="str">
        <f>IF(ISBLANK(INDEX('Policy Characteristics'!D:D,MATCH($C1022,'Policy Characteristics'!$C:$C,0))),"",INDEX('Policy Characteristics'!D:D,MATCH($C1022,'Policy Characteristics'!$C:$C,0)))</f>
        <v>R&amp;D Capital Cost Reductions</v>
      </c>
      <c r="K1022" s="427" t="str">
        <f>IF(ISBLANK(INDEX('Policy Characteristics'!E:E,MATCH($C1022,'Policy Characteristics'!$C:$C,0))),"",INDEX('Policy Characteristics'!E:E,MATCH($C1022,'Policy Characteristics'!$C:$C,0)))</f>
        <v>RnD building capital cost reduction</v>
      </c>
      <c r="L1022" s="450">
        <f>IF(ISBLANK(INDEX('Policy Characteristics'!F:F,MATCH($C1022,'Policy Characteristics'!$C:$C,0))),"",INDEX('Policy Characteristics'!F:F,MATCH($C1022,'Policy Characteristics'!$C:$C,0)))</f>
        <v>0</v>
      </c>
      <c r="M1022" s="450">
        <f>IF(ISBLANK(INDEX('Policy Characteristics'!G:G,MATCH($C1022,'Policy Characteristics'!$C:$C,0))),"",INDEX('Policy Characteristics'!G:G,MATCH($C1022,'Policy Characteristics'!$C:$C,0)))</f>
        <v>0.4</v>
      </c>
      <c r="N1022" s="450">
        <f>IF(ISBLANK(INDEX('Policy Characteristics'!H:H,MATCH($C1022,'Policy Characteristics'!$C:$C,0))),"",INDEX('Policy Characteristics'!H:H,MATCH($C1022,'Policy Characteristics'!$C:$C,0)))</f>
        <v>0.01</v>
      </c>
      <c r="O1022" s="427" t="str">
        <f>IF(ISBLANK(INDEX('Policy Characteristics'!I:I,MATCH($C1022,'Policy Characteristics'!$C:$C,0))),"",INDEX('Policy Characteristics'!I:I,MATCH($C1022,'Policy Characteristics'!$C:$C,0)))</f>
        <v>% reduction in cost</v>
      </c>
      <c r="P1022" s="427" t="str">
        <f>IF(ISBLANK(INDEX('Policy Characteristics'!J:J,MATCH($C1022,'Policy Characteristics'!$C:$C,0))),"",INDEX('Policy Characteristics'!J:J,MATCH($C1022,'Policy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22" s="427" t="str">
        <f>IF(ISBLANK(INDEX('Policy Characteristics'!K:K,MATCH($C1022,'Policy Characteristics'!$C:$C,0))),"",INDEX('Policy Characteristics'!K:K,MATCH($C1022,'Policy Characteristics'!$C:$C,0)))</f>
        <v>architectural-design.html#rnd</v>
      </c>
      <c r="R1022" s="427" t="str">
        <f>IF(ISBLANK(INDEX('Policy Characteristics'!L:L,MATCH($C1022,'Policy Characteristics'!$C:$C,0))),"",INDEX('Policy Characteristics'!L:L,MATCH($C1022,'Policy Characteristics'!$C:$C,0)))</f>
        <v>research-and-development.html</v>
      </c>
    </row>
    <row r="1023" spans="1:18" x14ac:dyDescent="0.35">
      <c r="A1023" s="427" t="str">
        <f>IF(ISBLANK(INDEX('Policy Characteristics'!A:A,MATCH($C1023,'Policy Characteristics'!$C:$C,0))),"",INDEX('Policy Characteristics'!A:A,MATCH($C1023,'Policy Characteristics'!$C:$C,0)))</f>
        <v>Research and Development</v>
      </c>
      <c r="B1023" s="427" t="str">
        <f>IF(ISBLANK(INDEX('Policy Characteristics'!B:B,MATCH($C1023,'Policy Characteristics'!$C:$C,0))),"",INDEX('Policy Characteristics'!B:B,MATCH($C1023,'Policy Characteristics'!$C:$C,0)))</f>
        <v>Capital Cost Reduction</v>
      </c>
      <c r="C1023" s="432" t="s">
        <v>307</v>
      </c>
      <c r="D1023" s="53"/>
      <c r="E1023" s="53"/>
      <c r="F1023" s="53" t="s">
        <v>28</v>
      </c>
      <c r="G1023" s="53"/>
      <c r="H1023" s="54">
        <v>91</v>
      </c>
      <c r="I1023" s="53" t="s">
        <v>45</v>
      </c>
      <c r="J1023" s="429" t="str">
        <f>IF(ISBLANK(INDEX('Policy Characteristics'!D:D,MATCH($C1023,'Policy Characteristics'!$C:$C,0))),"",INDEX('Policy Characteristics'!D:D,MATCH($C1023,'Policy Characteristics'!$C:$C,0)))</f>
        <v>R&amp;D Capital Cost Reductions</v>
      </c>
      <c r="K1023" s="427" t="str">
        <f>IF(ISBLANK(INDEX('Policy Characteristics'!E:E,MATCH($C1023,'Policy Characteristics'!$C:$C,0))),"",INDEX('Policy Characteristics'!E:E,MATCH($C1023,'Policy Characteristics'!$C:$C,0)))</f>
        <v>RnD CCS capital cost reduction</v>
      </c>
      <c r="L1023" s="450">
        <f>IF(ISBLANK(INDEX('Policy Characteristics'!F:F,MATCH($C1023,'Policy Characteristics'!$C:$C,0))),"",INDEX('Policy Characteristics'!F:F,MATCH($C1023,'Policy Characteristics'!$C:$C,0)))</f>
        <v>0</v>
      </c>
      <c r="M1023" s="450">
        <f>IF(ISBLANK(INDEX('Policy Characteristics'!G:G,MATCH($C1023,'Policy Characteristics'!$C:$C,0))),"",INDEX('Policy Characteristics'!G:G,MATCH($C1023,'Policy Characteristics'!$C:$C,0)))</f>
        <v>0.4</v>
      </c>
      <c r="N1023" s="450">
        <f>IF(ISBLANK(INDEX('Policy Characteristics'!H:H,MATCH($C1023,'Policy Characteristics'!$C:$C,0))),"",INDEX('Policy Characteristics'!H:H,MATCH($C1023,'Policy Characteristics'!$C:$C,0)))</f>
        <v>0.01</v>
      </c>
      <c r="O1023" s="427" t="str">
        <f>IF(ISBLANK(INDEX('Policy Characteristics'!I:I,MATCH($C1023,'Policy Characteristics'!$C:$C,0))),"",INDEX('Policy Characteristics'!I:I,MATCH($C1023,'Policy Characteristics'!$C:$C,0)))</f>
        <v>% reduction in cost</v>
      </c>
      <c r="P1023" s="427" t="str">
        <f>IF(ISBLANK(INDEX('Policy Characteristics'!J:J,MATCH($C1023,'Policy Characteristics'!$C:$C,0))),"",INDEX('Policy Characteristics'!J:J,MATCH($C1023,'Policy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23" s="427" t="str">
        <f>IF(ISBLANK(INDEX('Policy Characteristics'!K:K,MATCH($C1023,'Policy Characteristics'!$C:$C,0))),"",INDEX('Policy Characteristics'!K:K,MATCH($C1023,'Policy Characteristics'!$C:$C,0)))</f>
        <v>architectural-design.html#rnd</v>
      </c>
      <c r="R1023" s="427" t="str">
        <f>IF(ISBLANK(INDEX('Policy Characteristics'!L:L,MATCH($C1023,'Policy Characteristics'!$C:$C,0))),"",INDEX('Policy Characteristics'!L:L,MATCH($C1023,'Policy Characteristics'!$C:$C,0)))</f>
        <v>research-and-development.html</v>
      </c>
    </row>
    <row r="1024" spans="1:18" x14ac:dyDescent="0.35">
      <c r="A1024" s="427" t="str">
        <f>IF(ISBLANK(INDEX('Policy Characteristics'!A:A,MATCH($C1024,'Policy Characteristics'!$C:$C,0))),"",INDEX('Policy Characteristics'!A:A,MATCH($C1024,'Policy Characteristics'!$C:$C,0)))</f>
        <v>Research and Development</v>
      </c>
      <c r="B1024" s="427" t="str">
        <f>IF(ISBLANK(INDEX('Policy Characteristics'!B:B,MATCH($C1024,'Policy Characteristics'!$C:$C,0))),"",INDEX('Policy Characteristics'!B:B,MATCH($C1024,'Policy Characteristics'!$C:$C,0)))</f>
        <v>Capital Cost Reduction</v>
      </c>
      <c r="C1024" s="432" t="s">
        <v>308</v>
      </c>
      <c r="D1024" s="53" t="s">
        <v>468</v>
      </c>
      <c r="E1024" s="53"/>
      <c r="F1024" s="9" t="s">
        <v>471</v>
      </c>
      <c r="G1024" s="53"/>
      <c r="H1024" s="54">
        <v>92</v>
      </c>
      <c r="I1024" s="53" t="s">
        <v>45</v>
      </c>
      <c r="J1024" s="429" t="str">
        <f>IF(ISBLANK(INDEX('Policy Characteristics'!D:D,MATCH($C1024,'Policy Characteristics'!$C:$C,0))),"",INDEX('Policy Characteristics'!D:D,MATCH($C1024,'Policy Characteristics'!$C:$C,0)))</f>
        <v>R&amp;D Capital Cost Reductions</v>
      </c>
      <c r="K1024" s="427" t="str">
        <f>IF(ISBLANK(INDEX('Policy Characteristics'!E:E,MATCH($C1024,'Policy Characteristics'!$C:$C,0))),"",INDEX('Policy Characteristics'!E:E,MATCH($C1024,'Policy Characteristics'!$C:$C,0)))</f>
        <v>RnD electricity capital cost reduction</v>
      </c>
      <c r="L1024" s="450">
        <f>IF(ISBLANK(INDEX('Policy Characteristics'!F:F,MATCH($C1024,'Policy Characteristics'!$C:$C,0))),"",INDEX('Policy Characteristics'!F:F,MATCH($C1024,'Policy Characteristics'!$C:$C,0)))</f>
        <v>0</v>
      </c>
      <c r="M1024" s="450">
        <f>IF(ISBLANK(INDEX('Policy Characteristics'!G:G,MATCH($C1024,'Policy Characteristics'!$C:$C,0))),"",INDEX('Policy Characteristics'!G:G,MATCH($C1024,'Policy Characteristics'!$C:$C,0)))</f>
        <v>0.4</v>
      </c>
      <c r="N1024" s="450">
        <f>IF(ISBLANK(INDEX('Policy Characteristics'!H:H,MATCH($C1024,'Policy Characteristics'!$C:$C,0))),"",INDEX('Policy Characteristics'!H:H,MATCH($C1024,'Policy Characteristics'!$C:$C,0)))</f>
        <v>0.01</v>
      </c>
      <c r="O1024" s="427" t="str">
        <f>IF(ISBLANK(INDEX('Policy Characteristics'!I:I,MATCH($C1024,'Policy Characteristics'!$C:$C,0))),"",INDEX('Policy Characteristics'!I:I,MATCH($C1024,'Policy Characteristics'!$C:$C,0)))</f>
        <v>% reduction in cost</v>
      </c>
      <c r="P1024" s="427" t="str">
        <f>IF(ISBLANK(INDEX('Policy Characteristics'!J:J,MATCH($C1024,'Policy Characteristics'!$C:$C,0))),"",INDEX('Policy Characteristics'!J:J,MATCH($C1024,'Policy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24" s="427" t="str">
        <f>IF(ISBLANK(INDEX('Policy Characteristics'!K:K,MATCH($C1024,'Policy Characteristics'!$C:$C,0))),"",INDEX('Policy Characteristics'!K:K,MATCH($C1024,'Policy Characteristics'!$C:$C,0)))</f>
        <v>architectural-design.html#rnd</v>
      </c>
      <c r="R1024" s="427" t="str">
        <f>IF(ISBLANK(INDEX('Policy Characteristics'!L:L,MATCH($C1024,'Policy Characteristics'!$C:$C,0))),"",INDEX('Policy Characteristics'!L:L,MATCH($C1024,'Policy Characteristics'!$C:$C,0)))</f>
        <v>research-and-development.html</v>
      </c>
    </row>
    <row r="1025" spans="1:18" x14ac:dyDescent="0.35">
      <c r="A1025" s="427" t="str">
        <f>IF(ISBLANK(INDEX('Policy Characteristics'!A:A,MATCH($C1025,'Policy Characteristics'!$C:$C,0))),"",INDEX('Policy Characteristics'!A:A,MATCH($C1025,'Policy Characteristics'!$C:$C,0)))</f>
        <v>Research and Development</v>
      </c>
      <c r="B1025" s="427" t="str">
        <f>IF(ISBLANK(INDEX('Policy Characteristics'!B:B,MATCH($C1025,'Policy Characteristics'!$C:$C,0))),"",INDEX('Policy Characteristics'!B:B,MATCH($C1025,'Policy Characteristics'!$C:$C,0)))</f>
        <v>Capital Cost Reduction</v>
      </c>
      <c r="C1025" s="431" t="str">
        <f t="shared" ref="C1025:C1032" si="58">C$1024</f>
        <v>RnD Electricity Capital Cost Perc Reduction</v>
      </c>
      <c r="D1025" s="9" t="s">
        <v>324</v>
      </c>
      <c r="E1025" s="55"/>
      <c r="F1025" s="9" t="s">
        <v>2318</v>
      </c>
      <c r="G1025" s="53"/>
      <c r="H1025" s="54">
        <v>93</v>
      </c>
      <c r="I1025" s="53" t="s">
        <v>45</v>
      </c>
      <c r="J1025" s="429" t="str">
        <f>IF(ISBLANK(INDEX('Policy Characteristics'!D:D,MATCH($C1025,'Policy Characteristics'!$C:$C,0))),"",INDEX('Policy Characteristics'!D:D,MATCH($C1025,'Policy Characteristics'!$C:$C,0)))</f>
        <v>R&amp;D Capital Cost Reductions</v>
      </c>
      <c r="K1025" s="427" t="str">
        <f>IF(ISBLANK(INDEX('Policy Characteristics'!E:E,MATCH($C1025,'Policy Characteristics'!$C:$C,0))),"",INDEX('Policy Characteristics'!E:E,MATCH($C1025,'Policy Characteristics'!$C:$C,0)))</f>
        <v>RnD electricity capital cost reduction</v>
      </c>
      <c r="L1025" s="450">
        <f>IF(ISBLANK(INDEX('Policy Characteristics'!F:F,MATCH($C1025,'Policy Characteristics'!$C:$C,0))),"",INDEX('Policy Characteristics'!F:F,MATCH($C1025,'Policy Characteristics'!$C:$C,0)))</f>
        <v>0</v>
      </c>
      <c r="M1025" s="450">
        <f>IF(ISBLANK(INDEX('Policy Characteristics'!G:G,MATCH($C1025,'Policy Characteristics'!$C:$C,0))),"",INDEX('Policy Characteristics'!G:G,MATCH($C1025,'Policy Characteristics'!$C:$C,0)))</f>
        <v>0.4</v>
      </c>
      <c r="N1025" s="450">
        <f>IF(ISBLANK(INDEX('Policy Characteristics'!H:H,MATCH($C1025,'Policy Characteristics'!$C:$C,0))),"",INDEX('Policy Characteristics'!H:H,MATCH($C1025,'Policy Characteristics'!$C:$C,0)))</f>
        <v>0.01</v>
      </c>
      <c r="O1025" s="427" t="str">
        <f>IF(ISBLANK(INDEX('Policy Characteristics'!I:I,MATCH($C1025,'Policy Characteristics'!$C:$C,0))),"",INDEX('Policy Characteristics'!I:I,MATCH($C1025,'Policy Characteristics'!$C:$C,0)))</f>
        <v>% reduction in cost</v>
      </c>
      <c r="P1025" s="427" t="str">
        <f>IF(ISBLANK(INDEX('Policy Characteristics'!J:J,MATCH($C1025,'Policy Characteristics'!$C:$C,0))),"",INDEX('Policy Characteristics'!J:J,MATCH($C1025,'Policy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25" s="427" t="str">
        <f>IF(ISBLANK(INDEX('Policy Characteristics'!K:K,MATCH($C1025,'Policy Characteristics'!$C:$C,0))),"",INDEX('Policy Characteristics'!K:K,MATCH($C1025,'Policy Characteristics'!$C:$C,0)))</f>
        <v>architectural-design.html#rnd</v>
      </c>
      <c r="R1025" s="427" t="str">
        <f>IF(ISBLANK(INDEX('Policy Characteristics'!L:L,MATCH($C1025,'Policy Characteristics'!$C:$C,0))),"",INDEX('Policy Characteristics'!L:L,MATCH($C1025,'Policy Characteristics'!$C:$C,0)))</f>
        <v>research-and-development.html</v>
      </c>
    </row>
    <row r="1026" spans="1:18" x14ac:dyDescent="0.35">
      <c r="A1026" s="427" t="str">
        <f>IF(ISBLANK(INDEX('Policy Characteristics'!A:A,MATCH($C1026,'Policy Characteristics'!$C:$C,0))),"",INDEX('Policy Characteristics'!A:A,MATCH($C1026,'Policy Characteristics'!$C:$C,0)))</f>
        <v>Research and Development</v>
      </c>
      <c r="B1026" s="427" t="str">
        <f>IF(ISBLANK(INDEX('Policy Characteristics'!B:B,MATCH($C1026,'Policy Characteristics'!$C:$C,0))),"",INDEX('Policy Characteristics'!B:B,MATCH($C1026,'Policy Characteristics'!$C:$C,0)))</f>
        <v>Capital Cost Reduction</v>
      </c>
      <c r="C1026" s="431" t="str">
        <f t="shared" si="58"/>
        <v>RnD Electricity Capital Cost Perc Reduction</v>
      </c>
      <c r="D1026" s="9" t="s">
        <v>79</v>
      </c>
      <c r="E1026" s="55"/>
      <c r="F1026" s="9" t="s">
        <v>340</v>
      </c>
      <c r="G1026" s="53"/>
      <c r="H1026" s="54">
        <v>94</v>
      </c>
      <c r="I1026" s="53" t="s">
        <v>45</v>
      </c>
      <c r="J1026" s="429" t="str">
        <f>IF(ISBLANK(INDEX('Policy Characteristics'!D:D,MATCH($C1026,'Policy Characteristics'!$C:$C,0))),"",INDEX('Policy Characteristics'!D:D,MATCH($C1026,'Policy Characteristics'!$C:$C,0)))</f>
        <v>R&amp;D Capital Cost Reductions</v>
      </c>
      <c r="K1026" s="427" t="str">
        <f>IF(ISBLANK(INDEX('Policy Characteristics'!E:E,MATCH($C1026,'Policy Characteristics'!$C:$C,0))),"",INDEX('Policy Characteristics'!E:E,MATCH($C1026,'Policy Characteristics'!$C:$C,0)))</f>
        <v>RnD electricity capital cost reduction</v>
      </c>
      <c r="L1026" s="450">
        <f>IF(ISBLANK(INDEX('Policy Characteristics'!F:F,MATCH($C1026,'Policy Characteristics'!$C:$C,0))),"",INDEX('Policy Characteristics'!F:F,MATCH($C1026,'Policy Characteristics'!$C:$C,0)))</f>
        <v>0</v>
      </c>
      <c r="M1026" s="450">
        <f>IF(ISBLANK(INDEX('Policy Characteristics'!G:G,MATCH($C1026,'Policy Characteristics'!$C:$C,0))),"",INDEX('Policy Characteristics'!G:G,MATCH($C1026,'Policy Characteristics'!$C:$C,0)))</f>
        <v>0.4</v>
      </c>
      <c r="N1026" s="450">
        <f>IF(ISBLANK(INDEX('Policy Characteristics'!H:H,MATCH($C1026,'Policy Characteristics'!$C:$C,0))),"",INDEX('Policy Characteristics'!H:H,MATCH($C1026,'Policy Characteristics'!$C:$C,0)))</f>
        <v>0.01</v>
      </c>
      <c r="O1026" s="427" t="str">
        <f>IF(ISBLANK(INDEX('Policy Characteristics'!I:I,MATCH($C1026,'Policy Characteristics'!$C:$C,0))),"",INDEX('Policy Characteristics'!I:I,MATCH($C1026,'Policy Characteristics'!$C:$C,0)))</f>
        <v>% reduction in cost</v>
      </c>
      <c r="P1026" s="427" t="str">
        <f>IF(ISBLANK(INDEX('Policy Characteristics'!J:J,MATCH($C1026,'Policy Characteristics'!$C:$C,0))),"",INDEX('Policy Characteristics'!J:J,MATCH($C1026,'Policy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26" s="427" t="str">
        <f>IF(ISBLANK(INDEX('Policy Characteristics'!K:K,MATCH($C1026,'Policy Characteristics'!$C:$C,0))),"",INDEX('Policy Characteristics'!K:K,MATCH($C1026,'Policy Characteristics'!$C:$C,0)))</f>
        <v>architectural-design.html#rnd</v>
      </c>
      <c r="R1026" s="427" t="str">
        <f>IF(ISBLANK(INDEX('Policy Characteristics'!L:L,MATCH($C1026,'Policy Characteristics'!$C:$C,0))),"",INDEX('Policy Characteristics'!L:L,MATCH($C1026,'Policy Characteristics'!$C:$C,0)))</f>
        <v>research-and-development.html</v>
      </c>
    </row>
    <row r="1027" spans="1:18" x14ac:dyDescent="0.35">
      <c r="A1027" s="427" t="str">
        <f>IF(ISBLANK(INDEX('Policy Characteristics'!A:A,MATCH($C1027,'Policy Characteristics'!$C:$C,0))),"",INDEX('Policy Characteristics'!A:A,MATCH($C1027,'Policy Characteristics'!$C:$C,0)))</f>
        <v>Research and Development</v>
      </c>
      <c r="B1027" s="427" t="str">
        <f>IF(ISBLANK(INDEX('Policy Characteristics'!B:B,MATCH($C1027,'Policy Characteristics'!$C:$C,0))),"",INDEX('Policy Characteristics'!B:B,MATCH($C1027,'Policy Characteristics'!$C:$C,0)))</f>
        <v>Capital Cost Reduction</v>
      </c>
      <c r="C1027" s="431" t="str">
        <f t="shared" si="58"/>
        <v>RnD Electricity Capital Cost Perc Reduction</v>
      </c>
      <c r="D1027" s="9" t="s">
        <v>80</v>
      </c>
      <c r="E1027" s="55"/>
      <c r="F1027" s="9" t="s">
        <v>341</v>
      </c>
      <c r="G1027" s="53"/>
      <c r="H1027" s="54">
        <v>95</v>
      </c>
      <c r="I1027" s="53" t="s">
        <v>45</v>
      </c>
      <c r="J1027" s="429" t="str">
        <f>IF(ISBLANK(INDEX('Policy Characteristics'!D:D,MATCH($C1027,'Policy Characteristics'!$C:$C,0))),"",INDEX('Policy Characteristics'!D:D,MATCH($C1027,'Policy Characteristics'!$C:$C,0)))</f>
        <v>R&amp;D Capital Cost Reductions</v>
      </c>
      <c r="K1027" s="427" t="str">
        <f>IF(ISBLANK(INDEX('Policy Characteristics'!E:E,MATCH($C1027,'Policy Characteristics'!$C:$C,0))),"",INDEX('Policy Characteristics'!E:E,MATCH($C1027,'Policy Characteristics'!$C:$C,0)))</f>
        <v>RnD electricity capital cost reduction</v>
      </c>
      <c r="L1027" s="450">
        <f>IF(ISBLANK(INDEX('Policy Characteristics'!F:F,MATCH($C1027,'Policy Characteristics'!$C:$C,0))),"",INDEX('Policy Characteristics'!F:F,MATCH($C1027,'Policy Characteristics'!$C:$C,0)))</f>
        <v>0</v>
      </c>
      <c r="M1027" s="450">
        <f>IF(ISBLANK(INDEX('Policy Characteristics'!G:G,MATCH($C1027,'Policy Characteristics'!$C:$C,0))),"",INDEX('Policy Characteristics'!G:G,MATCH($C1027,'Policy Characteristics'!$C:$C,0)))</f>
        <v>0.4</v>
      </c>
      <c r="N1027" s="450">
        <f>IF(ISBLANK(INDEX('Policy Characteristics'!H:H,MATCH($C1027,'Policy Characteristics'!$C:$C,0))),"",INDEX('Policy Characteristics'!H:H,MATCH($C1027,'Policy Characteristics'!$C:$C,0)))</f>
        <v>0.01</v>
      </c>
      <c r="O1027" s="427" t="str">
        <f>IF(ISBLANK(INDEX('Policy Characteristics'!I:I,MATCH($C1027,'Policy Characteristics'!$C:$C,0))),"",INDEX('Policy Characteristics'!I:I,MATCH($C1027,'Policy Characteristics'!$C:$C,0)))</f>
        <v>% reduction in cost</v>
      </c>
      <c r="P1027" s="427" t="str">
        <f>IF(ISBLANK(INDEX('Policy Characteristics'!J:J,MATCH($C1027,'Policy Characteristics'!$C:$C,0))),"",INDEX('Policy Characteristics'!J:J,MATCH($C1027,'Policy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27" s="427" t="str">
        <f>IF(ISBLANK(INDEX('Policy Characteristics'!K:K,MATCH($C1027,'Policy Characteristics'!$C:$C,0))),"",INDEX('Policy Characteristics'!K:K,MATCH($C1027,'Policy Characteristics'!$C:$C,0)))</f>
        <v>architectural-design.html#rnd</v>
      </c>
      <c r="R1027" s="427" t="str">
        <f>IF(ISBLANK(INDEX('Policy Characteristics'!L:L,MATCH($C1027,'Policy Characteristics'!$C:$C,0))),"",INDEX('Policy Characteristics'!L:L,MATCH($C1027,'Policy Characteristics'!$C:$C,0)))</f>
        <v>research-and-development.html</v>
      </c>
    </row>
    <row r="1028" spans="1:18" x14ac:dyDescent="0.35">
      <c r="A1028" s="427" t="str">
        <f>IF(ISBLANK(INDEX('Policy Characteristics'!A:A,MATCH($C1028,'Policy Characteristics'!$C:$C,0))),"",INDEX('Policy Characteristics'!A:A,MATCH($C1028,'Policy Characteristics'!$C:$C,0)))</f>
        <v>Research and Development</v>
      </c>
      <c r="B1028" s="427" t="str">
        <f>IF(ISBLANK(INDEX('Policy Characteristics'!B:B,MATCH($C1028,'Policy Characteristics'!$C:$C,0))),"",INDEX('Policy Characteristics'!B:B,MATCH($C1028,'Policy Characteristics'!$C:$C,0)))</f>
        <v>Capital Cost Reduction</v>
      </c>
      <c r="C1028" s="431" t="str">
        <f t="shared" si="58"/>
        <v>RnD Electricity Capital Cost Perc Reduction</v>
      </c>
      <c r="D1028" s="9" t="s">
        <v>469</v>
      </c>
      <c r="E1028" s="55"/>
      <c r="F1028" s="9" t="s">
        <v>473</v>
      </c>
      <c r="G1028" s="53"/>
      <c r="H1028" s="54">
        <v>96</v>
      </c>
      <c r="I1028" s="53" t="s">
        <v>45</v>
      </c>
      <c r="J1028" s="429" t="str">
        <f>IF(ISBLANK(INDEX('Policy Characteristics'!D:D,MATCH($C1028,'Policy Characteristics'!$C:$C,0))),"",INDEX('Policy Characteristics'!D:D,MATCH($C1028,'Policy Characteristics'!$C:$C,0)))</f>
        <v>R&amp;D Capital Cost Reductions</v>
      </c>
      <c r="K1028" s="427" t="str">
        <f>IF(ISBLANK(INDEX('Policy Characteristics'!E:E,MATCH($C1028,'Policy Characteristics'!$C:$C,0))),"",INDEX('Policy Characteristics'!E:E,MATCH($C1028,'Policy Characteristics'!$C:$C,0)))</f>
        <v>RnD electricity capital cost reduction</v>
      </c>
      <c r="L1028" s="450">
        <f>IF(ISBLANK(INDEX('Policy Characteristics'!F:F,MATCH($C1028,'Policy Characteristics'!$C:$C,0))),"",INDEX('Policy Characteristics'!F:F,MATCH($C1028,'Policy Characteristics'!$C:$C,0)))</f>
        <v>0</v>
      </c>
      <c r="M1028" s="450">
        <f>IF(ISBLANK(INDEX('Policy Characteristics'!G:G,MATCH($C1028,'Policy Characteristics'!$C:$C,0))),"",INDEX('Policy Characteristics'!G:G,MATCH($C1028,'Policy Characteristics'!$C:$C,0)))</f>
        <v>0.4</v>
      </c>
      <c r="N1028" s="450">
        <f>IF(ISBLANK(INDEX('Policy Characteristics'!H:H,MATCH($C1028,'Policy Characteristics'!$C:$C,0))),"",INDEX('Policy Characteristics'!H:H,MATCH($C1028,'Policy Characteristics'!$C:$C,0)))</f>
        <v>0.01</v>
      </c>
      <c r="O1028" s="427" t="str">
        <f>IF(ISBLANK(INDEX('Policy Characteristics'!I:I,MATCH($C1028,'Policy Characteristics'!$C:$C,0))),"",INDEX('Policy Characteristics'!I:I,MATCH($C1028,'Policy Characteristics'!$C:$C,0)))</f>
        <v>% reduction in cost</v>
      </c>
      <c r="P1028" s="427" t="str">
        <f>IF(ISBLANK(INDEX('Policy Characteristics'!J:J,MATCH($C1028,'Policy Characteristics'!$C:$C,0))),"",INDEX('Policy Characteristics'!J:J,MATCH($C1028,'Policy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28" s="427" t="str">
        <f>IF(ISBLANK(INDEX('Policy Characteristics'!K:K,MATCH($C1028,'Policy Characteristics'!$C:$C,0))),"",INDEX('Policy Characteristics'!K:K,MATCH($C1028,'Policy Characteristics'!$C:$C,0)))</f>
        <v>architectural-design.html#rnd</v>
      </c>
      <c r="R1028" s="427" t="str">
        <f>IF(ISBLANK(INDEX('Policy Characteristics'!L:L,MATCH($C1028,'Policy Characteristics'!$C:$C,0))),"",INDEX('Policy Characteristics'!L:L,MATCH($C1028,'Policy Characteristics'!$C:$C,0)))</f>
        <v>research-and-development.html</v>
      </c>
    </row>
    <row r="1029" spans="1:18" x14ac:dyDescent="0.35">
      <c r="A1029" s="427" t="str">
        <f>IF(ISBLANK(INDEX('Policy Characteristics'!A:A,MATCH($C1029,'Policy Characteristics'!$C:$C,0))),"",INDEX('Policy Characteristics'!A:A,MATCH($C1029,'Policy Characteristics'!$C:$C,0)))</f>
        <v>Research and Development</v>
      </c>
      <c r="B1029" s="427" t="str">
        <f>IF(ISBLANK(INDEX('Policy Characteristics'!B:B,MATCH($C1029,'Policy Characteristics'!$C:$C,0))),"",INDEX('Policy Characteristics'!B:B,MATCH($C1029,'Policy Characteristics'!$C:$C,0)))</f>
        <v>Capital Cost Reduction</v>
      </c>
      <c r="C1029" s="431" t="str">
        <f t="shared" si="58"/>
        <v>RnD Electricity Capital Cost Perc Reduction</v>
      </c>
      <c r="D1029" s="9" t="s">
        <v>81</v>
      </c>
      <c r="E1029" s="55"/>
      <c r="F1029" s="9" t="s">
        <v>342</v>
      </c>
      <c r="G1029" s="53"/>
      <c r="H1029" s="54">
        <v>97</v>
      </c>
      <c r="I1029" s="53" t="s">
        <v>45</v>
      </c>
      <c r="J1029" s="429" t="str">
        <f>IF(ISBLANK(INDEX('Policy Characteristics'!D:D,MATCH($C1029,'Policy Characteristics'!$C:$C,0))),"",INDEX('Policy Characteristics'!D:D,MATCH($C1029,'Policy Characteristics'!$C:$C,0)))</f>
        <v>R&amp;D Capital Cost Reductions</v>
      </c>
      <c r="K1029" s="427" t="str">
        <f>IF(ISBLANK(INDEX('Policy Characteristics'!E:E,MATCH($C1029,'Policy Characteristics'!$C:$C,0))),"",INDEX('Policy Characteristics'!E:E,MATCH($C1029,'Policy Characteristics'!$C:$C,0)))</f>
        <v>RnD electricity capital cost reduction</v>
      </c>
      <c r="L1029" s="450">
        <f>IF(ISBLANK(INDEX('Policy Characteristics'!F:F,MATCH($C1029,'Policy Characteristics'!$C:$C,0))),"",INDEX('Policy Characteristics'!F:F,MATCH($C1029,'Policy Characteristics'!$C:$C,0)))</f>
        <v>0</v>
      </c>
      <c r="M1029" s="450">
        <f>IF(ISBLANK(INDEX('Policy Characteristics'!G:G,MATCH($C1029,'Policy Characteristics'!$C:$C,0))),"",INDEX('Policy Characteristics'!G:G,MATCH($C1029,'Policy Characteristics'!$C:$C,0)))</f>
        <v>0.4</v>
      </c>
      <c r="N1029" s="450">
        <f>IF(ISBLANK(INDEX('Policy Characteristics'!H:H,MATCH($C1029,'Policy Characteristics'!$C:$C,0))),"",INDEX('Policy Characteristics'!H:H,MATCH($C1029,'Policy Characteristics'!$C:$C,0)))</f>
        <v>0.01</v>
      </c>
      <c r="O1029" s="427" t="str">
        <f>IF(ISBLANK(INDEX('Policy Characteristics'!I:I,MATCH($C1029,'Policy Characteristics'!$C:$C,0))),"",INDEX('Policy Characteristics'!I:I,MATCH($C1029,'Policy Characteristics'!$C:$C,0)))</f>
        <v>% reduction in cost</v>
      </c>
      <c r="P1029" s="427" t="str">
        <f>IF(ISBLANK(INDEX('Policy Characteristics'!J:J,MATCH($C1029,'Policy Characteristics'!$C:$C,0))),"",INDEX('Policy Characteristics'!J:J,MATCH($C1029,'Policy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29" s="427" t="str">
        <f>IF(ISBLANK(INDEX('Policy Characteristics'!K:K,MATCH($C1029,'Policy Characteristics'!$C:$C,0))),"",INDEX('Policy Characteristics'!K:K,MATCH($C1029,'Policy Characteristics'!$C:$C,0)))</f>
        <v>architectural-design.html#rnd</v>
      </c>
      <c r="R1029" s="427" t="str">
        <f>IF(ISBLANK(INDEX('Policy Characteristics'!L:L,MATCH($C1029,'Policy Characteristics'!$C:$C,0))),"",INDEX('Policy Characteristics'!L:L,MATCH($C1029,'Policy Characteristics'!$C:$C,0)))</f>
        <v>research-and-development.html</v>
      </c>
    </row>
    <row r="1030" spans="1:18" x14ac:dyDescent="0.35">
      <c r="A1030" s="427" t="str">
        <f>IF(ISBLANK(INDEX('Policy Characteristics'!A:A,MATCH($C1030,'Policy Characteristics'!$C:$C,0))),"",INDEX('Policy Characteristics'!A:A,MATCH($C1030,'Policy Characteristics'!$C:$C,0)))</f>
        <v>Research and Development</v>
      </c>
      <c r="B1030" s="427" t="str">
        <f>IF(ISBLANK(INDEX('Policy Characteristics'!B:B,MATCH($C1030,'Policy Characteristics'!$C:$C,0))),"",INDEX('Policy Characteristics'!B:B,MATCH($C1030,'Policy Characteristics'!$C:$C,0)))</f>
        <v>Capital Cost Reduction</v>
      </c>
      <c r="C1030" s="431" t="str">
        <f t="shared" si="58"/>
        <v>RnD Electricity Capital Cost Perc Reduction</v>
      </c>
      <c r="D1030" s="9" t="s">
        <v>82</v>
      </c>
      <c r="E1030" s="55"/>
      <c r="F1030" s="9" t="s">
        <v>343</v>
      </c>
      <c r="G1030" s="53"/>
      <c r="H1030" s="54">
        <v>98</v>
      </c>
      <c r="I1030" s="53" t="s">
        <v>45</v>
      </c>
      <c r="J1030" s="429" t="str">
        <f>IF(ISBLANK(INDEX('Policy Characteristics'!D:D,MATCH($C1030,'Policy Characteristics'!$C:$C,0))),"",INDEX('Policy Characteristics'!D:D,MATCH($C1030,'Policy Characteristics'!$C:$C,0)))</f>
        <v>R&amp;D Capital Cost Reductions</v>
      </c>
      <c r="K1030" s="427" t="str">
        <f>IF(ISBLANK(INDEX('Policy Characteristics'!E:E,MATCH($C1030,'Policy Characteristics'!$C:$C,0))),"",INDEX('Policy Characteristics'!E:E,MATCH($C1030,'Policy Characteristics'!$C:$C,0)))</f>
        <v>RnD electricity capital cost reduction</v>
      </c>
      <c r="L1030" s="450">
        <f>IF(ISBLANK(INDEX('Policy Characteristics'!F:F,MATCH($C1030,'Policy Characteristics'!$C:$C,0))),"",INDEX('Policy Characteristics'!F:F,MATCH($C1030,'Policy Characteristics'!$C:$C,0)))</f>
        <v>0</v>
      </c>
      <c r="M1030" s="450">
        <f>IF(ISBLANK(INDEX('Policy Characteristics'!G:G,MATCH($C1030,'Policy Characteristics'!$C:$C,0))),"",INDEX('Policy Characteristics'!G:G,MATCH($C1030,'Policy Characteristics'!$C:$C,0)))</f>
        <v>0.4</v>
      </c>
      <c r="N1030" s="450">
        <f>IF(ISBLANK(INDEX('Policy Characteristics'!H:H,MATCH($C1030,'Policy Characteristics'!$C:$C,0))),"",INDEX('Policy Characteristics'!H:H,MATCH($C1030,'Policy Characteristics'!$C:$C,0)))</f>
        <v>0.01</v>
      </c>
      <c r="O1030" s="427" t="str">
        <f>IF(ISBLANK(INDEX('Policy Characteristics'!I:I,MATCH($C1030,'Policy Characteristics'!$C:$C,0))),"",INDEX('Policy Characteristics'!I:I,MATCH($C1030,'Policy Characteristics'!$C:$C,0)))</f>
        <v>% reduction in cost</v>
      </c>
      <c r="P1030" s="427" t="str">
        <f>IF(ISBLANK(INDEX('Policy Characteristics'!J:J,MATCH($C1030,'Policy Characteristics'!$C:$C,0))),"",INDEX('Policy Characteristics'!J:J,MATCH($C1030,'Policy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30" s="427" t="str">
        <f>IF(ISBLANK(INDEX('Policy Characteristics'!K:K,MATCH($C1030,'Policy Characteristics'!$C:$C,0))),"",INDEX('Policy Characteristics'!K:K,MATCH($C1030,'Policy Characteristics'!$C:$C,0)))</f>
        <v>architectural-design.html#rnd</v>
      </c>
      <c r="R1030" s="427" t="str">
        <f>IF(ISBLANK(INDEX('Policy Characteristics'!L:L,MATCH($C1030,'Policy Characteristics'!$C:$C,0))),"",INDEX('Policy Characteristics'!L:L,MATCH($C1030,'Policy Characteristics'!$C:$C,0)))</f>
        <v>research-and-development.html</v>
      </c>
    </row>
    <row r="1031" spans="1:18" x14ac:dyDescent="0.35">
      <c r="A1031" s="427" t="str">
        <f>IF(ISBLANK(INDEX('Policy Characteristics'!A:A,MATCH($C1031,'Policy Characteristics'!$C:$C,0))),"",INDEX('Policy Characteristics'!A:A,MATCH($C1031,'Policy Characteristics'!$C:$C,0)))</f>
        <v>Research and Development</v>
      </c>
      <c r="B1031" s="427" t="str">
        <f>IF(ISBLANK(INDEX('Policy Characteristics'!B:B,MATCH($C1031,'Policy Characteristics'!$C:$C,0))),"",INDEX('Policy Characteristics'!B:B,MATCH($C1031,'Policy Characteristics'!$C:$C,0)))</f>
        <v>Capital Cost Reduction</v>
      </c>
      <c r="C1031" s="431" t="str">
        <f t="shared" si="58"/>
        <v>RnD Electricity Capital Cost Perc Reduction</v>
      </c>
      <c r="D1031" s="9" t="s">
        <v>83</v>
      </c>
      <c r="E1031" s="55"/>
      <c r="F1031" s="9" t="s">
        <v>344</v>
      </c>
      <c r="G1031" s="53"/>
      <c r="H1031" s="54">
        <v>99</v>
      </c>
      <c r="I1031" s="53" t="s">
        <v>45</v>
      </c>
      <c r="J1031" s="429" t="str">
        <f>IF(ISBLANK(INDEX('Policy Characteristics'!D:D,MATCH($C1031,'Policy Characteristics'!$C:$C,0))),"",INDEX('Policy Characteristics'!D:D,MATCH($C1031,'Policy Characteristics'!$C:$C,0)))</f>
        <v>R&amp;D Capital Cost Reductions</v>
      </c>
      <c r="K1031" s="427" t="str">
        <f>IF(ISBLANK(INDEX('Policy Characteristics'!E:E,MATCH($C1031,'Policy Characteristics'!$C:$C,0))),"",INDEX('Policy Characteristics'!E:E,MATCH($C1031,'Policy Characteristics'!$C:$C,0)))</f>
        <v>RnD electricity capital cost reduction</v>
      </c>
      <c r="L1031" s="450">
        <f>IF(ISBLANK(INDEX('Policy Characteristics'!F:F,MATCH($C1031,'Policy Characteristics'!$C:$C,0))),"",INDEX('Policy Characteristics'!F:F,MATCH($C1031,'Policy Characteristics'!$C:$C,0)))</f>
        <v>0</v>
      </c>
      <c r="M1031" s="450">
        <f>IF(ISBLANK(INDEX('Policy Characteristics'!G:G,MATCH($C1031,'Policy Characteristics'!$C:$C,0))),"",INDEX('Policy Characteristics'!G:G,MATCH($C1031,'Policy Characteristics'!$C:$C,0)))</f>
        <v>0.4</v>
      </c>
      <c r="N1031" s="450">
        <f>IF(ISBLANK(INDEX('Policy Characteristics'!H:H,MATCH($C1031,'Policy Characteristics'!$C:$C,0))),"",INDEX('Policy Characteristics'!H:H,MATCH($C1031,'Policy Characteristics'!$C:$C,0)))</f>
        <v>0.01</v>
      </c>
      <c r="O1031" s="427" t="str">
        <f>IF(ISBLANK(INDEX('Policy Characteristics'!I:I,MATCH($C1031,'Policy Characteristics'!$C:$C,0))),"",INDEX('Policy Characteristics'!I:I,MATCH($C1031,'Policy Characteristics'!$C:$C,0)))</f>
        <v>% reduction in cost</v>
      </c>
      <c r="P1031" s="427" t="str">
        <f>IF(ISBLANK(INDEX('Policy Characteristics'!J:J,MATCH($C1031,'Policy Characteristics'!$C:$C,0))),"",INDEX('Policy Characteristics'!J:J,MATCH($C1031,'Policy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31" s="427" t="str">
        <f>IF(ISBLANK(INDEX('Policy Characteristics'!K:K,MATCH($C1031,'Policy Characteristics'!$C:$C,0))),"",INDEX('Policy Characteristics'!K:K,MATCH($C1031,'Policy Characteristics'!$C:$C,0)))</f>
        <v>architectural-design.html#rnd</v>
      </c>
      <c r="R1031" s="427" t="str">
        <f>IF(ISBLANK(INDEX('Policy Characteristics'!L:L,MATCH($C1031,'Policy Characteristics'!$C:$C,0))),"",INDEX('Policy Characteristics'!L:L,MATCH($C1031,'Policy Characteristics'!$C:$C,0)))</f>
        <v>research-and-development.html</v>
      </c>
    </row>
    <row r="1032" spans="1:18" x14ac:dyDescent="0.35">
      <c r="A1032" s="427" t="str">
        <f>IF(ISBLANK(INDEX('Policy Characteristics'!A:A,MATCH($C1032,'Policy Characteristics'!$C:$C,0))),"",INDEX('Policy Characteristics'!A:A,MATCH($C1032,'Policy Characteristics'!$C:$C,0)))</f>
        <v>Research and Development</v>
      </c>
      <c r="B1032" s="427" t="str">
        <f>IF(ISBLANK(INDEX('Policy Characteristics'!B:B,MATCH($C1032,'Policy Characteristics'!$C:$C,0))),"",INDEX('Policy Characteristics'!B:B,MATCH($C1032,'Policy Characteristics'!$C:$C,0)))</f>
        <v>Capital Cost Reduction</v>
      </c>
      <c r="C1032" s="431" t="str">
        <f t="shared" si="58"/>
        <v>RnD Electricity Capital Cost Perc Reduction</v>
      </c>
      <c r="D1032" s="9" t="s">
        <v>327</v>
      </c>
      <c r="E1032" s="55"/>
      <c r="F1032" s="9" t="s">
        <v>2319</v>
      </c>
      <c r="G1032" s="53"/>
      <c r="H1032" s="54">
        <v>192</v>
      </c>
      <c r="I1032" s="53" t="s">
        <v>45</v>
      </c>
      <c r="J1032" s="429" t="str">
        <f>IF(ISBLANK(INDEX('Policy Characteristics'!D:D,MATCH($C1032,'Policy Characteristics'!$C:$C,0))),"",INDEX('Policy Characteristics'!D:D,MATCH($C1032,'Policy Characteristics'!$C:$C,0)))</f>
        <v>R&amp;D Capital Cost Reductions</v>
      </c>
      <c r="K1032" s="427" t="str">
        <f>IF(ISBLANK(INDEX('Policy Characteristics'!E:E,MATCH($C1032,'Policy Characteristics'!$C:$C,0))),"",INDEX('Policy Characteristics'!E:E,MATCH($C1032,'Policy Characteristics'!$C:$C,0)))</f>
        <v>RnD electricity capital cost reduction</v>
      </c>
      <c r="L1032" s="450">
        <f>IF(ISBLANK(INDEX('Policy Characteristics'!F:F,MATCH($C1032,'Policy Characteristics'!$C:$C,0))),"",INDEX('Policy Characteristics'!F:F,MATCH($C1032,'Policy Characteristics'!$C:$C,0)))</f>
        <v>0</v>
      </c>
      <c r="M1032" s="450">
        <f>IF(ISBLANK(INDEX('Policy Characteristics'!G:G,MATCH($C1032,'Policy Characteristics'!$C:$C,0))),"",INDEX('Policy Characteristics'!G:G,MATCH($C1032,'Policy Characteristics'!$C:$C,0)))</f>
        <v>0.4</v>
      </c>
      <c r="N1032" s="450">
        <f>IF(ISBLANK(INDEX('Policy Characteristics'!H:H,MATCH($C1032,'Policy Characteristics'!$C:$C,0))),"",INDEX('Policy Characteristics'!H:H,MATCH($C1032,'Policy Characteristics'!$C:$C,0)))</f>
        <v>0.01</v>
      </c>
      <c r="O1032" s="427" t="str">
        <f>IF(ISBLANK(INDEX('Policy Characteristics'!I:I,MATCH($C1032,'Policy Characteristics'!$C:$C,0))),"",INDEX('Policy Characteristics'!I:I,MATCH($C1032,'Policy Characteristics'!$C:$C,0)))</f>
        <v>% reduction in cost</v>
      </c>
      <c r="P1032" s="427" t="str">
        <f>IF(ISBLANK(INDEX('Policy Characteristics'!J:J,MATCH($C1032,'Policy Characteristics'!$C:$C,0))),"",INDEX('Policy Characteristics'!J:J,MATCH($C1032,'Policy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32" s="427" t="str">
        <f>IF(ISBLANK(INDEX('Policy Characteristics'!K:K,MATCH($C1032,'Policy Characteristics'!$C:$C,0))),"",INDEX('Policy Characteristics'!K:K,MATCH($C1032,'Policy Characteristics'!$C:$C,0)))</f>
        <v>architectural-design.html#rnd</v>
      </c>
      <c r="R1032" s="427" t="str">
        <f>IF(ISBLANK(INDEX('Policy Characteristics'!L:L,MATCH($C1032,'Policy Characteristics'!$C:$C,0))),"",INDEX('Policy Characteristics'!L:L,MATCH($C1032,'Policy Characteristics'!$C:$C,0)))</f>
        <v>research-and-development.html</v>
      </c>
    </row>
    <row r="1033" spans="1:18" x14ac:dyDescent="0.35">
      <c r="A1033" s="427" t="str">
        <f>IF(ISBLANK(INDEX('Policy Characteristics'!A:A,MATCH($C1033,'Policy Characteristics'!$C:$C,0))),"",INDEX('Policy Characteristics'!A:A,MATCH($C1033,'Policy Characteristics'!$C:$C,0)))</f>
        <v>Research and Development</v>
      </c>
      <c r="B1033" s="427" t="str">
        <f>IF(ISBLANK(INDEX('Policy Characteristics'!B:B,MATCH($C1033,'Policy Characteristics'!$C:$C,0))),"",INDEX('Policy Characteristics'!B:B,MATCH($C1033,'Policy Characteristics'!$C:$C,0)))</f>
        <v>Capital Cost Reduction</v>
      </c>
      <c r="C1033" s="431" t="str">
        <f t="shared" ref="C1033:C1034" si="59">C$1024</f>
        <v>RnD Electricity Capital Cost Perc Reduction</v>
      </c>
      <c r="D1033" s="9" t="s">
        <v>465</v>
      </c>
      <c r="E1033" s="55"/>
      <c r="F1033" s="9" t="s">
        <v>466</v>
      </c>
      <c r="G1033" s="53"/>
      <c r="H1033" s="54">
        <v>180</v>
      </c>
      <c r="I1033" s="53" t="s">
        <v>45</v>
      </c>
      <c r="J1033" s="429" t="str">
        <f>IF(ISBLANK(INDEX('Policy Characteristics'!D:D,MATCH($C1033,'Policy Characteristics'!$C:$C,0))),"",INDEX('Policy Characteristics'!D:D,MATCH($C1033,'Policy Characteristics'!$C:$C,0)))</f>
        <v>R&amp;D Capital Cost Reductions</v>
      </c>
      <c r="K1033" s="427" t="str">
        <f>IF(ISBLANK(INDEX('Policy Characteristics'!E:E,MATCH($C1033,'Policy Characteristics'!$C:$C,0))),"",INDEX('Policy Characteristics'!E:E,MATCH($C1033,'Policy Characteristics'!$C:$C,0)))</f>
        <v>RnD electricity capital cost reduction</v>
      </c>
      <c r="L1033" s="450">
        <f>IF(ISBLANK(INDEX('Policy Characteristics'!F:F,MATCH($C1033,'Policy Characteristics'!$C:$C,0))),"",INDEX('Policy Characteristics'!F:F,MATCH($C1033,'Policy Characteristics'!$C:$C,0)))</f>
        <v>0</v>
      </c>
      <c r="M1033" s="450">
        <f>IF(ISBLANK(INDEX('Policy Characteristics'!G:G,MATCH($C1033,'Policy Characteristics'!$C:$C,0))),"",INDEX('Policy Characteristics'!G:G,MATCH($C1033,'Policy Characteristics'!$C:$C,0)))</f>
        <v>0.4</v>
      </c>
      <c r="N1033" s="450">
        <f>IF(ISBLANK(INDEX('Policy Characteristics'!H:H,MATCH($C1033,'Policy Characteristics'!$C:$C,0))),"",INDEX('Policy Characteristics'!H:H,MATCH($C1033,'Policy Characteristics'!$C:$C,0)))</f>
        <v>0.01</v>
      </c>
      <c r="O1033" s="427" t="str">
        <f>IF(ISBLANK(INDEX('Policy Characteristics'!I:I,MATCH($C1033,'Policy Characteristics'!$C:$C,0))),"",INDEX('Policy Characteristics'!I:I,MATCH($C1033,'Policy Characteristics'!$C:$C,0)))</f>
        <v>% reduction in cost</v>
      </c>
      <c r="P1033" s="427" t="str">
        <f>IF(ISBLANK(INDEX('Policy Characteristics'!J:J,MATCH($C1033,'Policy Characteristics'!$C:$C,0))),"",INDEX('Policy Characteristics'!J:J,MATCH($C1033,'Policy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33" s="427" t="str">
        <f>IF(ISBLANK(INDEX('Policy Characteristics'!K:K,MATCH($C1033,'Policy Characteristics'!$C:$C,0))),"",INDEX('Policy Characteristics'!K:K,MATCH($C1033,'Policy Characteristics'!$C:$C,0)))</f>
        <v>architectural-design.html#rnd</v>
      </c>
      <c r="R1033" s="427" t="str">
        <f>IF(ISBLANK(INDEX('Policy Characteristics'!L:L,MATCH($C1033,'Policy Characteristics'!$C:$C,0))),"",INDEX('Policy Characteristics'!L:L,MATCH($C1033,'Policy Characteristics'!$C:$C,0)))</f>
        <v>research-and-development.html</v>
      </c>
    </row>
    <row r="1034" spans="1:18" x14ac:dyDescent="0.35">
      <c r="A1034" s="427" t="str">
        <f>IF(ISBLANK(INDEX('Policy Characteristics'!A:A,MATCH($C1034,'Policy Characteristics'!$C:$C,0))),"",INDEX('Policy Characteristics'!A:A,MATCH($C1034,'Policy Characteristics'!$C:$C,0)))</f>
        <v>Research and Development</v>
      </c>
      <c r="B1034" s="427" t="str">
        <f>IF(ISBLANK(INDEX('Policy Characteristics'!B:B,MATCH($C1034,'Policy Characteristics'!$C:$C,0))),"",INDEX('Policy Characteristics'!B:B,MATCH($C1034,'Policy Characteristics'!$C:$C,0)))</f>
        <v>Capital Cost Reduction</v>
      </c>
      <c r="C1034" s="431" t="str">
        <f t="shared" si="59"/>
        <v>RnD Electricity Capital Cost Perc Reduction</v>
      </c>
      <c r="D1034" s="9" t="s">
        <v>474</v>
      </c>
      <c r="E1034" s="55"/>
      <c r="F1034" s="9" t="s">
        <v>476</v>
      </c>
      <c r="G1034" s="53"/>
      <c r="H1034" s="54">
        <v>183</v>
      </c>
      <c r="I1034" s="53" t="s">
        <v>45</v>
      </c>
      <c r="J1034" s="429" t="str">
        <f>IF(ISBLANK(INDEX('Policy Characteristics'!D:D,MATCH($C1034,'Policy Characteristics'!$C:$C,0))),"",INDEX('Policy Characteristics'!D:D,MATCH($C1034,'Policy Characteristics'!$C:$C,0)))</f>
        <v>R&amp;D Capital Cost Reductions</v>
      </c>
      <c r="K1034" s="427" t="str">
        <f>IF(ISBLANK(INDEX('Policy Characteristics'!E:E,MATCH($C1034,'Policy Characteristics'!$C:$C,0))),"",INDEX('Policy Characteristics'!E:E,MATCH($C1034,'Policy Characteristics'!$C:$C,0)))</f>
        <v>RnD electricity capital cost reduction</v>
      </c>
      <c r="L1034" s="450">
        <f>IF(ISBLANK(INDEX('Policy Characteristics'!F:F,MATCH($C1034,'Policy Characteristics'!$C:$C,0))),"",INDEX('Policy Characteristics'!F:F,MATCH($C1034,'Policy Characteristics'!$C:$C,0)))</f>
        <v>0</v>
      </c>
      <c r="M1034" s="450">
        <f>IF(ISBLANK(INDEX('Policy Characteristics'!G:G,MATCH($C1034,'Policy Characteristics'!$C:$C,0))),"",INDEX('Policy Characteristics'!G:G,MATCH($C1034,'Policy Characteristics'!$C:$C,0)))</f>
        <v>0.4</v>
      </c>
      <c r="N1034" s="450">
        <f>IF(ISBLANK(INDEX('Policy Characteristics'!H:H,MATCH($C1034,'Policy Characteristics'!$C:$C,0))),"",INDEX('Policy Characteristics'!H:H,MATCH($C1034,'Policy Characteristics'!$C:$C,0)))</f>
        <v>0.01</v>
      </c>
      <c r="O1034" s="427" t="str">
        <f>IF(ISBLANK(INDEX('Policy Characteristics'!I:I,MATCH($C1034,'Policy Characteristics'!$C:$C,0))),"",INDEX('Policy Characteristics'!I:I,MATCH($C1034,'Policy Characteristics'!$C:$C,0)))</f>
        <v>% reduction in cost</v>
      </c>
      <c r="P1034" s="427" t="str">
        <f>IF(ISBLANK(INDEX('Policy Characteristics'!J:J,MATCH($C1034,'Policy Characteristics'!$C:$C,0))),"",INDEX('Policy Characteristics'!J:J,MATCH($C1034,'Policy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34" s="427" t="str">
        <f>IF(ISBLANK(INDEX('Policy Characteristics'!K:K,MATCH($C1034,'Policy Characteristics'!$C:$C,0))),"",INDEX('Policy Characteristics'!K:K,MATCH($C1034,'Policy Characteristics'!$C:$C,0)))</f>
        <v>architectural-design.html#rnd</v>
      </c>
      <c r="R1034" s="427" t="str">
        <f>IF(ISBLANK(INDEX('Policy Characteristics'!L:L,MATCH($C1034,'Policy Characteristics'!$C:$C,0))),"",INDEX('Policy Characteristics'!L:L,MATCH($C1034,'Policy Characteristics'!$C:$C,0)))</f>
        <v>research-and-development.html</v>
      </c>
    </row>
    <row r="1035" spans="1:18" x14ac:dyDescent="0.35">
      <c r="A1035" s="427" t="str">
        <f>IF(ISBLANK(INDEX('Policy Characteristics'!A:A,MATCH($C1035,'Policy Characteristics'!$C:$C,0))),"",INDEX('Policy Characteristics'!A:A,MATCH($C1035,'Policy Characteristics'!$C:$C,0)))</f>
        <v>Research and Development</v>
      </c>
      <c r="B1035" s="427" t="str">
        <f>IF(ISBLANK(INDEX('Policy Characteristics'!B:B,MATCH($C1035,'Policy Characteristics'!$C:$C,0))),"",INDEX('Policy Characteristics'!B:B,MATCH($C1035,'Policy Characteristics'!$C:$C,0)))</f>
        <v>Capital Cost Reduction</v>
      </c>
      <c r="C1035" s="432" t="s">
        <v>309</v>
      </c>
      <c r="D1035" s="211" t="s">
        <v>3246</v>
      </c>
      <c r="E1035" s="53"/>
      <c r="F1035" s="9" t="s">
        <v>3283</v>
      </c>
      <c r="G1035" s="53"/>
      <c r="H1035" s="54">
        <v>1462</v>
      </c>
      <c r="I1035" s="53" t="s">
        <v>45</v>
      </c>
      <c r="J1035" s="429" t="str">
        <f>IF(ISBLANK(INDEX('Policy Characteristics'!D:D,MATCH($C1035,'Policy Characteristics'!$C:$C,0))),"",INDEX('Policy Characteristics'!D:D,MATCH($C1035,'Policy Characteristics'!$C:$C,0)))</f>
        <v>R&amp;D Capital Cost Reductions</v>
      </c>
      <c r="K1035" s="427" t="str">
        <f>IF(ISBLANK(INDEX('Policy Characteristics'!E:E,MATCH($C1035,'Policy Characteristics'!$C:$C,0))),"",INDEX('Policy Characteristics'!E:E,MATCH($C1035,'Policy Characteristics'!$C:$C,0)))</f>
        <v>RnD industry capital cost reduction</v>
      </c>
      <c r="L1035" s="450">
        <f>IF(ISBLANK(INDEX('Policy Characteristics'!F:F,MATCH($C1035,'Policy Characteristics'!$C:$C,0))),"",INDEX('Policy Characteristics'!F:F,MATCH($C1035,'Policy Characteristics'!$C:$C,0)))</f>
        <v>0</v>
      </c>
      <c r="M1035" s="450">
        <f>IF(ISBLANK(INDEX('Policy Characteristics'!G:G,MATCH($C1035,'Policy Characteristics'!$C:$C,0))),"",INDEX('Policy Characteristics'!G:G,MATCH($C1035,'Policy Characteristics'!$C:$C,0)))</f>
        <v>0.4</v>
      </c>
      <c r="N1035" s="450">
        <f>IF(ISBLANK(INDEX('Policy Characteristics'!H:H,MATCH($C1035,'Policy Characteristics'!$C:$C,0))),"",INDEX('Policy Characteristics'!H:H,MATCH($C1035,'Policy Characteristics'!$C:$C,0)))</f>
        <v>0.01</v>
      </c>
      <c r="O1035" s="427" t="str">
        <f>IF(ISBLANK(INDEX('Policy Characteristics'!I:I,MATCH($C1035,'Policy Characteristics'!$C:$C,0))),"",INDEX('Policy Characteristics'!I:I,MATCH($C1035,'Policy Characteristics'!$C:$C,0)))</f>
        <v>% reduction in cost</v>
      </c>
      <c r="P1035" s="427" t="str">
        <f>IF(ISBLANK(INDEX('Policy Characteristics'!J:J,MATCH($C1035,'Policy Characteristics'!$C:$C,0))),"",INDEX('Policy Characteristics'!J:J,MATCH($C1035,'Policy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35" s="427" t="str">
        <f>IF(ISBLANK(INDEX('Policy Characteristics'!K:K,MATCH($C1035,'Policy Characteristics'!$C:$C,0))),"",INDEX('Policy Characteristics'!K:K,MATCH($C1035,'Policy Characteristics'!$C:$C,0)))</f>
        <v>architectural-design.html#rnd</v>
      </c>
      <c r="R1035" s="427" t="str">
        <f>IF(ISBLANK(INDEX('Policy Characteristics'!L:L,MATCH($C1035,'Policy Characteristics'!$C:$C,0))),"",INDEX('Policy Characteristics'!L:L,MATCH($C1035,'Policy Characteristics'!$C:$C,0)))</f>
        <v>research-and-development.html</v>
      </c>
    </row>
    <row r="1036" spans="1:18" x14ac:dyDescent="0.35">
      <c r="A1036" s="427" t="str">
        <f>IF(ISBLANK(INDEX('Policy Characteristics'!A:A,MATCH($C1036,'Policy Characteristics'!$C:$C,0))),"",INDEX('Policy Characteristics'!A:A,MATCH($C1036,'Policy Characteristics'!$C:$C,0)))</f>
        <v>Research and Development</v>
      </c>
      <c r="B1036" s="427" t="str">
        <f>IF(ISBLANK(INDEX('Policy Characteristics'!B:B,MATCH($C1036,'Policy Characteristics'!$C:$C,0))),"",INDEX('Policy Characteristics'!B:B,MATCH($C1036,'Policy Characteristics'!$C:$C,0)))</f>
        <v>Capital Cost Reduction</v>
      </c>
      <c r="C1036" s="431" t="str">
        <f t="shared" ref="C1036:C1059" si="60">C$1035</f>
        <v>RnD Industry Capital Cost Perc Reduction</v>
      </c>
      <c r="D1036" s="211" t="s">
        <v>3247</v>
      </c>
      <c r="E1036" s="53"/>
      <c r="F1036" s="9" t="s">
        <v>3284</v>
      </c>
      <c r="G1036" s="53"/>
      <c r="H1036" s="54">
        <v>1463</v>
      </c>
      <c r="I1036" s="53" t="s">
        <v>45</v>
      </c>
      <c r="J1036" s="429" t="str">
        <f>IF(ISBLANK(INDEX('Policy Characteristics'!D:D,MATCH($C1036,'Policy Characteristics'!$C:$C,0))),"",INDEX('Policy Characteristics'!D:D,MATCH($C1036,'Policy Characteristics'!$C:$C,0)))</f>
        <v>R&amp;D Capital Cost Reductions</v>
      </c>
      <c r="K1036" s="427" t="str">
        <f>IF(ISBLANK(INDEX('Policy Characteristics'!E:E,MATCH($C1036,'Policy Characteristics'!$C:$C,0))),"",INDEX('Policy Characteristics'!E:E,MATCH($C1036,'Policy Characteristics'!$C:$C,0)))</f>
        <v>RnD industry capital cost reduction</v>
      </c>
      <c r="L1036" s="450">
        <f>IF(ISBLANK(INDEX('Policy Characteristics'!F:F,MATCH($C1036,'Policy Characteristics'!$C:$C,0))),"",INDEX('Policy Characteristics'!F:F,MATCH($C1036,'Policy Characteristics'!$C:$C,0)))</f>
        <v>0</v>
      </c>
      <c r="M1036" s="450">
        <f>IF(ISBLANK(INDEX('Policy Characteristics'!G:G,MATCH($C1036,'Policy Characteristics'!$C:$C,0))),"",INDEX('Policy Characteristics'!G:G,MATCH($C1036,'Policy Characteristics'!$C:$C,0)))</f>
        <v>0.4</v>
      </c>
      <c r="N1036" s="450">
        <f>IF(ISBLANK(INDEX('Policy Characteristics'!H:H,MATCH($C1036,'Policy Characteristics'!$C:$C,0))),"",INDEX('Policy Characteristics'!H:H,MATCH($C1036,'Policy Characteristics'!$C:$C,0)))</f>
        <v>0.01</v>
      </c>
      <c r="O1036" s="427" t="str">
        <f>IF(ISBLANK(INDEX('Policy Characteristics'!I:I,MATCH($C1036,'Policy Characteristics'!$C:$C,0))),"",INDEX('Policy Characteristics'!I:I,MATCH($C1036,'Policy Characteristics'!$C:$C,0)))</f>
        <v>% reduction in cost</v>
      </c>
      <c r="P1036" s="427" t="str">
        <f>IF(ISBLANK(INDEX('Policy Characteristics'!J:J,MATCH($C1036,'Policy Characteristics'!$C:$C,0))),"",INDEX('Policy Characteristics'!J:J,MATCH($C1036,'Policy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36" s="427" t="str">
        <f>IF(ISBLANK(INDEX('Policy Characteristics'!K:K,MATCH($C1036,'Policy Characteristics'!$C:$C,0))),"",INDEX('Policy Characteristics'!K:K,MATCH($C1036,'Policy Characteristics'!$C:$C,0)))</f>
        <v>architectural-design.html#rnd</v>
      </c>
      <c r="R1036" s="427" t="str">
        <f>IF(ISBLANK(INDEX('Policy Characteristics'!L:L,MATCH($C1036,'Policy Characteristics'!$C:$C,0))),"",INDEX('Policy Characteristics'!L:L,MATCH($C1036,'Policy Characteristics'!$C:$C,0)))</f>
        <v>research-and-development.html</v>
      </c>
    </row>
    <row r="1037" spans="1:18" x14ac:dyDescent="0.35">
      <c r="A1037" s="427" t="str">
        <f>IF(ISBLANK(INDEX('Policy Characteristics'!A:A,MATCH($C1037,'Policy Characteristics'!$C:$C,0))),"",INDEX('Policy Characteristics'!A:A,MATCH($C1037,'Policy Characteristics'!$C:$C,0)))</f>
        <v>Research and Development</v>
      </c>
      <c r="B1037" s="427" t="str">
        <f>IF(ISBLANK(INDEX('Policy Characteristics'!B:B,MATCH($C1037,'Policy Characteristics'!$C:$C,0))),"",INDEX('Policy Characteristics'!B:B,MATCH($C1037,'Policy Characteristics'!$C:$C,0)))</f>
        <v>Capital Cost Reduction</v>
      </c>
      <c r="C1037" s="431" t="str">
        <f t="shared" si="60"/>
        <v>RnD Industry Capital Cost Perc Reduction</v>
      </c>
      <c r="D1037" s="211" t="s">
        <v>3248</v>
      </c>
      <c r="E1037" s="53"/>
      <c r="F1037" s="9" t="s">
        <v>3285</v>
      </c>
      <c r="G1037" s="53"/>
      <c r="H1037" s="54">
        <v>1464</v>
      </c>
      <c r="I1037" s="53" t="s">
        <v>45</v>
      </c>
      <c r="J1037" s="429" t="str">
        <f>IF(ISBLANK(INDEX('Policy Characteristics'!D:D,MATCH($C1037,'Policy Characteristics'!$C:$C,0))),"",INDEX('Policy Characteristics'!D:D,MATCH($C1037,'Policy Characteristics'!$C:$C,0)))</f>
        <v>R&amp;D Capital Cost Reductions</v>
      </c>
      <c r="K1037" s="427" t="str">
        <f>IF(ISBLANK(INDEX('Policy Characteristics'!E:E,MATCH($C1037,'Policy Characteristics'!$C:$C,0))),"",INDEX('Policy Characteristics'!E:E,MATCH($C1037,'Policy Characteristics'!$C:$C,0)))</f>
        <v>RnD industry capital cost reduction</v>
      </c>
      <c r="L1037" s="450">
        <f>IF(ISBLANK(INDEX('Policy Characteristics'!F:F,MATCH($C1037,'Policy Characteristics'!$C:$C,0))),"",INDEX('Policy Characteristics'!F:F,MATCH($C1037,'Policy Characteristics'!$C:$C,0)))</f>
        <v>0</v>
      </c>
      <c r="M1037" s="450">
        <f>IF(ISBLANK(INDEX('Policy Characteristics'!G:G,MATCH($C1037,'Policy Characteristics'!$C:$C,0))),"",INDEX('Policy Characteristics'!G:G,MATCH($C1037,'Policy Characteristics'!$C:$C,0)))</f>
        <v>0.4</v>
      </c>
      <c r="N1037" s="450">
        <f>IF(ISBLANK(INDEX('Policy Characteristics'!H:H,MATCH($C1037,'Policy Characteristics'!$C:$C,0))),"",INDEX('Policy Characteristics'!H:H,MATCH($C1037,'Policy Characteristics'!$C:$C,0)))</f>
        <v>0.01</v>
      </c>
      <c r="O1037" s="427" t="str">
        <f>IF(ISBLANK(INDEX('Policy Characteristics'!I:I,MATCH($C1037,'Policy Characteristics'!$C:$C,0))),"",INDEX('Policy Characteristics'!I:I,MATCH($C1037,'Policy Characteristics'!$C:$C,0)))</f>
        <v>% reduction in cost</v>
      </c>
      <c r="P1037" s="427" t="str">
        <f>IF(ISBLANK(INDEX('Policy Characteristics'!J:J,MATCH($C1037,'Policy Characteristics'!$C:$C,0))),"",INDEX('Policy Characteristics'!J:J,MATCH($C1037,'Policy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37" s="427" t="str">
        <f>IF(ISBLANK(INDEX('Policy Characteristics'!K:K,MATCH($C1037,'Policy Characteristics'!$C:$C,0))),"",INDEX('Policy Characteristics'!K:K,MATCH($C1037,'Policy Characteristics'!$C:$C,0)))</f>
        <v>architectural-design.html#rnd</v>
      </c>
      <c r="R1037" s="427" t="str">
        <f>IF(ISBLANK(INDEX('Policy Characteristics'!L:L,MATCH($C1037,'Policy Characteristics'!$C:$C,0))),"",INDEX('Policy Characteristics'!L:L,MATCH($C1037,'Policy Characteristics'!$C:$C,0)))</f>
        <v>research-and-development.html</v>
      </c>
    </row>
    <row r="1038" spans="1:18" x14ac:dyDescent="0.35">
      <c r="A1038" s="427" t="str">
        <f>IF(ISBLANK(INDEX('Policy Characteristics'!A:A,MATCH($C1038,'Policy Characteristics'!$C:$C,0))),"",INDEX('Policy Characteristics'!A:A,MATCH($C1038,'Policy Characteristics'!$C:$C,0)))</f>
        <v>Research and Development</v>
      </c>
      <c r="B1038" s="427" t="str">
        <f>IF(ISBLANK(INDEX('Policy Characteristics'!B:B,MATCH($C1038,'Policy Characteristics'!$C:$C,0))),"",INDEX('Policy Characteristics'!B:B,MATCH($C1038,'Policy Characteristics'!$C:$C,0)))</f>
        <v>Capital Cost Reduction</v>
      </c>
      <c r="C1038" s="431" t="str">
        <f t="shared" si="60"/>
        <v>RnD Industry Capital Cost Perc Reduction</v>
      </c>
      <c r="D1038" s="211" t="s">
        <v>3249</v>
      </c>
      <c r="E1038" s="53"/>
      <c r="F1038" s="9" t="s">
        <v>3286</v>
      </c>
      <c r="G1038" s="53"/>
      <c r="H1038" s="54">
        <v>1465</v>
      </c>
      <c r="I1038" s="53" t="s">
        <v>45</v>
      </c>
      <c r="J1038" s="429" t="str">
        <f>IF(ISBLANK(INDEX('Policy Characteristics'!D:D,MATCH($C1038,'Policy Characteristics'!$C:$C,0))),"",INDEX('Policy Characteristics'!D:D,MATCH($C1038,'Policy Characteristics'!$C:$C,0)))</f>
        <v>R&amp;D Capital Cost Reductions</v>
      </c>
      <c r="K1038" s="427" t="str">
        <f>IF(ISBLANK(INDEX('Policy Characteristics'!E:E,MATCH($C1038,'Policy Characteristics'!$C:$C,0))),"",INDEX('Policy Characteristics'!E:E,MATCH($C1038,'Policy Characteristics'!$C:$C,0)))</f>
        <v>RnD industry capital cost reduction</v>
      </c>
      <c r="L1038" s="450">
        <f>IF(ISBLANK(INDEX('Policy Characteristics'!F:F,MATCH($C1038,'Policy Characteristics'!$C:$C,0))),"",INDEX('Policy Characteristics'!F:F,MATCH($C1038,'Policy Characteristics'!$C:$C,0)))</f>
        <v>0</v>
      </c>
      <c r="M1038" s="450">
        <f>IF(ISBLANK(INDEX('Policy Characteristics'!G:G,MATCH($C1038,'Policy Characteristics'!$C:$C,0))),"",INDEX('Policy Characteristics'!G:G,MATCH($C1038,'Policy Characteristics'!$C:$C,0)))</f>
        <v>0.4</v>
      </c>
      <c r="N1038" s="450">
        <f>IF(ISBLANK(INDEX('Policy Characteristics'!H:H,MATCH($C1038,'Policy Characteristics'!$C:$C,0))),"",INDEX('Policy Characteristics'!H:H,MATCH($C1038,'Policy Characteristics'!$C:$C,0)))</f>
        <v>0.01</v>
      </c>
      <c r="O1038" s="427" t="str">
        <f>IF(ISBLANK(INDEX('Policy Characteristics'!I:I,MATCH($C1038,'Policy Characteristics'!$C:$C,0))),"",INDEX('Policy Characteristics'!I:I,MATCH($C1038,'Policy Characteristics'!$C:$C,0)))</f>
        <v>% reduction in cost</v>
      </c>
      <c r="P1038" s="427" t="str">
        <f>IF(ISBLANK(INDEX('Policy Characteristics'!J:J,MATCH($C1038,'Policy Characteristics'!$C:$C,0))),"",INDEX('Policy Characteristics'!J:J,MATCH($C1038,'Policy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38" s="427" t="str">
        <f>IF(ISBLANK(INDEX('Policy Characteristics'!K:K,MATCH($C1038,'Policy Characteristics'!$C:$C,0))),"",INDEX('Policy Characteristics'!K:K,MATCH($C1038,'Policy Characteristics'!$C:$C,0)))</f>
        <v>architectural-design.html#rnd</v>
      </c>
      <c r="R1038" s="427" t="str">
        <f>IF(ISBLANK(INDEX('Policy Characteristics'!L:L,MATCH($C1038,'Policy Characteristics'!$C:$C,0))),"",INDEX('Policy Characteristics'!L:L,MATCH($C1038,'Policy Characteristics'!$C:$C,0)))</f>
        <v>research-and-development.html</v>
      </c>
    </row>
    <row r="1039" spans="1:18" x14ac:dyDescent="0.35">
      <c r="A1039" s="427" t="str">
        <f>IF(ISBLANK(INDEX('Policy Characteristics'!A:A,MATCH($C1039,'Policy Characteristics'!$C:$C,0))),"",INDEX('Policy Characteristics'!A:A,MATCH($C1039,'Policy Characteristics'!$C:$C,0)))</f>
        <v>Research and Development</v>
      </c>
      <c r="B1039" s="427" t="str">
        <f>IF(ISBLANK(INDEX('Policy Characteristics'!B:B,MATCH($C1039,'Policy Characteristics'!$C:$C,0))),"",INDEX('Policy Characteristics'!B:B,MATCH($C1039,'Policy Characteristics'!$C:$C,0)))</f>
        <v>Capital Cost Reduction</v>
      </c>
      <c r="C1039" s="431" t="str">
        <f t="shared" si="60"/>
        <v>RnD Industry Capital Cost Perc Reduction</v>
      </c>
      <c r="D1039" s="211" t="s">
        <v>3250</v>
      </c>
      <c r="E1039" s="53"/>
      <c r="F1039" s="9" t="s">
        <v>3287</v>
      </c>
      <c r="G1039" s="53"/>
      <c r="H1039" s="54">
        <v>1466</v>
      </c>
      <c r="I1039" s="53" t="s">
        <v>45</v>
      </c>
      <c r="J1039" s="429" t="str">
        <f>IF(ISBLANK(INDEX('Policy Characteristics'!D:D,MATCH($C1039,'Policy Characteristics'!$C:$C,0))),"",INDEX('Policy Characteristics'!D:D,MATCH($C1039,'Policy Characteristics'!$C:$C,0)))</f>
        <v>R&amp;D Capital Cost Reductions</v>
      </c>
      <c r="K1039" s="427" t="str">
        <f>IF(ISBLANK(INDEX('Policy Characteristics'!E:E,MATCH($C1039,'Policy Characteristics'!$C:$C,0))),"",INDEX('Policy Characteristics'!E:E,MATCH($C1039,'Policy Characteristics'!$C:$C,0)))</f>
        <v>RnD industry capital cost reduction</v>
      </c>
      <c r="L1039" s="450">
        <f>IF(ISBLANK(INDEX('Policy Characteristics'!F:F,MATCH($C1039,'Policy Characteristics'!$C:$C,0))),"",INDEX('Policy Characteristics'!F:F,MATCH($C1039,'Policy Characteristics'!$C:$C,0)))</f>
        <v>0</v>
      </c>
      <c r="M1039" s="450">
        <f>IF(ISBLANK(INDEX('Policy Characteristics'!G:G,MATCH($C1039,'Policy Characteristics'!$C:$C,0))),"",INDEX('Policy Characteristics'!G:G,MATCH($C1039,'Policy Characteristics'!$C:$C,0)))</f>
        <v>0.4</v>
      </c>
      <c r="N1039" s="450">
        <f>IF(ISBLANK(INDEX('Policy Characteristics'!H:H,MATCH($C1039,'Policy Characteristics'!$C:$C,0))),"",INDEX('Policy Characteristics'!H:H,MATCH($C1039,'Policy Characteristics'!$C:$C,0)))</f>
        <v>0.01</v>
      </c>
      <c r="O1039" s="427" t="str">
        <f>IF(ISBLANK(INDEX('Policy Characteristics'!I:I,MATCH($C1039,'Policy Characteristics'!$C:$C,0))),"",INDEX('Policy Characteristics'!I:I,MATCH($C1039,'Policy Characteristics'!$C:$C,0)))</f>
        <v>% reduction in cost</v>
      </c>
      <c r="P1039" s="427" t="str">
        <f>IF(ISBLANK(INDEX('Policy Characteristics'!J:J,MATCH($C1039,'Policy Characteristics'!$C:$C,0))),"",INDEX('Policy Characteristics'!J:J,MATCH($C1039,'Policy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39" s="427" t="str">
        <f>IF(ISBLANK(INDEX('Policy Characteristics'!K:K,MATCH($C1039,'Policy Characteristics'!$C:$C,0))),"",INDEX('Policy Characteristics'!K:K,MATCH($C1039,'Policy Characteristics'!$C:$C,0)))</f>
        <v>architectural-design.html#rnd</v>
      </c>
      <c r="R1039" s="427" t="str">
        <f>IF(ISBLANK(INDEX('Policy Characteristics'!L:L,MATCH($C1039,'Policy Characteristics'!$C:$C,0))),"",INDEX('Policy Characteristics'!L:L,MATCH($C1039,'Policy Characteristics'!$C:$C,0)))</f>
        <v>research-and-development.html</v>
      </c>
    </row>
    <row r="1040" spans="1:18" x14ac:dyDescent="0.35">
      <c r="A1040" s="427" t="str">
        <f>IF(ISBLANK(INDEX('Policy Characteristics'!A:A,MATCH($C1040,'Policy Characteristics'!$C:$C,0))),"",INDEX('Policy Characteristics'!A:A,MATCH($C1040,'Policy Characteristics'!$C:$C,0)))</f>
        <v>Research and Development</v>
      </c>
      <c r="B1040" s="427" t="str">
        <f>IF(ISBLANK(INDEX('Policy Characteristics'!B:B,MATCH($C1040,'Policy Characteristics'!$C:$C,0))),"",INDEX('Policy Characteristics'!B:B,MATCH($C1040,'Policy Characteristics'!$C:$C,0)))</f>
        <v>Capital Cost Reduction</v>
      </c>
      <c r="C1040" s="431" t="str">
        <f t="shared" si="60"/>
        <v>RnD Industry Capital Cost Perc Reduction</v>
      </c>
      <c r="D1040" s="211" t="s">
        <v>3251</v>
      </c>
      <c r="E1040" s="53"/>
      <c r="F1040" s="9" t="s">
        <v>3288</v>
      </c>
      <c r="G1040" s="53"/>
      <c r="H1040" s="54">
        <v>1467</v>
      </c>
      <c r="I1040" s="53" t="s">
        <v>45</v>
      </c>
      <c r="J1040" s="429" t="str">
        <f>IF(ISBLANK(INDEX('Policy Characteristics'!D:D,MATCH($C1040,'Policy Characteristics'!$C:$C,0))),"",INDEX('Policy Characteristics'!D:D,MATCH($C1040,'Policy Characteristics'!$C:$C,0)))</f>
        <v>R&amp;D Capital Cost Reductions</v>
      </c>
      <c r="K1040" s="427" t="str">
        <f>IF(ISBLANK(INDEX('Policy Characteristics'!E:E,MATCH($C1040,'Policy Characteristics'!$C:$C,0))),"",INDEX('Policy Characteristics'!E:E,MATCH($C1040,'Policy Characteristics'!$C:$C,0)))</f>
        <v>RnD industry capital cost reduction</v>
      </c>
      <c r="L1040" s="450">
        <f>IF(ISBLANK(INDEX('Policy Characteristics'!F:F,MATCH($C1040,'Policy Characteristics'!$C:$C,0))),"",INDEX('Policy Characteristics'!F:F,MATCH($C1040,'Policy Characteristics'!$C:$C,0)))</f>
        <v>0</v>
      </c>
      <c r="M1040" s="450">
        <f>IF(ISBLANK(INDEX('Policy Characteristics'!G:G,MATCH($C1040,'Policy Characteristics'!$C:$C,0))),"",INDEX('Policy Characteristics'!G:G,MATCH($C1040,'Policy Characteristics'!$C:$C,0)))</f>
        <v>0.4</v>
      </c>
      <c r="N1040" s="450">
        <f>IF(ISBLANK(INDEX('Policy Characteristics'!H:H,MATCH($C1040,'Policy Characteristics'!$C:$C,0))),"",INDEX('Policy Characteristics'!H:H,MATCH($C1040,'Policy Characteristics'!$C:$C,0)))</f>
        <v>0.01</v>
      </c>
      <c r="O1040" s="427" t="str">
        <f>IF(ISBLANK(INDEX('Policy Characteristics'!I:I,MATCH($C1040,'Policy Characteristics'!$C:$C,0))),"",INDEX('Policy Characteristics'!I:I,MATCH($C1040,'Policy Characteristics'!$C:$C,0)))</f>
        <v>% reduction in cost</v>
      </c>
      <c r="P1040" s="427" t="str">
        <f>IF(ISBLANK(INDEX('Policy Characteristics'!J:J,MATCH($C1040,'Policy Characteristics'!$C:$C,0))),"",INDEX('Policy Characteristics'!J:J,MATCH($C1040,'Policy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0" s="427" t="str">
        <f>IF(ISBLANK(INDEX('Policy Characteristics'!K:K,MATCH($C1040,'Policy Characteristics'!$C:$C,0))),"",INDEX('Policy Characteristics'!K:K,MATCH($C1040,'Policy Characteristics'!$C:$C,0)))</f>
        <v>architectural-design.html#rnd</v>
      </c>
      <c r="R1040" s="427" t="str">
        <f>IF(ISBLANK(INDEX('Policy Characteristics'!L:L,MATCH($C1040,'Policy Characteristics'!$C:$C,0))),"",INDEX('Policy Characteristics'!L:L,MATCH($C1040,'Policy Characteristics'!$C:$C,0)))</f>
        <v>research-and-development.html</v>
      </c>
    </row>
    <row r="1041" spans="1:18" x14ac:dyDescent="0.35">
      <c r="A1041" s="427" t="str">
        <f>IF(ISBLANK(INDEX('Policy Characteristics'!A:A,MATCH($C1041,'Policy Characteristics'!$C:$C,0))),"",INDEX('Policy Characteristics'!A:A,MATCH($C1041,'Policy Characteristics'!$C:$C,0)))</f>
        <v>Research and Development</v>
      </c>
      <c r="B1041" s="427" t="str">
        <f>IF(ISBLANK(INDEX('Policy Characteristics'!B:B,MATCH($C1041,'Policy Characteristics'!$C:$C,0))),"",INDEX('Policy Characteristics'!B:B,MATCH($C1041,'Policy Characteristics'!$C:$C,0)))</f>
        <v>Capital Cost Reduction</v>
      </c>
      <c r="C1041" s="431" t="str">
        <f t="shared" si="60"/>
        <v>RnD Industry Capital Cost Perc Reduction</v>
      </c>
      <c r="D1041" s="211" t="s">
        <v>3252</v>
      </c>
      <c r="E1041" s="53"/>
      <c r="F1041" s="9" t="s">
        <v>3289</v>
      </c>
      <c r="G1041" s="53"/>
      <c r="H1041" s="54">
        <v>1468</v>
      </c>
      <c r="I1041" s="53" t="s">
        <v>45</v>
      </c>
      <c r="J1041" s="429" t="str">
        <f>IF(ISBLANK(INDEX('Policy Characteristics'!D:D,MATCH($C1041,'Policy Characteristics'!$C:$C,0))),"",INDEX('Policy Characteristics'!D:D,MATCH($C1041,'Policy Characteristics'!$C:$C,0)))</f>
        <v>R&amp;D Capital Cost Reductions</v>
      </c>
      <c r="K1041" s="427" t="str">
        <f>IF(ISBLANK(INDEX('Policy Characteristics'!E:E,MATCH($C1041,'Policy Characteristics'!$C:$C,0))),"",INDEX('Policy Characteristics'!E:E,MATCH($C1041,'Policy Characteristics'!$C:$C,0)))</f>
        <v>RnD industry capital cost reduction</v>
      </c>
      <c r="L1041" s="450">
        <f>IF(ISBLANK(INDEX('Policy Characteristics'!F:F,MATCH($C1041,'Policy Characteristics'!$C:$C,0))),"",INDEX('Policy Characteristics'!F:F,MATCH($C1041,'Policy Characteristics'!$C:$C,0)))</f>
        <v>0</v>
      </c>
      <c r="M1041" s="450">
        <f>IF(ISBLANK(INDEX('Policy Characteristics'!G:G,MATCH($C1041,'Policy Characteristics'!$C:$C,0))),"",INDEX('Policy Characteristics'!G:G,MATCH($C1041,'Policy Characteristics'!$C:$C,0)))</f>
        <v>0.4</v>
      </c>
      <c r="N1041" s="450">
        <f>IF(ISBLANK(INDEX('Policy Characteristics'!H:H,MATCH($C1041,'Policy Characteristics'!$C:$C,0))),"",INDEX('Policy Characteristics'!H:H,MATCH($C1041,'Policy Characteristics'!$C:$C,0)))</f>
        <v>0.01</v>
      </c>
      <c r="O1041" s="427" t="str">
        <f>IF(ISBLANK(INDEX('Policy Characteristics'!I:I,MATCH($C1041,'Policy Characteristics'!$C:$C,0))),"",INDEX('Policy Characteristics'!I:I,MATCH($C1041,'Policy Characteristics'!$C:$C,0)))</f>
        <v>% reduction in cost</v>
      </c>
      <c r="P1041" s="427" t="str">
        <f>IF(ISBLANK(INDEX('Policy Characteristics'!J:J,MATCH($C1041,'Policy Characteristics'!$C:$C,0))),"",INDEX('Policy Characteristics'!J:J,MATCH($C1041,'Policy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1" s="427" t="str">
        <f>IF(ISBLANK(INDEX('Policy Characteristics'!K:K,MATCH($C1041,'Policy Characteristics'!$C:$C,0))),"",INDEX('Policy Characteristics'!K:K,MATCH($C1041,'Policy Characteristics'!$C:$C,0)))</f>
        <v>architectural-design.html#rnd</v>
      </c>
      <c r="R1041" s="427" t="str">
        <f>IF(ISBLANK(INDEX('Policy Characteristics'!L:L,MATCH($C1041,'Policy Characteristics'!$C:$C,0))),"",INDEX('Policy Characteristics'!L:L,MATCH($C1041,'Policy Characteristics'!$C:$C,0)))</f>
        <v>research-and-development.html</v>
      </c>
    </row>
    <row r="1042" spans="1:18" x14ac:dyDescent="0.35">
      <c r="A1042" s="427" t="str">
        <f>IF(ISBLANK(INDEX('Policy Characteristics'!A:A,MATCH($C1042,'Policy Characteristics'!$C:$C,0))),"",INDEX('Policy Characteristics'!A:A,MATCH($C1042,'Policy Characteristics'!$C:$C,0)))</f>
        <v>Research and Development</v>
      </c>
      <c r="B1042" s="427" t="str">
        <f>IF(ISBLANK(INDEX('Policy Characteristics'!B:B,MATCH($C1042,'Policy Characteristics'!$C:$C,0))),"",INDEX('Policy Characteristics'!B:B,MATCH($C1042,'Policy Characteristics'!$C:$C,0)))</f>
        <v>Capital Cost Reduction</v>
      </c>
      <c r="C1042" s="431" t="str">
        <f t="shared" si="60"/>
        <v>RnD Industry Capital Cost Perc Reduction</v>
      </c>
      <c r="D1042" s="211" t="s">
        <v>3253</v>
      </c>
      <c r="E1042" s="53"/>
      <c r="F1042" s="9" t="s">
        <v>3290</v>
      </c>
      <c r="G1042" s="53"/>
      <c r="H1042" s="54">
        <v>1469</v>
      </c>
      <c r="I1042" s="53" t="s">
        <v>45</v>
      </c>
      <c r="J1042" s="429" t="str">
        <f>IF(ISBLANK(INDEX('Policy Characteristics'!D:D,MATCH($C1042,'Policy Characteristics'!$C:$C,0))),"",INDEX('Policy Characteristics'!D:D,MATCH($C1042,'Policy Characteristics'!$C:$C,0)))</f>
        <v>R&amp;D Capital Cost Reductions</v>
      </c>
      <c r="K1042" s="427" t="str">
        <f>IF(ISBLANK(INDEX('Policy Characteristics'!E:E,MATCH($C1042,'Policy Characteristics'!$C:$C,0))),"",INDEX('Policy Characteristics'!E:E,MATCH($C1042,'Policy Characteristics'!$C:$C,0)))</f>
        <v>RnD industry capital cost reduction</v>
      </c>
      <c r="L1042" s="450">
        <f>IF(ISBLANK(INDEX('Policy Characteristics'!F:F,MATCH($C1042,'Policy Characteristics'!$C:$C,0))),"",INDEX('Policy Characteristics'!F:F,MATCH($C1042,'Policy Characteristics'!$C:$C,0)))</f>
        <v>0</v>
      </c>
      <c r="M1042" s="450">
        <f>IF(ISBLANK(INDEX('Policy Characteristics'!G:G,MATCH($C1042,'Policy Characteristics'!$C:$C,0))),"",INDEX('Policy Characteristics'!G:G,MATCH($C1042,'Policy Characteristics'!$C:$C,0)))</f>
        <v>0.4</v>
      </c>
      <c r="N1042" s="450">
        <f>IF(ISBLANK(INDEX('Policy Characteristics'!H:H,MATCH($C1042,'Policy Characteristics'!$C:$C,0))),"",INDEX('Policy Characteristics'!H:H,MATCH($C1042,'Policy Characteristics'!$C:$C,0)))</f>
        <v>0.01</v>
      </c>
      <c r="O1042" s="427" t="str">
        <f>IF(ISBLANK(INDEX('Policy Characteristics'!I:I,MATCH($C1042,'Policy Characteristics'!$C:$C,0))),"",INDEX('Policy Characteristics'!I:I,MATCH($C1042,'Policy Characteristics'!$C:$C,0)))</f>
        <v>% reduction in cost</v>
      </c>
      <c r="P1042" s="427" t="str">
        <f>IF(ISBLANK(INDEX('Policy Characteristics'!J:J,MATCH($C1042,'Policy Characteristics'!$C:$C,0))),"",INDEX('Policy Characteristics'!J:J,MATCH($C1042,'Policy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2" s="427" t="str">
        <f>IF(ISBLANK(INDEX('Policy Characteristics'!K:K,MATCH($C1042,'Policy Characteristics'!$C:$C,0))),"",INDEX('Policy Characteristics'!K:K,MATCH($C1042,'Policy Characteristics'!$C:$C,0)))</f>
        <v>architectural-design.html#rnd</v>
      </c>
      <c r="R1042" s="427" t="str">
        <f>IF(ISBLANK(INDEX('Policy Characteristics'!L:L,MATCH($C1042,'Policy Characteristics'!$C:$C,0))),"",INDEX('Policy Characteristics'!L:L,MATCH($C1042,'Policy Characteristics'!$C:$C,0)))</f>
        <v>research-and-development.html</v>
      </c>
    </row>
    <row r="1043" spans="1:18" x14ac:dyDescent="0.35">
      <c r="A1043" s="427" t="str">
        <f>IF(ISBLANK(INDEX('Policy Characteristics'!A:A,MATCH($C1043,'Policy Characteristics'!$C:$C,0))),"",INDEX('Policy Characteristics'!A:A,MATCH($C1043,'Policy Characteristics'!$C:$C,0)))</f>
        <v>Research and Development</v>
      </c>
      <c r="B1043" s="427" t="str">
        <f>IF(ISBLANK(INDEX('Policy Characteristics'!B:B,MATCH($C1043,'Policy Characteristics'!$C:$C,0))),"",INDEX('Policy Characteristics'!B:B,MATCH($C1043,'Policy Characteristics'!$C:$C,0)))</f>
        <v>Capital Cost Reduction</v>
      </c>
      <c r="C1043" s="431" t="str">
        <f t="shared" si="60"/>
        <v>RnD Industry Capital Cost Perc Reduction</v>
      </c>
      <c r="D1043" s="211" t="s">
        <v>3254</v>
      </c>
      <c r="E1043" s="53"/>
      <c r="F1043" s="9" t="s">
        <v>3291</v>
      </c>
      <c r="G1043" s="53"/>
      <c r="H1043" s="54">
        <v>1470</v>
      </c>
      <c r="I1043" s="53" t="s">
        <v>45</v>
      </c>
      <c r="J1043" s="429" t="str">
        <f>IF(ISBLANK(INDEX('Policy Characteristics'!D:D,MATCH($C1043,'Policy Characteristics'!$C:$C,0))),"",INDEX('Policy Characteristics'!D:D,MATCH($C1043,'Policy Characteristics'!$C:$C,0)))</f>
        <v>R&amp;D Capital Cost Reductions</v>
      </c>
      <c r="K1043" s="427" t="str">
        <f>IF(ISBLANK(INDEX('Policy Characteristics'!E:E,MATCH($C1043,'Policy Characteristics'!$C:$C,0))),"",INDEX('Policy Characteristics'!E:E,MATCH($C1043,'Policy Characteristics'!$C:$C,0)))</f>
        <v>RnD industry capital cost reduction</v>
      </c>
      <c r="L1043" s="450">
        <f>IF(ISBLANK(INDEX('Policy Characteristics'!F:F,MATCH($C1043,'Policy Characteristics'!$C:$C,0))),"",INDEX('Policy Characteristics'!F:F,MATCH($C1043,'Policy Characteristics'!$C:$C,0)))</f>
        <v>0</v>
      </c>
      <c r="M1043" s="450">
        <f>IF(ISBLANK(INDEX('Policy Characteristics'!G:G,MATCH($C1043,'Policy Characteristics'!$C:$C,0))),"",INDEX('Policy Characteristics'!G:G,MATCH($C1043,'Policy Characteristics'!$C:$C,0)))</f>
        <v>0.4</v>
      </c>
      <c r="N1043" s="450">
        <f>IF(ISBLANK(INDEX('Policy Characteristics'!H:H,MATCH($C1043,'Policy Characteristics'!$C:$C,0))),"",INDEX('Policy Characteristics'!H:H,MATCH($C1043,'Policy Characteristics'!$C:$C,0)))</f>
        <v>0.01</v>
      </c>
      <c r="O1043" s="427" t="str">
        <f>IF(ISBLANK(INDEX('Policy Characteristics'!I:I,MATCH($C1043,'Policy Characteristics'!$C:$C,0))),"",INDEX('Policy Characteristics'!I:I,MATCH($C1043,'Policy Characteristics'!$C:$C,0)))</f>
        <v>% reduction in cost</v>
      </c>
      <c r="P1043" s="427" t="str">
        <f>IF(ISBLANK(INDEX('Policy Characteristics'!J:J,MATCH($C1043,'Policy Characteristics'!$C:$C,0))),"",INDEX('Policy Characteristics'!J:J,MATCH($C1043,'Policy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3" s="427" t="str">
        <f>IF(ISBLANK(INDEX('Policy Characteristics'!K:K,MATCH($C1043,'Policy Characteristics'!$C:$C,0))),"",INDEX('Policy Characteristics'!K:K,MATCH($C1043,'Policy Characteristics'!$C:$C,0)))</f>
        <v>architectural-design.html#rnd</v>
      </c>
      <c r="R1043" s="427" t="str">
        <f>IF(ISBLANK(INDEX('Policy Characteristics'!L:L,MATCH($C1043,'Policy Characteristics'!$C:$C,0))),"",INDEX('Policy Characteristics'!L:L,MATCH($C1043,'Policy Characteristics'!$C:$C,0)))</f>
        <v>research-and-development.html</v>
      </c>
    </row>
    <row r="1044" spans="1:18" x14ac:dyDescent="0.35">
      <c r="A1044" s="427" t="str">
        <f>IF(ISBLANK(INDEX('Policy Characteristics'!A:A,MATCH($C1044,'Policy Characteristics'!$C:$C,0))),"",INDEX('Policy Characteristics'!A:A,MATCH($C1044,'Policy Characteristics'!$C:$C,0)))</f>
        <v>Research and Development</v>
      </c>
      <c r="B1044" s="427" t="str">
        <f>IF(ISBLANK(INDEX('Policy Characteristics'!B:B,MATCH($C1044,'Policy Characteristics'!$C:$C,0))),"",INDEX('Policy Characteristics'!B:B,MATCH($C1044,'Policy Characteristics'!$C:$C,0)))</f>
        <v>Capital Cost Reduction</v>
      </c>
      <c r="C1044" s="431" t="str">
        <f t="shared" si="60"/>
        <v>RnD Industry Capital Cost Perc Reduction</v>
      </c>
      <c r="D1044" s="211" t="s">
        <v>3255</v>
      </c>
      <c r="E1044" s="53"/>
      <c r="F1044" s="9" t="s">
        <v>346</v>
      </c>
      <c r="G1044" s="53"/>
      <c r="H1044" s="54">
        <v>1471</v>
      </c>
      <c r="I1044" s="53" t="s">
        <v>45</v>
      </c>
      <c r="J1044" s="429" t="str">
        <f>IF(ISBLANK(INDEX('Policy Characteristics'!D:D,MATCH($C1044,'Policy Characteristics'!$C:$C,0))),"",INDEX('Policy Characteristics'!D:D,MATCH($C1044,'Policy Characteristics'!$C:$C,0)))</f>
        <v>R&amp;D Capital Cost Reductions</v>
      </c>
      <c r="K1044" s="427" t="str">
        <f>IF(ISBLANK(INDEX('Policy Characteristics'!E:E,MATCH($C1044,'Policy Characteristics'!$C:$C,0))),"",INDEX('Policy Characteristics'!E:E,MATCH($C1044,'Policy Characteristics'!$C:$C,0)))</f>
        <v>RnD industry capital cost reduction</v>
      </c>
      <c r="L1044" s="450">
        <f>IF(ISBLANK(INDEX('Policy Characteristics'!F:F,MATCH($C1044,'Policy Characteristics'!$C:$C,0))),"",INDEX('Policy Characteristics'!F:F,MATCH($C1044,'Policy Characteristics'!$C:$C,0)))</f>
        <v>0</v>
      </c>
      <c r="M1044" s="450">
        <f>IF(ISBLANK(INDEX('Policy Characteristics'!G:G,MATCH($C1044,'Policy Characteristics'!$C:$C,0))),"",INDEX('Policy Characteristics'!G:G,MATCH($C1044,'Policy Characteristics'!$C:$C,0)))</f>
        <v>0.4</v>
      </c>
      <c r="N1044" s="450">
        <f>IF(ISBLANK(INDEX('Policy Characteristics'!H:H,MATCH($C1044,'Policy Characteristics'!$C:$C,0))),"",INDEX('Policy Characteristics'!H:H,MATCH($C1044,'Policy Characteristics'!$C:$C,0)))</f>
        <v>0.01</v>
      </c>
      <c r="O1044" s="427" t="str">
        <f>IF(ISBLANK(INDEX('Policy Characteristics'!I:I,MATCH($C1044,'Policy Characteristics'!$C:$C,0))),"",INDEX('Policy Characteristics'!I:I,MATCH($C1044,'Policy Characteristics'!$C:$C,0)))</f>
        <v>% reduction in cost</v>
      </c>
      <c r="P1044" s="427" t="str">
        <f>IF(ISBLANK(INDEX('Policy Characteristics'!J:J,MATCH($C1044,'Policy Characteristics'!$C:$C,0))),"",INDEX('Policy Characteristics'!J:J,MATCH($C1044,'Policy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4" s="427" t="str">
        <f>IF(ISBLANK(INDEX('Policy Characteristics'!K:K,MATCH($C1044,'Policy Characteristics'!$C:$C,0))),"",INDEX('Policy Characteristics'!K:K,MATCH($C1044,'Policy Characteristics'!$C:$C,0)))</f>
        <v>architectural-design.html#rnd</v>
      </c>
      <c r="R1044" s="427" t="str">
        <f>IF(ISBLANK(INDEX('Policy Characteristics'!L:L,MATCH($C1044,'Policy Characteristics'!$C:$C,0))),"",INDEX('Policy Characteristics'!L:L,MATCH($C1044,'Policy Characteristics'!$C:$C,0)))</f>
        <v>research-and-development.html</v>
      </c>
    </row>
    <row r="1045" spans="1:18" x14ac:dyDescent="0.35">
      <c r="A1045" s="427" t="str">
        <f>IF(ISBLANK(INDEX('Policy Characteristics'!A:A,MATCH($C1045,'Policy Characteristics'!$C:$C,0))),"",INDEX('Policy Characteristics'!A:A,MATCH($C1045,'Policy Characteristics'!$C:$C,0)))</f>
        <v>Research and Development</v>
      </c>
      <c r="B1045" s="427" t="str">
        <f>IF(ISBLANK(INDEX('Policy Characteristics'!B:B,MATCH($C1045,'Policy Characteristics'!$C:$C,0))),"",INDEX('Policy Characteristics'!B:B,MATCH($C1045,'Policy Characteristics'!$C:$C,0)))</f>
        <v>Capital Cost Reduction</v>
      </c>
      <c r="C1045" s="431" t="str">
        <f t="shared" si="60"/>
        <v>RnD Industry Capital Cost Perc Reduction</v>
      </c>
      <c r="D1045" s="211" t="s">
        <v>3256</v>
      </c>
      <c r="E1045" s="53"/>
      <c r="F1045" s="9" t="s">
        <v>3292</v>
      </c>
      <c r="G1045" s="53"/>
      <c r="H1045" s="54">
        <v>1472</v>
      </c>
      <c r="I1045" s="53" t="s">
        <v>45</v>
      </c>
      <c r="J1045" s="429" t="str">
        <f>IF(ISBLANK(INDEX('Policy Characteristics'!D:D,MATCH($C1045,'Policy Characteristics'!$C:$C,0))),"",INDEX('Policy Characteristics'!D:D,MATCH($C1045,'Policy Characteristics'!$C:$C,0)))</f>
        <v>R&amp;D Capital Cost Reductions</v>
      </c>
      <c r="K1045" s="427" t="str">
        <f>IF(ISBLANK(INDEX('Policy Characteristics'!E:E,MATCH($C1045,'Policy Characteristics'!$C:$C,0))),"",INDEX('Policy Characteristics'!E:E,MATCH($C1045,'Policy Characteristics'!$C:$C,0)))</f>
        <v>RnD industry capital cost reduction</v>
      </c>
      <c r="L1045" s="450">
        <f>IF(ISBLANK(INDEX('Policy Characteristics'!F:F,MATCH($C1045,'Policy Characteristics'!$C:$C,0))),"",INDEX('Policy Characteristics'!F:F,MATCH($C1045,'Policy Characteristics'!$C:$C,0)))</f>
        <v>0</v>
      </c>
      <c r="M1045" s="450">
        <f>IF(ISBLANK(INDEX('Policy Characteristics'!G:G,MATCH($C1045,'Policy Characteristics'!$C:$C,0))),"",INDEX('Policy Characteristics'!G:G,MATCH($C1045,'Policy Characteristics'!$C:$C,0)))</f>
        <v>0.4</v>
      </c>
      <c r="N1045" s="450">
        <f>IF(ISBLANK(INDEX('Policy Characteristics'!H:H,MATCH($C1045,'Policy Characteristics'!$C:$C,0))),"",INDEX('Policy Characteristics'!H:H,MATCH($C1045,'Policy Characteristics'!$C:$C,0)))</f>
        <v>0.01</v>
      </c>
      <c r="O1045" s="427" t="str">
        <f>IF(ISBLANK(INDEX('Policy Characteristics'!I:I,MATCH($C1045,'Policy Characteristics'!$C:$C,0))),"",INDEX('Policy Characteristics'!I:I,MATCH($C1045,'Policy Characteristics'!$C:$C,0)))</f>
        <v>% reduction in cost</v>
      </c>
      <c r="P1045" s="427" t="str">
        <f>IF(ISBLANK(INDEX('Policy Characteristics'!J:J,MATCH($C1045,'Policy Characteristics'!$C:$C,0))),"",INDEX('Policy Characteristics'!J:J,MATCH($C1045,'Policy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5" s="427" t="str">
        <f>IF(ISBLANK(INDEX('Policy Characteristics'!K:K,MATCH($C1045,'Policy Characteristics'!$C:$C,0))),"",INDEX('Policy Characteristics'!K:K,MATCH($C1045,'Policy Characteristics'!$C:$C,0)))</f>
        <v>architectural-design.html#rnd</v>
      </c>
      <c r="R1045" s="427" t="str">
        <f>IF(ISBLANK(INDEX('Policy Characteristics'!L:L,MATCH($C1045,'Policy Characteristics'!$C:$C,0))),"",INDEX('Policy Characteristics'!L:L,MATCH($C1045,'Policy Characteristics'!$C:$C,0)))</f>
        <v>research-and-development.html</v>
      </c>
    </row>
    <row r="1046" spans="1:18" x14ac:dyDescent="0.35">
      <c r="A1046" s="427" t="str">
        <f>IF(ISBLANK(INDEX('Policy Characteristics'!A:A,MATCH($C1046,'Policy Characteristics'!$C:$C,0))),"",INDEX('Policy Characteristics'!A:A,MATCH($C1046,'Policy Characteristics'!$C:$C,0)))</f>
        <v>Research and Development</v>
      </c>
      <c r="B1046" s="427" t="str">
        <f>IF(ISBLANK(INDEX('Policy Characteristics'!B:B,MATCH($C1046,'Policy Characteristics'!$C:$C,0))),"",INDEX('Policy Characteristics'!B:B,MATCH($C1046,'Policy Characteristics'!$C:$C,0)))</f>
        <v>Capital Cost Reduction</v>
      </c>
      <c r="C1046" s="431" t="str">
        <f t="shared" si="60"/>
        <v>RnD Industry Capital Cost Perc Reduction</v>
      </c>
      <c r="D1046" s="211" t="s">
        <v>3257</v>
      </c>
      <c r="E1046" s="53"/>
      <c r="F1046" s="9" t="s">
        <v>3293</v>
      </c>
      <c r="G1046" s="53"/>
      <c r="H1046" s="54">
        <v>1473</v>
      </c>
      <c r="I1046" s="53" t="s">
        <v>45</v>
      </c>
      <c r="J1046" s="429" t="str">
        <f>IF(ISBLANK(INDEX('Policy Characteristics'!D:D,MATCH($C1046,'Policy Characteristics'!$C:$C,0))),"",INDEX('Policy Characteristics'!D:D,MATCH($C1046,'Policy Characteristics'!$C:$C,0)))</f>
        <v>R&amp;D Capital Cost Reductions</v>
      </c>
      <c r="K1046" s="427" t="str">
        <f>IF(ISBLANK(INDEX('Policy Characteristics'!E:E,MATCH($C1046,'Policy Characteristics'!$C:$C,0))),"",INDEX('Policy Characteristics'!E:E,MATCH($C1046,'Policy Characteristics'!$C:$C,0)))</f>
        <v>RnD industry capital cost reduction</v>
      </c>
      <c r="L1046" s="450">
        <f>IF(ISBLANK(INDEX('Policy Characteristics'!F:F,MATCH($C1046,'Policy Characteristics'!$C:$C,0))),"",INDEX('Policy Characteristics'!F:F,MATCH($C1046,'Policy Characteristics'!$C:$C,0)))</f>
        <v>0</v>
      </c>
      <c r="M1046" s="450">
        <f>IF(ISBLANK(INDEX('Policy Characteristics'!G:G,MATCH($C1046,'Policy Characteristics'!$C:$C,0))),"",INDEX('Policy Characteristics'!G:G,MATCH($C1046,'Policy Characteristics'!$C:$C,0)))</f>
        <v>0.4</v>
      </c>
      <c r="N1046" s="450">
        <f>IF(ISBLANK(INDEX('Policy Characteristics'!H:H,MATCH($C1046,'Policy Characteristics'!$C:$C,0))),"",INDEX('Policy Characteristics'!H:H,MATCH($C1046,'Policy Characteristics'!$C:$C,0)))</f>
        <v>0.01</v>
      </c>
      <c r="O1046" s="427" t="str">
        <f>IF(ISBLANK(INDEX('Policy Characteristics'!I:I,MATCH($C1046,'Policy Characteristics'!$C:$C,0))),"",INDEX('Policy Characteristics'!I:I,MATCH($C1046,'Policy Characteristics'!$C:$C,0)))</f>
        <v>% reduction in cost</v>
      </c>
      <c r="P1046" s="427" t="str">
        <f>IF(ISBLANK(INDEX('Policy Characteristics'!J:J,MATCH($C1046,'Policy Characteristics'!$C:$C,0))),"",INDEX('Policy Characteristics'!J:J,MATCH($C1046,'Policy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6" s="427" t="str">
        <f>IF(ISBLANK(INDEX('Policy Characteristics'!K:K,MATCH($C1046,'Policy Characteristics'!$C:$C,0))),"",INDEX('Policy Characteristics'!K:K,MATCH($C1046,'Policy Characteristics'!$C:$C,0)))</f>
        <v>architectural-design.html#rnd</v>
      </c>
      <c r="R1046" s="427" t="str">
        <f>IF(ISBLANK(INDEX('Policy Characteristics'!L:L,MATCH($C1046,'Policy Characteristics'!$C:$C,0))),"",INDEX('Policy Characteristics'!L:L,MATCH($C1046,'Policy Characteristics'!$C:$C,0)))</f>
        <v>research-and-development.html</v>
      </c>
    </row>
    <row r="1047" spans="1:18" x14ac:dyDescent="0.35">
      <c r="A1047" s="427" t="str">
        <f>IF(ISBLANK(INDEX('Policy Characteristics'!A:A,MATCH($C1047,'Policy Characteristics'!$C:$C,0))),"",INDEX('Policy Characteristics'!A:A,MATCH($C1047,'Policy Characteristics'!$C:$C,0)))</f>
        <v>Research and Development</v>
      </c>
      <c r="B1047" s="427" t="str">
        <f>IF(ISBLANK(INDEX('Policy Characteristics'!B:B,MATCH($C1047,'Policy Characteristics'!$C:$C,0))),"",INDEX('Policy Characteristics'!B:B,MATCH($C1047,'Policy Characteristics'!$C:$C,0)))</f>
        <v>Capital Cost Reduction</v>
      </c>
      <c r="C1047" s="431" t="str">
        <f t="shared" si="60"/>
        <v>RnD Industry Capital Cost Perc Reduction</v>
      </c>
      <c r="D1047" s="211" t="s">
        <v>3258</v>
      </c>
      <c r="E1047" s="53"/>
      <c r="F1047" s="9" t="s">
        <v>3294</v>
      </c>
      <c r="G1047" s="53"/>
      <c r="H1047" s="54">
        <v>1474</v>
      </c>
      <c r="I1047" s="53" t="s">
        <v>45</v>
      </c>
      <c r="J1047" s="429" t="str">
        <f>IF(ISBLANK(INDEX('Policy Characteristics'!D:D,MATCH($C1047,'Policy Characteristics'!$C:$C,0))),"",INDEX('Policy Characteristics'!D:D,MATCH($C1047,'Policy Characteristics'!$C:$C,0)))</f>
        <v>R&amp;D Capital Cost Reductions</v>
      </c>
      <c r="K1047" s="427" t="str">
        <f>IF(ISBLANK(INDEX('Policy Characteristics'!E:E,MATCH($C1047,'Policy Characteristics'!$C:$C,0))),"",INDEX('Policy Characteristics'!E:E,MATCH($C1047,'Policy Characteristics'!$C:$C,0)))</f>
        <v>RnD industry capital cost reduction</v>
      </c>
      <c r="L1047" s="450">
        <f>IF(ISBLANK(INDEX('Policy Characteristics'!F:F,MATCH($C1047,'Policy Characteristics'!$C:$C,0))),"",INDEX('Policy Characteristics'!F:F,MATCH($C1047,'Policy Characteristics'!$C:$C,0)))</f>
        <v>0</v>
      </c>
      <c r="M1047" s="450">
        <f>IF(ISBLANK(INDEX('Policy Characteristics'!G:G,MATCH($C1047,'Policy Characteristics'!$C:$C,0))),"",INDEX('Policy Characteristics'!G:G,MATCH($C1047,'Policy Characteristics'!$C:$C,0)))</f>
        <v>0.4</v>
      </c>
      <c r="N1047" s="450">
        <f>IF(ISBLANK(INDEX('Policy Characteristics'!H:H,MATCH($C1047,'Policy Characteristics'!$C:$C,0))),"",INDEX('Policy Characteristics'!H:H,MATCH($C1047,'Policy Characteristics'!$C:$C,0)))</f>
        <v>0.01</v>
      </c>
      <c r="O1047" s="427" t="str">
        <f>IF(ISBLANK(INDEX('Policy Characteristics'!I:I,MATCH($C1047,'Policy Characteristics'!$C:$C,0))),"",INDEX('Policy Characteristics'!I:I,MATCH($C1047,'Policy Characteristics'!$C:$C,0)))</f>
        <v>% reduction in cost</v>
      </c>
      <c r="P1047" s="427" t="str">
        <f>IF(ISBLANK(INDEX('Policy Characteristics'!J:J,MATCH($C1047,'Policy Characteristics'!$C:$C,0))),"",INDEX('Policy Characteristics'!J:J,MATCH($C1047,'Policy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7" s="427" t="str">
        <f>IF(ISBLANK(INDEX('Policy Characteristics'!K:K,MATCH($C1047,'Policy Characteristics'!$C:$C,0))),"",INDEX('Policy Characteristics'!K:K,MATCH($C1047,'Policy Characteristics'!$C:$C,0)))</f>
        <v>architectural-design.html#rnd</v>
      </c>
      <c r="R1047" s="427" t="str">
        <f>IF(ISBLANK(INDEX('Policy Characteristics'!L:L,MATCH($C1047,'Policy Characteristics'!$C:$C,0))),"",INDEX('Policy Characteristics'!L:L,MATCH($C1047,'Policy Characteristics'!$C:$C,0)))</f>
        <v>research-and-development.html</v>
      </c>
    </row>
    <row r="1048" spans="1:18" x14ac:dyDescent="0.35">
      <c r="A1048" s="427" t="str">
        <f>IF(ISBLANK(INDEX('Policy Characteristics'!A:A,MATCH($C1048,'Policy Characteristics'!$C:$C,0))),"",INDEX('Policy Characteristics'!A:A,MATCH($C1048,'Policy Characteristics'!$C:$C,0)))</f>
        <v>Research and Development</v>
      </c>
      <c r="B1048" s="427" t="str">
        <f>IF(ISBLANK(INDEX('Policy Characteristics'!B:B,MATCH($C1048,'Policy Characteristics'!$C:$C,0))),"",INDEX('Policy Characteristics'!B:B,MATCH($C1048,'Policy Characteristics'!$C:$C,0)))</f>
        <v>Capital Cost Reduction</v>
      </c>
      <c r="C1048" s="431" t="str">
        <f t="shared" si="60"/>
        <v>RnD Industry Capital Cost Perc Reduction</v>
      </c>
      <c r="D1048" s="211" t="s">
        <v>3259</v>
      </c>
      <c r="E1048" s="53"/>
      <c r="F1048" s="9" t="s">
        <v>345</v>
      </c>
      <c r="G1048" s="53"/>
      <c r="H1048" s="54">
        <v>1475</v>
      </c>
      <c r="I1048" s="53" t="s">
        <v>45</v>
      </c>
      <c r="J1048" s="429" t="str">
        <f>IF(ISBLANK(INDEX('Policy Characteristics'!D:D,MATCH($C1048,'Policy Characteristics'!$C:$C,0))),"",INDEX('Policy Characteristics'!D:D,MATCH($C1048,'Policy Characteristics'!$C:$C,0)))</f>
        <v>R&amp;D Capital Cost Reductions</v>
      </c>
      <c r="K1048" s="427" t="str">
        <f>IF(ISBLANK(INDEX('Policy Characteristics'!E:E,MATCH($C1048,'Policy Characteristics'!$C:$C,0))),"",INDEX('Policy Characteristics'!E:E,MATCH($C1048,'Policy Characteristics'!$C:$C,0)))</f>
        <v>RnD industry capital cost reduction</v>
      </c>
      <c r="L1048" s="450">
        <f>IF(ISBLANK(INDEX('Policy Characteristics'!F:F,MATCH($C1048,'Policy Characteristics'!$C:$C,0))),"",INDEX('Policy Characteristics'!F:F,MATCH($C1048,'Policy Characteristics'!$C:$C,0)))</f>
        <v>0</v>
      </c>
      <c r="M1048" s="450">
        <f>IF(ISBLANK(INDEX('Policy Characteristics'!G:G,MATCH($C1048,'Policy Characteristics'!$C:$C,0))),"",INDEX('Policy Characteristics'!G:G,MATCH($C1048,'Policy Characteristics'!$C:$C,0)))</f>
        <v>0.4</v>
      </c>
      <c r="N1048" s="450">
        <f>IF(ISBLANK(INDEX('Policy Characteristics'!H:H,MATCH($C1048,'Policy Characteristics'!$C:$C,0))),"",INDEX('Policy Characteristics'!H:H,MATCH($C1048,'Policy Characteristics'!$C:$C,0)))</f>
        <v>0.01</v>
      </c>
      <c r="O1048" s="427" t="str">
        <f>IF(ISBLANK(INDEX('Policy Characteristics'!I:I,MATCH($C1048,'Policy Characteristics'!$C:$C,0))),"",INDEX('Policy Characteristics'!I:I,MATCH($C1048,'Policy Characteristics'!$C:$C,0)))</f>
        <v>% reduction in cost</v>
      </c>
      <c r="P1048" s="427" t="str">
        <f>IF(ISBLANK(INDEX('Policy Characteristics'!J:J,MATCH($C1048,'Policy Characteristics'!$C:$C,0))),"",INDEX('Policy Characteristics'!J:J,MATCH($C1048,'Policy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8" s="427" t="str">
        <f>IF(ISBLANK(INDEX('Policy Characteristics'!K:K,MATCH($C1048,'Policy Characteristics'!$C:$C,0))),"",INDEX('Policy Characteristics'!K:K,MATCH($C1048,'Policy Characteristics'!$C:$C,0)))</f>
        <v>architectural-design.html#rnd</v>
      </c>
      <c r="R1048" s="427" t="str">
        <f>IF(ISBLANK(INDEX('Policy Characteristics'!L:L,MATCH($C1048,'Policy Characteristics'!$C:$C,0))),"",INDEX('Policy Characteristics'!L:L,MATCH($C1048,'Policy Characteristics'!$C:$C,0)))</f>
        <v>research-and-development.html</v>
      </c>
    </row>
    <row r="1049" spans="1:18" x14ac:dyDescent="0.35">
      <c r="A1049" s="427" t="str">
        <f>IF(ISBLANK(INDEX('Policy Characteristics'!A:A,MATCH($C1049,'Policy Characteristics'!$C:$C,0))),"",INDEX('Policy Characteristics'!A:A,MATCH($C1049,'Policy Characteristics'!$C:$C,0)))</f>
        <v>Research and Development</v>
      </c>
      <c r="B1049" s="427" t="str">
        <f>IF(ISBLANK(INDEX('Policy Characteristics'!B:B,MATCH($C1049,'Policy Characteristics'!$C:$C,0))),"",INDEX('Policy Characteristics'!B:B,MATCH($C1049,'Policy Characteristics'!$C:$C,0)))</f>
        <v>Capital Cost Reduction</v>
      </c>
      <c r="C1049" s="431" t="str">
        <f t="shared" si="60"/>
        <v>RnD Industry Capital Cost Perc Reduction</v>
      </c>
      <c r="D1049" s="211" t="s">
        <v>3260</v>
      </c>
      <c r="E1049" s="53"/>
      <c r="F1049" s="9" t="s">
        <v>3295</v>
      </c>
      <c r="G1049" s="53"/>
      <c r="H1049" s="54">
        <v>1476</v>
      </c>
      <c r="I1049" s="53" t="s">
        <v>45</v>
      </c>
      <c r="J1049" s="429" t="str">
        <f>IF(ISBLANK(INDEX('Policy Characteristics'!D:D,MATCH($C1049,'Policy Characteristics'!$C:$C,0))),"",INDEX('Policy Characteristics'!D:D,MATCH($C1049,'Policy Characteristics'!$C:$C,0)))</f>
        <v>R&amp;D Capital Cost Reductions</v>
      </c>
      <c r="K1049" s="427" t="str">
        <f>IF(ISBLANK(INDEX('Policy Characteristics'!E:E,MATCH($C1049,'Policy Characteristics'!$C:$C,0))),"",INDEX('Policy Characteristics'!E:E,MATCH($C1049,'Policy Characteristics'!$C:$C,0)))</f>
        <v>RnD industry capital cost reduction</v>
      </c>
      <c r="L1049" s="450">
        <f>IF(ISBLANK(INDEX('Policy Characteristics'!F:F,MATCH($C1049,'Policy Characteristics'!$C:$C,0))),"",INDEX('Policy Characteristics'!F:F,MATCH($C1049,'Policy Characteristics'!$C:$C,0)))</f>
        <v>0</v>
      </c>
      <c r="M1049" s="450">
        <f>IF(ISBLANK(INDEX('Policy Characteristics'!G:G,MATCH($C1049,'Policy Characteristics'!$C:$C,0))),"",INDEX('Policy Characteristics'!G:G,MATCH($C1049,'Policy Characteristics'!$C:$C,0)))</f>
        <v>0.4</v>
      </c>
      <c r="N1049" s="450">
        <f>IF(ISBLANK(INDEX('Policy Characteristics'!H:H,MATCH($C1049,'Policy Characteristics'!$C:$C,0))),"",INDEX('Policy Characteristics'!H:H,MATCH($C1049,'Policy Characteristics'!$C:$C,0)))</f>
        <v>0.01</v>
      </c>
      <c r="O1049" s="427" t="str">
        <f>IF(ISBLANK(INDEX('Policy Characteristics'!I:I,MATCH($C1049,'Policy Characteristics'!$C:$C,0))),"",INDEX('Policy Characteristics'!I:I,MATCH($C1049,'Policy Characteristics'!$C:$C,0)))</f>
        <v>% reduction in cost</v>
      </c>
      <c r="P1049" s="427" t="str">
        <f>IF(ISBLANK(INDEX('Policy Characteristics'!J:J,MATCH($C1049,'Policy Characteristics'!$C:$C,0))),"",INDEX('Policy Characteristics'!J:J,MATCH($C1049,'Policy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9" s="427" t="str">
        <f>IF(ISBLANK(INDEX('Policy Characteristics'!K:K,MATCH($C1049,'Policy Characteristics'!$C:$C,0))),"",INDEX('Policy Characteristics'!K:K,MATCH($C1049,'Policy Characteristics'!$C:$C,0)))</f>
        <v>architectural-design.html#rnd</v>
      </c>
      <c r="R1049" s="427" t="str">
        <f>IF(ISBLANK(INDEX('Policy Characteristics'!L:L,MATCH($C1049,'Policy Characteristics'!$C:$C,0))),"",INDEX('Policy Characteristics'!L:L,MATCH($C1049,'Policy Characteristics'!$C:$C,0)))</f>
        <v>research-and-development.html</v>
      </c>
    </row>
    <row r="1050" spans="1:18" ht="29" x14ac:dyDescent="0.35">
      <c r="A1050" s="427" t="str">
        <f>IF(ISBLANK(INDEX('Policy Characteristics'!A:A,MATCH($C1050,'Policy Characteristics'!$C:$C,0))),"",INDEX('Policy Characteristics'!A:A,MATCH($C1050,'Policy Characteristics'!$C:$C,0)))</f>
        <v>Research and Development</v>
      </c>
      <c r="B1050" s="427" t="str">
        <f>IF(ISBLANK(INDEX('Policy Characteristics'!B:B,MATCH($C1050,'Policy Characteristics'!$C:$C,0))),"",INDEX('Policy Characteristics'!B:B,MATCH($C1050,'Policy Characteristics'!$C:$C,0)))</f>
        <v>Capital Cost Reduction</v>
      </c>
      <c r="C1050" s="431" t="str">
        <f t="shared" si="60"/>
        <v>RnD Industry Capital Cost Perc Reduction</v>
      </c>
      <c r="D1050" s="211" t="s">
        <v>3261</v>
      </c>
      <c r="E1050" s="53"/>
      <c r="F1050" s="9" t="s">
        <v>3296</v>
      </c>
      <c r="G1050" s="53"/>
      <c r="H1050" s="54">
        <v>1477</v>
      </c>
      <c r="I1050" s="53" t="s">
        <v>45</v>
      </c>
      <c r="J1050" s="429" t="str">
        <f>IF(ISBLANK(INDEX('Policy Characteristics'!D:D,MATCH($C1050,'Policy Characteristics'!$C:$C,0))),"",INDEX('Policy Characteristics'!D:D,MATCH($C1050,'Policy Characteristics'!$C:$C,0)))</f>
        <v>R&amp;D Capital Cost Reductions</v>
      </c>
      <c r="K1050" s="427" t="str">
        <f>IF(ISBLANK(INDEX('Policy Characteristics'!E:E,MATCH($C1050,'Policy Characteristics'!$C:$C,0))),"",INDEX('Policy Characteristics'!E:E,MATCH($C1050,'Policy Characteristics'!$C:$C,0)))</f>
        <v>RnD industry capital cost reduction</v>
      </c>
      <c r="L1050" s="450">
        <f>IF(ISBLANK(INDEX('Policy Characteristics'!F:F,MATCH($C1050,'Policy Characteristics'!$C:$C,0))),"",INDEX('Policy Characteristics'!F:F,MATCH($C1050,'Policy Characteristics'!$C:$C,0)))</f>
        <v>0</v>
      </c>
      <c r="M1050" s="450">
        <f>IF(ISBLANK(INDEX('Policy Characteristics'!G:G,MATCH($C1050,'Policy Characteristics'!$C:$C,0))),"",INDEX('Policy Characteristics'!G:G,MATCH($C1050,'Policy Characteristics'!$C:$C,0)))</f>
        <v>0.4</v>
      </c>
      <c r="N1050" s="450">
        <f>IF(ISBLANK(INDEX('Policy Characteristics'!H:H,MATCH($C1050,'Policy Characteristics'!$C:$C,0))),"",INDEX('Policy Characteristics'!H:H,MATCH($C1050,'Policy Characteristics'!$C:$C,0)))</f>
        <v>0.01</v>
      </c>
      <c r="O1050" s="427" t="str">
        <f>IF(ISBLANK(INDEX('Policy Characteristics'!I:I,MATCH($C1050,'Policy Characteristics'!$C:$C,0))),"",INDEX('Policy Characteristics'!I:I,MATCH($C1050,'Policy Characteristics'!$C:$C,0)))</f>
        <v>% reduction in cost</v>
      </c>
      <c r="P1050" s="427" t="str">
        <f>IF(ISBLANK(INDEX('Policy Characteristics'!J:J,MATCH($C1050,'Policy Characteristics'!$C:$C,0))),"",INDEX('Policy Characteristics'!J:J,MATCH($C1050,'Policy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0" s="427" t="str">
        <f>IF(ISBLANK(INDEX('Policy Characteristics'!K:K,MATCH($C1050,'Policy Characteristics'!$C:$C,0))),"",INDEX('Policy Characteristics'!K:K,MATCH($C1050,'Policy Characteristics'!$C:$C,0)))</f>
        <v>architectural-design.html#rnd</v>
      </c>
      <c r="R1050" s="427" t="str">
        <f>IF(ISBLANK(INDEX('Policy Characteristics'!L:L,MATCH($C1050,'Policy Characteristics'!$C:$C,0))),"",INDEX('Policy Characteristics'!L:L,MATCH($C1050,'Policy Characteristics'!$C:$C,0)))</f>
        <v>research-and-development.html</v>
      </c>
    </row>
    <row r="1051" spans="1:18" x14ac:dyDescent="0.35">
      <c r="A1051" s="427" t="str">
        <f>IF(ISBLANK(INDEX('Policy Characteristics'!A:A,MATCH($C1051,'Policy Characteristics'!$C:$C,0))),"",INDEX('Policy Characteristics'!A:A,MATCH($C1051,'Policy Characteristics'!$C:$C,0)))</f>
        <v>Research and Development</v>
      </c>
      <c r="B1051" s="427" t="str">
        <f>IF(ISBLANK(INDEX('Policy Characteristics'!B:B,MATCH($C1051,'Policy Characteristics'!$C:$C,0))),"",INDEX('Policy Characteristics'!B:B,MATCH($C1051,'Policy Characteristics'!$C:$C,0)))</f>
        <v>Capital Cost Reduction</v>
      </c>
      <c r="C1051" s="431" t="str">
        <f t="shared" si="60"/>
        <v>RnD Industry Capital Cost Perc Reduction</v>
      </c>
      <c r="D1051" s="211" t="s">
        <v>3262</v>
      </c>
      <c r="E1051" s="53"/>
      <c r="F1051" s="9" t="s">
        <v>3297</v>
      </c>
      <c r="G1051" s="53"/>
      <c r="H1051" s="54">
        <v>1478</v>
      </c>
      <c r="I1051" s="53" t="s">
        <v>45</v>
      </c>
      <c r="J1051" s="429" t="str">
        <f>IF(ISBLANK(INDEX('Policy Characteristics'!D:D,MATCH($C1051,'Policy Characteristics'!$C:$C,0))),"",INDEX('Policy Characteristics'!D:D,MATCH($C1051,'Policy Characteristics'!$C:$C,0)))</f>
        <v>R&amp;D Capital Cost Reductions</v>
      </c>
      <c r="K1051" s="427" t="str">
        <f>IF(ISBLANK(INDEX('Policy Characteristics'!E:E,MATCH($C1051,'Policy Characteristics'!$C:$C,0))),"",INDEX('Policy Characteristics'!E:E,MATCH($C1051,'Policy Characteristics'!$C:$C,0)))</f>
        <v>RnD industry capital cost reduction</v>
      </c>
      <c r="L1051" s="450">
        <f>IF(ISBLANK(INDEX('Policy Characteristics'!F:F,MATCH($C1051,'Policy Characteristics'!$C:$C,0))),"",INDEX('Policy Characteristics'!F:F,MATCH($C1051,'Policy Characteristics'!$C:$C,0)))</f>
        <v>0</v>
      </c>
      <c r="M1051" s="450">
        <f>IF(ISBLANK(INDEX('Policy Characteristics'!G:G,MATCH($C1051,'Policy Characteristics'!$C:$C,0))),"",INDEX('Policy Characteristics'!G:G,MATCH($C1051,'Policy Characteristics'!$C:$C,0)))</f>
        <v>0.4</v>
      </c>
      <c r="N1051" s="450">
        <f>IF(ISBLANK(INDEX('Policy Characteristics'!H:H,MATCH($C1051,'Policy Characteristics'!$C:$C,0))),"",INDEX('Policy Characteristics'!H:H,MATCH($C1051,'Policy Characteristics'!$C:$C,0)))</f>
        <v>0.01</v>
      </c>
      <c r="O1051" s="427" t="str">
        <f>IF(ISBLANK(INDEX('Policy Characteristics'!I:I,MATCH($C1051,'Policy Characteristics'!$C:$C,0))),"",INDEX('Policy Characteristics'!I:I,MATCH($C1051,'Policy Characteristics'!$C:$C,0)))</f>
        <v>% reduction in cost</v>
      </c>
      <c r="P1051" s="427" t="str">
        <f>IF(ISBLANK(INDEX('Policy Characteristics'!J:J,MATCH($C1051,'Policy Characteristics'!$C:$C,0))),"",INDEX('Policy Characteristics'!J:J,MATCH($C1051,'Policy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1" s="427" t="str">
        <f>IF(ISBLANK(INDEX('Policy Characteristics'!K:K,MATCH($C1051,'Policy Characteristics'!$C:$C,0))),"",INDEX('Policy Characteristics'!K:K,MATCH($C1051,'Policy Characteristics'!$C:$C,0)))</f>
        <v>architectural-design.html#rnd</v>
      </c>
      <c r="R1051" s="427" t="str">
        <f>IF(ISBLANK(INDEX('Policy Characteristics'!L:L,MATCH($C1051,'Policy Characteristics'!$C:$C,0))),"",INDEX('Policy Characteristics'!L:L,MATCH($C1051,'Policy Characteristics'!$C:$C,0)))</f>
        <v>research-and-development.html</v>
      </c>
    </row>
    <row r="1052" spans="1:18" x14ac:dyDescent="0.35">
      <c r="A1052" s="427" t="str">
        <f>IF(ISBLANK(INDEX('Policy Characteristics'!A:A,MATCH($C1052,'Policy Characteristics'!$C:$C,0))),"",INDEX('Policy Characteristics'!A:A,MATCH($C1052,'Policy Characteristics'!$C:$C,0)))</f>
        <v>Research and Development</v>
      </c>
      <c r="B1052" s="427" t="str">
        <f>IF(ISBLANK(INDEX('Policy Characteristics'!B:B,MATCH($C1052,'Policy Characteristics'!$C:$C,0))),"",INDEX('Policy Characteristics'!B:B,MATCH($C1052,'Policy Characteristics'!$C:$C,0)))</f>
        <v>Capital Cost Reduction</v>
      </c>
      <c r="C1052" s="431" t="str">
        <f t="shared" si="60"/>
        <v>RnD Industry Capital Cost Perc Reduction</v>
      </c>
      <c r="D1052" s="211" t="s">
        <v>3263</v>
      </c>
      <c r="E1052" s="53"/>
      <c r="F1052" s="9" t="s">
        <v>3298</v>
      </c>
      <c r="G1052" s="53"/>
      <c r="H1052" s="54">
        <v>1479</v>
      </c>
      <c r="I1052" s="53" t="s">
        <v>45</v>
      </c>
      <c r="J1052" s="429" t="str">
        <f>IF(ISBLANK(INDEX('Policy Characteristics'!D:D,MATCH($C1052,'Policy Characteristics'!$C:$C,0))),"",INDEX('Policy Characteristics'!D:D,MATCH($C1052,'Policy Characteristics'!$C:$C,0)))</f>
        <v>R&amp;D Capital Cost Reductions</v>
      </c>
      <c r="K1052" s="427" t="str">
        <f>IF(ISBLANK(INDEX('Policy Characteristics'!E:E,MATCH($C1052,'Policy Characteristics'!$C:$C,0))),"",INDEX('Policy Characteristics'!E:E,MATCH($C1052,'Policy Characteristics'!$C:$C,0)))</f>
        <v>RnD industry capital cost reduction</v>
      </c>
      <c r="L1052" s="450">
        <f>IF(ISBLANK(INDEX('Policy Characteristics'!F:F,MATCH($C1052,'Policy Characteristics'!$C:$C,0))),"",INDEX('Policy Characteristics'!F:F,MATCH($C1052,'Policy Characteristics'!$C:$C,0)))</f>
        <v>0</v>
      </c>
      <c r="M1052" s="450">
        <f>IF(ISBLANK(INDEX('Policy Characteristics'!G:G,MATCH($C1052,'Policy Characteristics'!$C:$C,0))),"",INDEX('Policy Characteristics'!G:G,MATCH($C1052,'Policy Characteristics'!$C:$C,0)))</f>
        <v>0.4</v>
      </c>
      <c r="N1052" s="450">
        <f>IF(ISBLANK(INDEX('Policy Characteristics'!H:H,MATCH($C1052,'Policy Characteristics'!$C:$C,0))),"",INDEX('Policy Characteristics'!H:H,MATCH($C1052,'Policy Characteristics'!$C:$C,0)))</f>
        <v>0.01</v>
      </c>
      <c r="O1052" s="427" t="str">
        <f>IF(ISBLANK(INDEX('Policy Characteristics'!I:I,MATCH($C1052,'Policy Characteristics'!$C:$C,0))),"",INDEX('Policy Characteristics'!I:I,MATCH($C1052,'Policy Characteristics'!$C:$C,0)))</f>
        <v>% reduction in cost</v>
      </c>
      <c r="P1052" s="427" t="str">
        <f>IF(ISBLANK(INDEX('Policy Characteristics'!J:J,MATCH($C1052,'Policy Characteristics'!$C:$C,0))),"",INDEX('Policy Characteristics'!J:J,MATCH($C1052,'Policy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2" s="427" t="str">
        <f>IF(ISBLANK(INDEX('Policy Characteristics'!K:K,MATCH($C1052,'Policy Characteristics'!$C:$C,0))),"",INDEX('Policy Characteristics'!K:K,MATCH($C1052,'Policy Characteristics'!$C:$C,0)))</f>
        <v>architectural-design.html#rnd</v>
      </c>
      <c r="R1052" s="427" t="str">
        <f>IF(ISBLANK(INDEX('Policy Characteristics'!L:L,MATCH($C1052,'Policy Characteristics'!$C:$C,0))),"",INDEX('Policy Characteristics'!L:L,MATCH($C1052,'Policy Characteristics'!$C:$C,0)))</f>
        <v>research-and-development.html</v>
      </c>
    </row>
    <row r="1053" spans="1:18" x14ac:dyDescent="0.35">
      <c r="A1053" s="427" t="str">
        <f>IF(ISBLANK(INDEX('Policy Characteristics'!A:A,MATCH($C1053,'Policy Characteristics'!$C:$C,0))),"",INDEX('Policy Characteristics'!A:A,MATCH($C1053,'Policy Characteristics'!$C:$C,0)))</f>
        <v>Research and Development</v>
      </c>
      <c r="B1053" s="427" t="str">
        <f>IF(ISBLANK(INDEX('Policy Characteristics'!B:B,MATCH($C1053,'Policy Characteristics'!$C:$C,0))),"",INDEX('Policy Characteristics'!B:B,MATCH($C1053,'Policy Characteristics'!$C:$C,0)))</f>
        <v>Capital Cost Reduction</v>
      </c>
      <c r="C1053" s="431" t="str">
        <f t="shared" si="60"/>
        <v>RnD Industry Capital Cost Perc Reduction</v>
      </c>
      <c r="D1053" s="211" t="s">
        <v>3264</v>
      </c>
      <c r="E1053" s="53"/>
      <c r="F1053" s="9" t="s">
        <v>3299</v>
      </c>
      <c r="G1053" s="53"/>
      <c r="H1053" s="54">
        <v>1480</v>
      </c>
      <c r="I1053" s="53" t="s">
        <v>45</v>
      </c>
      <c r="J1053" s="429" t="str">
        <f>IF(ISBLANK(INDEX('Policy Characteristics'!D:D,MATCH($C1053,'Policy Characteristics'!$C:$C,0))),"",INDEX('Policy Characteristics'!D:D,MATCH($C1053,'Policy Characteristics'!$C:$C,0)))</f>
        <v>R&amp;D Capital Cost Reductions</v>
      </c>
      <c r="K1053" s="427" t="str">
        <f>IF(ISBLANK(INDEX('Policy Characteristics'!E:E,MATCH($C1053,'Policy Characteristics'!$C:$C,0))),"",INDEX('Policy Characteristics'!E:E,MATCH($C1053,'Policy Characteristics'!$C:$C,0)))</f>
        <v>RnD industry capital cost reduction</v>
      </c>
      <c r="L1053" s="450">
        <f>IF(ISBLANK(INDEX('Policy Characteristics'!F:F,MATCH($C1053,'Policy Characteristics'!$C:$C,0))),"",INDEX('Policy Characteristics'!F:F,MATCH($C1053,'Policy Characteristics'!$C:$C,0)))</f>
        <v>0</v>
      </c>
      <c r="M1053" s="450">
        <f>IF(ISBLANK(INDEX('Policy Characteristics'!G:G,MATCH($C1053,'Policy Characteristics'!$C:$C,0))),"",INDEX('Policy Characteristics'!G:G,MATCH($C1053,'Policy Characteristics'!$C:$C,0)))</f>
        <v>0.4</v>
      </c>
      <c r="N1053" s="450">
        <f>IF(ISBLANK(INDEX('Policy Characteristics'!H:H,MATCH($C1053,'Policy Characteristics'!$C:$C,0))),"",INDEX('Policy Characteristics'!H:H,MATCH($C1053,'Policy Characteristics'!$C:$C,0)))</f>
        <v>0.01</v>
      </c>
      <c r="O1053" s="427" t="str">
        <f>IF(ISBLANK(INDEX('Policy Characteristics'!I:I,MATCH($C1053,'Policy Characteristics'!$C:$C,0))),"",INDEX('Policy Characteristics'!I:I,MATCH($C1053,'Policy Characteristics'!$C:$C,0)))</f>
        <v>% reduction in cost</v>
      </c>
      <c r="P1053" s="427" t="str">
        <f>IF(ISBLANK(INDEX('Policy Characteristics'!J:J,MATCH($C1053,'Policy Characteristics'!$C:$C,0))),"",INDEX('Policy Characteristics'!J:J,MATCH($C1053,'Policy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3" s="427" t="str">
        <f>IF(ISBLANK(INDEX('Policy Characteristics'!K:K,MATCH($C1053,'Policy Characteristics'!$C:$C,0))),"",INDEX('Policy Characteristics'!K:K,MATCH($C1053,'Policy Characteristics'!$C:$C,0)))</f>
        <v>architectural-design.html#rnd</v>
      </c>
      <c r="R1053" s="427" t="str">
        <f>IF(ISBLANK(INDEX('Policy Characteristics'!L:L,MATCH($C1053,'Policy Characteristics'!$C:$C,0))),"",INDEX('Policy Characteristics'!L:L,MATCH($C1053,'Policy Characteristics'!$C:$C,0)))</f>
        <v>research-and-development.html</v>
      </c>
    </row>
    <row r="1054" spans="1:18" x14ac:dyDescent="0.35">
      <c r="A1054" s="427" t="str">
        <f>IF(ISBLANK(INDEX('Policy Characteristics'!A:A,MATCH($C1054,'Policy Characteristics'!$C:$C,0))),"",INDEX('Policy Characteristics'!A:A,MATCH($C1054,'Policy Characteristics'!$C:$C,0)))</f>
        <v>Research and Development</v>
      </c>
      <c r="B1054" s="427" t="str">
        <f>IF(ISBLANK(INDEX('Policy Characteristics'!B:B,MATCH($C1054,'Policy Characteristics'!$C:$C,0))),"",INDEX('Policy Characteristics'!B:B,MATCH($C1054,'Policy Characteristics'!$C:$C,0)))</f>
        <v>Capital Cost Reduction</v>
      </c>
      <c r="C1054" s="431" t="str">
        <f t="shared" si="60"/>
        <v>RnD Industry Capital Cost Perc Reduction</v>
      </c>
      <c r="D1054" s="211" t="s">
        <v>3265</v>
      </c>
      <c r="E1054" s="53"/>
      <c r="F1054" s="9" t="s">
        <v>3300</v>
      </c>
      <c r="G1054" s="53"/>
      <c r="H1054" s="54">
        <v>1481</v>
      </c>
      <c r="I1054" s="53" t="s">
        <v>45</v>
      </c>
      <c r="J1054" s="429" t="str">
        <f>IF(ISBLANK(INDEX('Policy Characteristics'!D:D,MATCH($C1054,'Policy Characteristics'!$C:$C,0))),"",INDEX('Policy Characteristics'!D:D,MATCH($C1054,'Policy Characteristics'!$C:$C,0)))</f>
        <v>R&amp;D Capital Cost Reductions</v>
      </c>
      <c r="K1054" s="427" t="str">
        <f>IF(ISBLANK(INDEX('Policy Characteristics'!E:E,MATCH($C1054,'Policy Characteristics'!$C:$C,0))),"",INDEX('Policy Characteristics'!E:E,MATCH($C1054,'Policy Characteristics'!$C:$C,0)))</f>
        <v>RnD industry capital cost reduction</v>
      </c>
      <c r="L1054" s="450">
        <f>IF(ISBLANK(INDEX('Policy Characteristics'!F:F,MATCH($C1054,'Policy Characteristics'!$C:$C,0))),"",INDEX('Policy Characteristics'!F:F,MATCH($C1054,'Policy Characteristics'!$C:$C,0)))</f>
        <v>0</v>
      </c>
      <c r="M1054" s="450">
        <f>IF(ISBLANK(INDEX('Policy Characteristics'!G:G,MATCH($C1054,'Policy Characteristics'!$C:$C,0))),"",INDEX('Policy Characteristics'!G:G,MATCH($C1054,'Policy Characteristics'!$C:$C,0)))</f>
        <v>0.4</v>
      </c>
      <c r="N1054" s="450">
        <f>IF(ISBLANK(INDEX('Policy Characteristics'!H:H,MATCH($C1054,'Policy Characteristics'!$C:$C,0))),"",INDEX('Policy Characteristics'!H:H,MATCH($C1054,'Policy Characteristics'!$C:$C,0)))</f>
        <v>0.01</v>
      </c>
      <c r="O1054" s="427" t="str">
        <f>IF(ISBLANK(INDEX('Policy Characteristics'!I:I,MATCH($C1054,'Policy Characteristics'!$C:$C,0))),"",INDEX('Policy Characteristics'!I:I,MATCH($C1054,'Policy Characteristics'!$C:$C,0)))</f>
        <v>% reduction in cost</v>
      </c>
      <c r="P1054" s="427" t="str">
        <f>IF(ISBLANK(INDEX('Policy Characteristics'!J:J,MATCH($C1054,'Policy Characteristics'!$C:$C,0))),"",INDEX('Policy Characteristics'!J:J,MATCH($C1054,'Policy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4" s="427" t="str">
        <f>IF(ISBLANK(INDEX('Policy Characteristics'!K:K,MATCH($C1054,'Policy Characteristics'!$C:$C,0))),"",INDEX('Policy Characteristics'!K:K,MATCH($C1054,'Policy Characteristics'!$C:$C,0)))</f>
        <v>architectural-design.html#rnd</v>
      </c>
      <c r="R1054" s="427" t="str">
        <f>IF(ISBLANK(INDEX('Policy Characteristics'!L:L,MATCH($C1054,'Policy Characteristics'!$C:$C,0))),"",INDEX('Policy Characteristics'!L:L,MATCH($C1054,'Policy Characteristics'!$C:$C,0)))</f>
        <v>research-and-development.html</v>
      </c>
    </row>
    <row r="1055" spans="1:18" x14ac:dyDescent="0.35">
      <c r="A1055" s="427" t="str">
        <f>IF(ISBLANK(INDEX('Policy Characteristics'!A:A,MATCH($C1055,'Policy Characteristics'!$C:$C,0))),"",INDEX('Policy Characteristics'!A:A,MATCH($C1055,'Policy Characteristics'!$C:$C,0)))</f>
        <v>Research and Development</v>
      </c>
      <c r="B1055" s="427" t="str">
        <f>IF(ISBLANK(INDEX('Policy Characteristics'!B:B,MATCH($C1055,'Policy Characteristics'!$C:$C,0))),"",INDEX('Policy Characteristics'!B:B,MATCH($C1055,'Policy Characteristics'!$C:$C,0)))</f>
        <v>Capital Cost Reduction</v>
      </c>
      <c r="C1055" s="431" t="str">
        <f t="shared" si="60"/>
        <v>RnD Industry Capital Cost Perc Reduction</v>
      </c>
      <c r="D1055" s="211" t="s">
        <v>3266</v>
      </c>
      <c r="E1055" s="53"/>
      <c r="F1055" s="9" t="s">
        <v>3301</v>
      </c>
      <c r="G1055" s="53"/>
      <c r="H1055" s="54">
        <v>1482</v>
      </c>
      <c r="I1055" s="53" t="s">
        <v>45</v>
      </c>
      <c r="J1055" s="429" t="str">
        <f>IF(ISBLANK(INDEX('Policy Characteristics'!D:D,MATCH($C1055,'Policy Characteristics'!$C:$C,0))),"",INDEX('Policy Characteristics'!D:D,MATCH($C1055,'Policy Characteristics'!$C:$C,0)))</f>
        <v>R&amp;D Capital Cost Reductions</v>
      </c>
      <c r="K1055" s="427" t="str">
        <f>IF(ISBLANK(INDEX('Policy Characteristics'!E:E,MATCH($C1055,'Policy Characteristics'!$C:$C,0))),"",INDEX('Policy Characteristics'!E:E,MATCH($C1055,'Policy Characteristics'!$C:$C,0)))</f>
        <v>RnD industry capital cost reduction</v>
      </c>
      <c r="L1055" s="450">
        <f>IF(ISBLANK(INDEX('Policy Characteristics'!F:F,MATCH($C1055,'Policy Characteristics'!$C:$C,0))),"",INDEX('Policy Characteristics'!F:F,MATCH($C1055,'Policy Characteristics'!$C:$C,0)))</f>
        <v>0</v>
      </c>
      <c r="M1055" s="450">
        <f>IF(ISBLANK(INDEX('Policy Characteristics'!G:G,MATCH($C1055,'Policy Characteristics'!$C:$C,0))),"",INDEX('Policy Characteristics'!G:G,MATCH($C1055,'Policy Characteristics'!$C:$C,0)))</f>
        <v>0.4</v>
      </c>
      <c r="N1055" s="450">
        <f>IF(ISBLANK(INDEX('Policy Characteristics'!H:H,MATCH($C1055,'Policy Characteristics'!$C:$C,0))),"",INDEX('Policy Characteristics'!H:H,MATCH($C1055,'Policy Characteristics'!$C:$C,0)))</f>
        <v>0.01</v>
      </c>
      <c r="O1055" s="427" t="str">
        <f>IF(ISBLANK(INDEX('Policy Characteristics'!I:I,MATCH($C1055,'Policy Characteristics'!$C:$C,0))),"",INDEX('Policy Characteristics'!I:I,MATCH($C1055,'Policy Characteristics'!$C:$C,0)))</f>
        <v>% reduction in cost</v>
      </c>
      <c r="P1055" s="427" t="str">
        <f>IF(ISBLANK(INDEX('Policy Characteristics'!J:J,MATCH($C1055,'Policy Characteristics'!$C:$C,0))),"",INDEX('Policy Characteristics'!J:J,MATCH($C1055,'Policy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5" s="427" t="str">
        <f>IF(ISBLANK(INDEX('Policy Characteristics'!K:K,MATCH($C1055,'Policy Characteristics'!$C:$C,0))),"",INDEX('Policy Characteristics'!K:K,MATCH($C1055,'Policy Characteristics'!$C:$C,0)))</f>
        <v>architectural-design.html#rnd</v>
      </c>
      <c r="R1055" s="427" t="str">
        <f>IF(ISBLANK(INDEX('Policy Characteristics'!L:L,MATCH($C1055,'Policy Characteristics'!$C:$C,0))),"",INDEX('Policy Characteristics'!L:L,MATCH($C1055,'Policy Characteristics'!$C:$C,0)))</f>
        <v>research-and-development.html</v>
      </c>
    </row>
    <row r="1056" spans="1:18" x14ac:dyDescent="0.35">
      <c r="A1056" s="427" t="str">
        <f>IF(ISBLANK(INDEX('Policy Characteristics'!A:A,MATCH($C1056,'Policy Characteristics'!$C:$C,0))),"",INDEX('Policy Characteristics'!A:A,MATCH($C1056,'Policy Characteristics'!$C:$C,0)))</f>
        <v>Research and Development</v>
      </c>
      <c r="B1056" s="427" t="str">
        <f>IF(ISBLANK(INDEX('Policy Characteristics'!B:B,MATCH($C1056,'Policy Characteristics'!$C:$C,0))),"",INDEX('Policy Characteristics'!B:B,MATCH($C1056,'Policy Characteristics'!$C:$C,0)))</f>
        <v>Capital Cost Reduction</v>
      </c>
      <c r="C1056" s="431" t="str">
        <f t="shared" si="60"/>
        <v>RnD Industry Capital Cost Perc Reduction</v>
      </c>
      <c r="D1056" s="211" t="s">
        <v>3267</v>
      </c>
      <c r="E1056" s="53"/>
      <c r="F1056" s="9" t="s">
        <v>3302</v>
      </c>
      <c r="G1056" s="53"/>
      <c r="H1056" s="54">
        <v>1483</v>
      </c>
      <c r="I1056" s="53" t="s">
        <v>45</v>
      </c>
      <c r="J1056" s="429" t="str">
        <f>IF(ISBLANK(INDEX('Policy Characteristics'!D:D,MATCH($C1056,'Policy Characteristics'!$C:$C,0))),"",INDEX('Policy Characteristics'!D:D,MATCH($C1056,'Policy Characteristics'!$C:$C,0)))</f>
        <v>R&amp;D Capital Cost Reductions</v>
      </c>
      <c r="K1056" s="427" t="str">
        <f>IF(ISBLANK(INDEX('Policy Characteristics'!E:E,MATCH($C1056,'Policy Characteristics'!$C:$C,0))),"",INDEX('Policy Characteristics'!E:E,MATCH($C1056,'Policy Characteristics'!$C:$C,0)))</f>
        <v>RnD industry capital cost reduction</v>
      </c>
      <c r="L1056" s="450">
        <f>IF(ISBLANK(INDEX('Policy Characteristics'!F:F,MATCH($C1056,'Policy Characteristics'!$C:$C,0))),"",INDEX('Policy Characteristics'!F:F,MATCH($C1056,'Policy Characteristics'!$C:$C,0)))</f>
        <v>0</v>
      </c>
      <c r="M1056" s="450">
        <f>IF(ISBLANK(INDEX('Policy Characteristics'!G:G,MATCH($C1056,'Policy Characteristics'!$C:$C,0))),"",INDEX('Policy Characteristics'!G:G,MATCH($C1056,'Policy Characteristics'!$C:$C,0)))</f>
        <v>0.4</v>
      </c>
      <c r="N1056" s="450">
        <f>IF(ISBLANK(INDEX('Policy Characteristics'!H:H,MATCH($C1056,'Policy Characteristics'!$C:$C,0))),"",INDEX('Policy Characteristics'!H:H,MATCH($C1056,'Policy Characteristics'!$C:$C,0)))</f>
        <v>0.01</v>
      </c>
      <c r="O1056" s="427" t="str">
        <f>IF(ISBLANK(INDEX('Policy Characteristics'!I:I,MATCH($C1056,'Policy Characteristics'!$C:$C,0))),"",INDEX('Policy Characteristics'!I:I,MATCH($C1056,'Policy Characteristics'!$C:$C,0)))</f>
        <v>% reduction in cost</v>
      </c>
      <c r="P1056" s="427" t="str">
        <f>IF(ISBLANK(INDEX('Policy Characteristics'!J:J,MATCH($C1056,'Policy Characteristics'!$C:$C,0))),"",INDEX('Policy Characteristics'!J:J,MATCH($C1056,'Policy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6" s="427" t="str">
        <f>IF(ISBLANK(INDEX('Policy Characteristics'!K:K,MATCH($C1056,'Policy Characteristics'!$C:$C,0))),"",INDEX('Policy Characteristics'!K:K,MATCH($C1056,'Policy Characteristics'!$C:$C,0)))</f>
        <v>architectural-design.html#rnd</v>
      </c>
      <c r="R1056" s="427" t="str">
        <f>IF(ISBLANK(INDEX('Policy Characteristics'!L:L,MATCH($C1056,'Policy Characteristics'!$C:$C,0))),"",INDEX('Policy Characteristics'!L:L,MATCH($C1056,'Policy Characteristics'!$C:$C,0)))</f>
        <v>research-and-development.html</v>
      </c>
    </row>
    <row r="1057" spans="1:18" x14ac:dyDescent="0.35">
      <c r="A1057" s="427" t="str">
        <f>IF(ISBLANK(INDEX('Policy Characteristics'!A:A,MATCH($C1057,'Policy Characteristics'!$C:$C,0))),"",INDEX('Policy Characteristics'!A:A,MATCH($C1057,'Policy Characteristics'!$C:$C,0)))</f>
        <v>Research and Development</v>
      </c>
      <c r="B1057" s="427" t="str">
        <f>IF(ISBLANK(INDEX('Policy Characteristics'!B:B,MATCH($C1057,'Policy Characteristics'!$C:$C,0))),"",INDEX('Policy Characteristics'!B:B,MATCH($C1057,'Policy Characteristics'!$C:$C,0)))</f>
        <v>Capital Cost Reduction</v>
      </c>
      <c r="C1057" s="431" t="str">
        <f t="shared" si="60"/>
        <v>RnD Industry Capital Cost Perc Reduction</v>
      </c>
      <c r="D1057" s="211" t="s">
        <v>3268</v>
      </c>
      <c r="E1057" s="53"/>
      <c r="F1057" s="9" t="s">
        <v>3303</v>
      </c>
      <c r="G1057" s="53"/>
      <c r="H1057" s="54">
        <v>1484</v>
      </c>
      <c r="I1057" s="53" t="s">
        <v>45</v>
      </c>
      <c r="J1057" s="429" t="str">
        <f>IF(ISBLANK(INDEX('Policy Characteristics'!D:D,MATCH($C1057,'Policy Characteristics'!$C:$C,0))),"",INDEX('Policy Characteristics'!D:D,MATCH($C1057,'Policy Characteristics'!$C:$C,0)))</f>
        <v>R&amp;D Capital Cost Reductions</v>
      </c>
      <c r="K1057" s="427" t="str">
        <f>IF(ISBLANK(INDEX('Policy Characteristics'!E:E,MATCH($C1057,'Policy Characteristics'!$C:$C,0))),"",INDEX('Policy Characteristics'!E:E,MATCH($C1057,'Policy Characteristics'!$C:$C,0)))</f>
        <v>RnD industry capital cost reduction</v>
      </c>
      <c r="L1057" s="450">
        <f>IF(ISBLANK(INDEX('Policy Characteristics'!F:F,MATCH($C1057,'Policy Characteristics'!$C:$C,0))),"",INDEX('Policy Characteristics'!F:F,MATCH($C1057,'Policy Characteristics'!$C:$C,0)))</f>
        <v>0</v>
      </c>
      <c r="M1057" s="450">
        <f>IF(ISBLANK(INDEX('Policy Characteristics'!G:G,MATCH($C1057,'Policy Characteristics'!$C:$C,0))),"",INDEX('Policy Characteristics'!G:G,MATCH($C1057,'Policy Characteristics'!$C:$C,0)))</f>
        <v>0.4</v>
      </c>
      <c r="N1057" s="450">
        <f>IF(ISBLANK(INDEX('Policy Characteristics'!H:H,MATCH($C1057,'Policy Characteristics'!$C:$C,0))),"",INDEX('Policy Characteristics'!H:H,MATCH($C1057,'Policy Characteristics'!$C:$C,0)))</f>
        <v>0.01</v>
      </c>
      <c r="O1057" s="427" t="str">
        <f>IF(ISBLANK(INDEX('Policy Characteristics'!I:I,MATCH($C1057,'Policy Characteristics'!$C:$C,0))),"",INDEX('Policy Characteristics'!I:I,MATCH($C1057,'Policy Characteristics'!$C:$C,0)))</f>
        <v>% reduction in cost</v>
      </c>
      <c r="P1057" s="427" t="str">
        <f>IF(ISBLANK(INDEX('Policy Characteristics'!J:J,MATCH($C1057,'Policy Characteristics'!$C:$C,0))),"",INDEX('Policy Characteristics'!J:J,MATCH($C1057,'Policy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7" s="427" t="str">
        <f>IF(ISBLANK(INDEX('Policy Characteristics'!K:K,MATCH($C1057,'Policy Characteristics'!$C:$C,0))),"",INDEX('Policy Characteristics'!K:K,MATCH($C1057,'Policy Characteristics'!$C:$C,0)))</f>
        <v>architectural-design.html#rnd</v>
      </c>
      <c r="R1057" s="427" t="str">
        <f>IF(ISBLANK(INDEX('Policy Characteristics'!L:L,MATCH($C1057,'Policy Characteristics'!$C:$C,0))),"",INDEX('Policy Characteristics'!L:L,MATCH($C1057,'Policy Characteristics'!$C:$C,0)))</f>
        <v>research-and-development.html</v>
      </c>
    </row>
    <row r="1058" spans="1:18" x14ac:dyDescent="0.35">
      <c r="A1058" s="427" t="str">
        <f>IF(ISBLANK(INDEX('Policy Characteristics'!A:A,MATCH($C1058,'Policy Characteristics'!$C:$C,0))),"",INDEX('Policy Characteristics'!A:A,MATCH($C1058,'Policy Characteristics'!$C:$C,0)))</f>
        <v>Research and Development</v>
      </c>
      <c r="B1058" s="427" t="str">
        <f>IF(ISBLANK(INDEX('Policy Characteristics'!B:B,MATCH($C1058,'Policy Characteristics'!$C:$C,0))),"",INDEX('Policy Characteristics'!B:B,MATCH($C1058,'Policy Characteristics'!$C:$C,0)))</f>
        <v>Capital Cost Reduction</v>
      </c>
      <c r="C1058" s="431" t="str">
        <f t="shared" si="60"/>
        <v>RnD Industry Capital Cost Perc Reduction</v>
      </c>
      <c r="D1058" s="211" t="s">
        <v>3269</v>
      </c>
      <c r="E1058" s="53"/>
      <c r="F1058" s="9" t="s">
        <v>3304</v>
      </c>
      <c r="G1058" s="53"/>
      <c r="H1058" s="54">
        <v>1485</v>
      </c>
      <c r="I1058" s="53" t="s">
        <v>45</v>
      </c>
      <c r="J1058" s="429" t="str">
        <f>IF(ISBLANK(INDEX('Policy Characteristics'!D:D,MATCH($C1058,'Policy Characteristics'!$C:$C,0))),"",INDEX('Policy Characteristics'!D:D,MATCH($C1058,'Policy Characteristics'!$C:$C,0)))</f>
        <v>R&amp;D Capital Cost Reductions</v>
      </c>
      <c r="K1058" s="427" t="str">
        <f>IF(ISBLANK(INDEX('Policy Characteristics'!E:E,MATCH($C1058,'Policy Characteristics'!$C:$C,0))),"",INDEX('Policy Characteristics'!E:E,MATCH($C1058,'Policy Characteristics'!$C:$C,0)))</f>
        <v>RnD industry capital cost reduction</v>
      </c>
      <c r="L1058" s="450">
        <f>IF(ISBLANK(INDEX('Policy Characteristics'!F:F,MATCH($C1058,'Policy Characteristics'!$C:$C,0))),"",INDEX('Policy Characteristics'!F:F,MATCH($C1058,'Policy Characteristics'!$C:$C,0)))</f>
        <v>0</v>
      </c>
      <c r="M1058" s="450">
        <f>IF(ISBLANK(INDEX('Policy Characteristics'!G:G,MATCH($C1058,'Policy Characteristics'!$C:$C,0))),"",INDEX('Policy Characteristics'!G:G,MATCH($C1058,'Policy Characteristics'!$C:$C,0)))</f>
        <v>0.4</v>
      </c>
      <c r="N1058" s="450">
        <f>IF(ISBLANK(INDEX('Policy Characteristics'!H:H,MATCH($C1058,'Policy Characteristics'!$C:$C,0))),"",INDEX('Policy Characteristics'!H:H,MATCH($C1058,'Policy Characteristics'!$C:$C,0)))</f>
        <v>0.01</v>
      </c>
      <c r="O1058" s="427" t="str">
        <f>IF(ISBLANK(INDEX('Policy Characteristics'!I:I,MATCH($C1058,'Policy Characteristics'!$C:$C,0))),"",INDEX('Policy Characteristics'!I:I,MATCH($C1058,'Policy Characteristics'!$C:$C,0)))</f>
        <v>% reduction in cost</v>
      </c>
      <c r="P1058" s="427" t="str">
        <f>IF(ISBLANK(INDEX('Policy Characteristics'!J:J,MATCH($C1058,'Policy Characteristics'!$C:$C,0))),"",INDEX('Policy Characteristics'!J:J,MATCH($C1058,'Policy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8" s="427" t="str">
        <f>IF(ISBLANK(INDEX('Policy Characteristics'!K:K,MATCH($C1058,'Policy Characteristics'!$C:$C,0))),"",INDEX('Policy Characteristics'!K:K,MATCH($C1058,'Policy Characteristics'!$C:$C,0)))</f>
        <v>architectural-design.html#rnd</v>
      </c>
      <c r="R1058" s="427" t="str">
        <f>IF(ISBLANK(INDEX('Policy Characteristics'!L:L,MATCH($C1058,'Policy Characteristics'!$C:$C,0))),"",INDEX('Policy Characteristics'!L:L,MATCH($C1058,'Policy Characteristics'!$C:$C,0)))</f>
        <v>research-and-development.html</v>
      </c>
    </row>
    <row r="1059" spans="1:18" x14ac:dyDescent="0.35">
      <c r="A1059" s="427" t="str">
        <f>IF(ISBLANK(INDEX('Policy Characteristics'!A:A,MATCH($C1059,'Policy Characteristics'!$C:$C,0))),"",INDEX('Policy Characteristics'!A:A,MATCH($C1059,'Policy Characteristics'!$C:$C,0)))</f>
        <v>Research and Development</v>
      </c>
      <c r="B1059" s="427" t="str">
        <f>IF(ISBLANK(INDEX('Policy Characteristics'!B:B,MATCH($C1059,'Policy Characteristics'!$C:$C,0))),"",INDEX('Policy Characteristics'!B:B,MATCH($C1059,'Policy Characteristics'!$C:$C,0)))</f>
        <v>Capital Cost Reduction</v>
      </c>
      <c r="C1059" s="431" t="str">
        <f t="shared" si="60"/>
        <v>RnD Industry Capital Cost Perc Reduction</v>
      </c>
      <c r="D1059" s="211" t="s">
        <v>3270</v>
      </c>
      <c r="E1059" s="53"/>
      <c r="F1059" s="9" t="s">
        <v>3305</v>
      </c>
      <c r="G1059" s="53"/>
      <c r="H1059" s="54">
        <v>1486</v>
      </c>
      <c r="I1059" s="53" t="s">
        <v>45</v>
      </c>
      <c r="J1059" s="429" t="str">
        <f>IF(ISBLANK(INDEX('Policy Characteristics'!D:D,MATCH($C1059,'Policy Characteristics'!$C:$C,0))),"",INDEX('Policy Characteristics'!D:D,MATCH($C1059,'Policy Characteristics'!$C:$C,0)))</f>
        <v>R&amp;D Capital Cost Reductions</v>
      </c>
      <c r="K1059" s="427" t="str">
        <f>IF(ISBLANK(INDEX('Policy Characteristics'!E:E,MATCH($C1059,'Policy Characteristics'!$C:$C,0))),"",INDEX('Policy Characteristics'!E:E,MATCH($C1059,'Policy Characteristics'!$C:$C,0)))</f>
        <v>RnD industry capital cost reduction</v>
      </c>
      <c r="L1059" s="450">
        <f>IF(ISBLANK(INDEX('Policy Characteristics'!F:F,MATCH($C1059,'Policy Characteristics'!$C:$C,0))),"",INDEX('Policy Characteristics'!F:F,MATCH($C1059,'Policy Characteristics'!$C:$C,0)))</f>
        <v>0</v>
      </c>
      <c r="M1059" s="450">
        <f>IF(ISBLANK(INDEX('Policy Characteristics'!G:G,MATCH($C1059,'Policy Characteristics'!$C:$C,0))),"",INDEX('Policy Characteristics'!G:G,MATCH($C1059,'Policy Characteristics'!$C:$C,0)))</f>
        <v>0.4</v>
      </c>
      <c r="N1059" s="450">
        <f>IF(ISBLANK(INDEX('Policy Characteristics'!H:H,MATCH($C1059,'Policy Characteristics'!$C:$C,0))),"",INDEX('Policy Characteristics'!H:H,MATCH($C1059,'Policy Characteristics'!$C:$C,0)))</f>
        <v>0.01</v>
      </c>
      <c r="O1059" s="427" t="str">
        <f>IF(ISBLANK(INDEX('Policy Characteristics'!I:I,MATCH($C1059,'Policy Characteristics'!$C:$C,0))),"",INDEX('Policy Characteristics'!I:I,MATCH($C1059,'Policy Characteristics'!$C:$C,0)))</f>
        <v>% reduction in cost</v>
      </c>
      <c r="P1059" s="427" t="str">
        <f>IF(ISBLANK(INDEX('Policy Characteristics'!J:J,MATCH($C1059,'Policy Characteristics'!$C:$C,0))),"",INDEX('Policy Characteristics'!J:J,MATCH($C1059,'Policy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9" s="427" t="str">
        <f>IF(ISBLANK(INDEX('Policy Characteristics'!K:K,MATCH($C1059,'Policy Characteristics'!$C:$C,0))),"",INDEX('Policy Characteristics'!K:K,MATCH($C1059,'Policy Characteristics'!$C:$C,0)))</f>
        <v>architectural-design.html#rnd</v>
      </c>
      <c r="R1059" s="427" t="str">
        <f>IF(ISBLANK(INDEX('Policy Characteristics'!L:L,MATCH($C1059,'Policy Characteristics'!$C:$C,0))),"",INDEX('Policy Characteristics'!L:L,MATCH($C1059,'Policy Characteristics'!$C:$C,0)))</f>
        <v>research-and-development.html</v>
      </c>
    </row>
    <row r="1060" spans="1:18" x14ac:dyDescent="0.35">
      <c r="A1060" s="427" t="str">
        <f>IF(ISBLANK(INDEX('Policy Characteristics'!A:A,MATCH($C1060,'Policy Characteristics'!$C:$C,0))),"",INDEX('Policy Characteristics'!A:A,MATCH($C1060,'Policy Characteristics'!$C:$C,0)))</f>
        <v>Research and Development</v>
      </c>
      <c r="B1060" s="427" t="str">
        <f>IF(ISBLANK(INDEX('Policy Characteristics'!B:B,MATCH($C1060,'Policy Characteristics'!$C:$C,0))),"",INDEX('Policy Characteristics'!B:B,MATCH($C1060,'Policy Characteristics'!$C:$C,0)))</f>
        <v>Capital Cost Reduction</v>
      </c>
      <c r="C1060" s="430" t="s">
        <v>310</v>
      </c>
      <c r="D1060" s="53" t="s">
        <v>2306</v>
      </c>
      <c r="E1060" s="53"/>
      <c r="F1060" s="53" t="s">
        <v>494</v>
      </c>
      <c r="G1060" s="53"/>
      <c r="H1060" s="54">
        <v>108</v>
      </c>
      <c r="I1060" s="53" t="s">
        <v>45</v>
      </c>
      <c r="J1060" s="429" t="str">
        <f>IF(ISBLANK(INDEX('Policy Characteristics'!D:D,MATCH($C1060,'Policy Characteristics'!$C:$C,0))),"",INDEX('Policy Characteristics'!D:D,MATCH($C1060,'Policy Characteristics'!$C:$C,0)))</f>
        <v>R&amp;D Capital Cost Reductions</v>
      </c>
      <c r="K1060" s="427" t="str">
        <f>IF(ISBLANK(INDEX('Policy Characteristics'!E:E,MATCH($C1060,'Policy Characteristics'!$C:$C,0))),"",INDEX('Policy Characteristics'!E:E,MATCH($C1060,'Policy Characteristics'!$C:$C,0)))</f>
        <v>RnD transportation capital cost reduction</v>
      </c>
      <c r="L1060" s="450">
        <f>IF(ISBLANK(INDEX('Policy Characteristics'!F:F,MATCH($C1060,'Policy Characteristics'!$C:$C,0))),"",INDEX('Policy Characteristics'!F:F,MATCH($C1060,'Policy Characteristics'!$C:$C,0)))</f>
        <v>0</v>
      </c>
      <c r="M1060" s="450">
        <f>IF(ISBLANK(INDEX('Policy Characteristics'!G:G,MATCH($C1060,'Policy Characteristics'!$C:$C,0))),"",INDEX('Policy Characteristics'!G:G,MATCH($C1060,'Policy Characteristics'!$C:$C,0)))</f>
        <v>0.4</v>
      </c>
      <c r="N1060" s="450">
        <f>IF(ISBLANK(INDEX('Policy Characteristics'!H:H,MATCH($C1060,'Policy Characteristics'!$C:$C,0))),"",INDEX('Policy Characteristics'!H:H,MATCH($C1060,'Policy Characteristics'!$C:$C,0)))</f>
        <v>0.01</v>
      </c>
      <c r="O1060" s="427" t="str">
        <f>IF(ISBLANK(INDEX('Policy Characteristics'!I:I,MATCH($C1060,'Policy Characteristics'!$C:$C,0))),"",INDEX('Policy Characteristics'!I:I,MATCH($C1060,'Policy Characteristics'!$C:$C,0)))</f>
        <v>% reduction in cost</v>
      </c>
      <c r="P1060" s="427" t="str">
        <f>IF(ISBLANK(INDEX('Policy Characteristics'!J:J,MATCH($C1060,'Policy Characteristics'!$C:$C,0))),"",INDEX('Policy Characteristics'!J:J,MATCH($C1060,'Policy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0" s="427" t="str">
        <f>IF(ISBLANK(INDEX('Policy Characteristics'!K:K,MATCH($C1060,'Policy Characteristics'!$C:$C,0))),"",INDEX('Policy Characteristics'!K:K,MATCH($C1060,'Policy Characteristics'!$C:$C,0)))</f>
        <v>architectural-design.html#rnd</v>
      </c>
      <c r="R1060" s="427" t="str">
        <f>IF(ISBLANK(INDEX('Policy Characteristics'!L:L,MATCH($C1060,'Policy Characteristics'!$C:$C,0))),"",INDEX('Policy Characteristics'!L:L,MATCH($C1060,'Policy Characteristics'!$C:$C,0)))</f>
        <v>research-and-development.html</v>
      </c>
    </row>
    <row r="1061" spans="1:18" x14ac:dyDescent="0.35">
      <c r="A1061" s="427" t="str">
        <f>IF(ISBLANK(INDEX('Policy Characteristics'!A:A,MATCH($C1061,'Policy Characteristics'!$C:$C,0))),"",INDEX('Policy Characteristics'!A:A,MATCH($C1061,'Policy Characteristics'!$C:$C,0)))</f>
        <v>Research and Development</v>
      </c>
      <c r="B1061" s="427" t="str">
        <f>IF(ISBLANK(INDEX('Policy Characteristics'!B:B,MATCH($C1061,'Policy Characteristics'!$C:$C,0))),"",INDEX('Policy Characteristics'!B:B,MATCH($C1061,'Policy Characteristics'!$C:$C,0)))</f>
        <v>Capital Cost Reduction</v>
      </c>
      <c r="C1061" s="431" t="str">
        <f t="shared" ref="C1061:C1066" si="61">C$1060</f>
        <v>RnD Transportation Capital Cost Perc Reduction</v>
      </c>
      <c r="D1061" s="53" t="s">
        <v>2307</v>
      </c>
      <c r="E1061" s="53"/>
      <c r="F1061" s="53" t="s">
        <v>495</v>
      </c>
      <c r="G1061" s="53"/>
      <c r="H1061" s="54">
        <v>109</v>
      </c>
      <c r="I1061" s="53" t="s">
        <v>45</v>
      </c>
      <c r="J1061" s="429" t="str">
        <f>IF(ISBLANK(INDEX('Policy Characteristics'!D:D,MATCH($C1061,'Policy Characteristics'!$C:$C,0))),"",INDEX('Policy Characteristics'!D:D,MATCH($C1061,'Policy Characteristics'!$C:$C,0)))</f>
        <v>R&amp;D Capital Cost Reductions</v>
      </c>
      <c r="K1061" s="427" t="str">
        <f>IF(ISBLANK(INDEX('Policy Characteristics'!E:E,MATCH($C1061,'Policy Characteristics'!$C:$C,0))),"",INDEX('Policy Characteristics'!E:E,MATCH($C1061,'Policy Characteristics'!$C:$C,0)))</f>
        <v>RnD transportation capital cost reduction</v>
      </c>
      <c r="L1061" s="450">
        <f>IF(ISBLANK(INDEX('Policy Characteristics'!F:F,MATCH($C1061,'Policy Characteristics'!$C:$C,0))),"",INDEX('Policy Characteristics'!F:F,MATCH($C1061,'Policy Characteristics'!$C:$C,0)))</f>
        <v>0</v>
      </c>
      <c r="M1061" s="450">
        <f>IF(ISBLANK(INDEX('Policy Characteristics'!G:G,MATCH($C1061,'Policy Characteristics'!$C:$C,0))),"",INDEX('Policy Characteristics'!G:G,MATCH($C1061,'Policy Characteristics'!$C:$C,0)))</f>
        <v>0.4</v>
      </c>
      <c r="N1061" s="450">
        <f>IF(ISBLANK(INDEX('Policy Characteristics'!H:H,MATCH($C1061,'Policy Characteristics'!$C:$C,0))),"",INDEX('Policy Characteristics'!H:H,MATCH($C1061,'Policy Characteristics'!$C:$C,0)))</f>
        <v>0.01</v>
      </c>
      <c r="O1061" s="427" t="str">
        <f>IF(ISBLANK(INDEX('Policy Characteristics'!I:I,MATCH($C1061,'Policy Characteristics'!$C:$C,0))),"",INDEX('Policy Characteristics'!I:I,MATCH($C1061,'Policy Characteristics'!$C:$C,0)))</f>
        <v>% reduction in cost</v>
      </c>
      <c r="P1061" s="427" t="str">
        <f>IF(ISBLANK(INDEX('Policy Characteristics'!J:J,MATCH($C1061,'Policy Characteristics'!$C:$C,0))),"",INDEX('Policy Characteristics'!J:J,MATCH($C1061,'Policy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1" s="427" t="str">
        <f>IF(ISBLANK(INDEX('Policy Characteristics'!K:K,MATCH($C1061,'Policy Characteristics'!$C:$C,0))),"",INDEX('Policy Characteristics'!K:K,MATCH($C1061,'Policy Characteristics'!$C:$C,0)))</f>
        <v>architectural-design.html#rnd</v>
      </c>
      <c r="R1061" s="427" t="str">
        <f>IF(ISBLANK(INDEX('Policy Characteristics'!L:L,MATCH($C1061,'Policy Characteristics'!$C:$C,0))),"",INDEX('Policy Characteristics'!L:L,MATCH($C1061,'Policy Characteristics'!$C:$C,0)))</f>
        <v>research-and-development.html</v>
      </c>
    </row>
    <row r="1062" spans="1:18" x14ac:dyDescent="0.35">
      <c r="A1062" s="427" t="str">
        <f>IF(ISBLANK(INDEX('Policy Characteristics'!A:A,MATCH($C1062,'Policy Characteristics'!$C:$C,0))),"",INDEX('Policy Characteristics'!A:A,MATCH($C1062,'Policy Characteristics'!$C:$C,0)))</f>
        <v>Research and Development</v>
      </c>
      <c r="B1062" s="427" t="str">
        <f>IF(ISBLANK(INDEX('Policy Characteristics'!B:B,MATCH($C1062,'Policy Characteristics'!$C:$C,0))),"",INDEX('Policy Characteristics'!B:B,MATCH($C1062,'Policy Characteristics'!$C:$C,0)))</f>
        <v>Capital Cost Reduction</v>
      </c>
      <c r="C1062" s="431" t="str">
        <f t="shared" si="61"/>
        <v>RnD Transportation Capital Cost Perc Reduction</v>
      </c>
      <c r="D1062" s="53" t="s">
        <v>2308</v>
      </c>
      <c r="E1062" s="53"/>
      <c r="F1062" s="53" t="s">
        <v>496</v>
      </c>
      <c r="G1062" s="53"/>
      <c r="H1062" s="54">
        <v>110</v>
      </c>
      <c r="I1062" s="53" t="s">
        <v>45</v>
      </c>
      <c r="J1062" s="429" t="str">
        <f>IF(ISBLANK(INDEX('Policy Characteristics'!D:D,MATCH($C1062,'Policy Characteristics'!$C:$C,0))),"",INDEX('Policy Characteristics'!D:D,MATCH($C1062,'Policy Characteristics'!$C:$C,0)))</f>
        <v>R&amp;D Capital Cost Reductions</v>
      </c>
      <c r="K1062" s="427" t="str">
        <f>IF(ISBLANK(INDEX('Policy Characteristics'!E:E,MATCH($C1062,'Policy Characteristics'!$C:$C,0))),"",INDEX('Policy Characteristics'!E:E,MATCH($C1062,'Policy Characteristics'!$C:$C,0)))</f>
        <v>RnD transportation capital cost reduction</v>
      </c>
      <c r="L1062" s="450">
        <f>IF(ISBLANK(INDEX('Policy Characteristics'!F:F,MATCH($C1062,'Policy Characteristics'!$C:$C,0))),"",INDEX('Policy Characteristics'!F:F,MATCH($C1062,'Policy Characteristics'!$C:$C,0)))</f>
        <v>0</v>
      </c>
      <c r="M1062" s="450">
        <f>IF(ISBLANK(INDEX('Policy Characteristics'!G:G,MATCH($C1062,'Policy Characteristics'!$C:$C,0))),"",INDEX('Policy Characteristics'!G:G,MATCH($C1062,'Policy Characteristics'!$C:$C,0)))</f>
        <v>0.4</v>
      </c>
      <c r="N1062" s="450">
        <f>IF(ISBLANK(INDEX('Policy Characteristics'!H:H,MATCH($C1062,'Policy Characteristics'!$C:$C,0))),"",INDEX('Policy Characteristics'!H:H,MATCH($C1062,'Policy Characteristics'!$C:$C,0)))</f>
        <v>0.01</v>
      </c>
      <c r="O1062" s="427" t="str">
        <f>IF(ISBLANK(INDEX('Policy Characteristics'!I:I,MATCH($C1062,'Policy Characteristics'!$C:$C,0))),"",INDEX('Policy Characteristics'!I:I,MATCH($C1062,'Policy Characteristics'!$C:$C,0)))</f>
        <v>% reduction in cost</v>
      </c>
      <c r="P1062" s="427" t="str">
        <f>IF(ISBLANK(INDEX('Policy Characteristics'!J:J,MATCH($C1062,'Policy Characteristics'!$C:$C,0))),"",INDEX('Policy Characteristics'!J:J,MATCH($C1062,'Policy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2" s="427" t="str">
        <f>IF(ISBLANK(INDEX('Policy Characteristics'!K:K,MATCH($C1062,'Policy Characteristics'!$C:$C,0))),"",INDEX('Policy Characteristics'!K:K,MATCH($C1062,'Policy Characteristics'!$C:$C,0)))</f>
        <v>architectural-design.html#rnd</v>
      </c>
      <c r="R1062" s="427" t="str">
        <f>IF(ISBLANK(INDEX('Policy Characteristics'!L:L,MATCH($C1062,'Policy Characteristics'!$C:$C,0))),"",INDEX('Policy Characteristics'!L:L,MATCH($C1062,'Policy Characteristics'!$C:$C,0)))</f>
        <v>research-and-development.html</v>
      </c>
    </row>
    <row r="1063" spans="1:18" x14ac:dyDescent="0.35">
      <c r="A1063" s="427" t="str">
        <f>IF(ISBLANK(INDEX('Policy Characteristics'!A:A,MATCH($C1063,'Policy Characteristics'!$C:$C,0))),"",INDEX('Policy Characteristics'!A:A,MATCH($C1063,'Policy Characteristics'!$C:$C,0)))</f>
        <v>Research and Development</v>
      </c>
      <c r="B1063" s="427" t="str">
        <f>IF(ISBLANK(INDEX('Policy Characteristics'!B:B,MATCH($C1063,'Policy Characteristics'!$C:$C,0))),"",INDEX('Policy Characteristics'!B:B,MATCH($C1063,'Policy Characteristics'!$C:$C,0)))</f>
        <v>Capital Cost Reduction</v>
      </c>
      <c r="C1063" s="431" t="str">
        <f t="shared" si="61"/>
        <v>RnD Transportation Capital Cost Perc Reduction</v>
      </c>
      <c r="D1063" s="53" t="s">
        <v>2309</v>
      </c>
      <c r="E1063" s="53"/>
      <c r="F1063" s="53" t="s">
        <v>497</v>
      </c>
      <c r="G1063" s="53"/>
      <c r="H1063" s="54">
        <v>111</v>
      </c>
      <c r="I1063" s="53" t="s">
        <v>45</v>
      </c>
      <c r="J1063" s="429" t="str">
        <f>IF(ISBLANK(INDEX('Policy Characteristics'!D:D,MATCH($C1063,'Policy Characteristics'!$C:$C,0))),"",INDEX('Policy Characteristics'!D:D,MATCH($C1063,'Policy Characteristics'!$C:$C,0)))</f>
        <v>R&amp;D Capital Cost Reductions</v>
      </c>
      <c r="K1063" s="427" t="str">
        <f>IF(ISBLANK(INDEX('Policy Characteristics'!E:E,MATCH($C1063,'Policy Characteristics'!$C:$C,0))),"",INDEX('Policy Characteristics'!E:E,MATCH($C1063,'Policy Characteristics'!$C:$C,0)))</f>
        <v>RnD transportation capital cost reduction</v>
      </c>
      <c r="L1063" s="450">
        <f>IF(ISBLANK(INDEX('Policy Characteristics'!F:F,MATCH($C1063,'Policy Characteristics'!$C:$C,0))),"",INDEX('Policy Characteristics'!F:F,MATCH($C1063,'Policy Characteristics'!$C:$C,0)))</f>
        <v>0</v>
      </c>
      <c r="M1063" s="450">
        <f>IF(ISBLANK(INDEX('Policy Characteristics'!G:G,MATCH($C1063,'Policy Characteristics'!$C:$C,0))),"",INDEX('Policy Characteristics'!G:G,MATCH($C1063,'Policy Characteristics'!$C:$C,0)))</f>
        <v>0.4</v>
      </c>
      <c r="N1063" s="450">
        <f>IF(ISBLANK(INDEX('Policy Characteristics'!H:H,MATCH($C1063,'Policy Characteristics'!$C:$C,0))),"",INDEX('Policy Characteristics'!H:H,MATCH($C1063,'Policy Characteristics'!$C:$C,0)))</f>
        <v>0.01</v>
      </c>
      <c r="O1063" s="427" t="str">
        <f>IF(ISBLANK(INDEX('Policy Characteristics'!I:I,MATCH($C1063,'Policy Characteristics'!$C:$C,0))),"",INDEX('Policy Characteristics'!I:I,MATCH($C1063,'Policy Characteristics'!$C:$C,0)))</f>
        <v>% reduction in cost</v>
      </c>
      <c r="P1063" s="427" t="str">
        <f>IF(ISBLANK(INDEX('Policy Characteristics'!J:J,MATCH($C1063,'Policy Characteristics'!$C:$C,0))),"",INDEX('Policy Characteristics'!J:J,MATCH($C1063,'Policy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3" s="427" t="str">
        <f>IF(ISBLANK(INDEX('Policy Characteristics'!K:K,MATCH($C1063,'Policy Characteristics'!$C:$C,0))),"",INDEX('Policy Characteristics'!K:K,MATCH($C1063,'Policy Characteristics'!$C:$C,0)))</f>
        <v>architectural-design.html#rnd</v>
      </c>
      <c r="R1063" s="427" t="str">
        <f>IF(ISBLANK(INDEX('Policy Characteristics'!L:L,MATCH($C1063,'Policy Characteristics'!$C:$C,0))),"",INDEX('Policy Characteristics'!L:L,MATCH($C1063,'Policy Characteristics'!$C:$C,0)))</f>
        <v>research-and-development.html</v>
      </c>
    </row>
    <row r="1064" spans="1:18" x14ac:dyDescent="0.35">
      <c r="A1064" s="427" t="str">
        <f>IF(ISBLANK(INDEX('Policy Characteristics'!A:A,MATCH($C1064,'Policy Characteristics'!$C:$C,0))),"",INDEX('Policy Characteristics'!A:A,MATCH($C1064,'Policy Characteristics'!$C:$C,0)))</f>
        <v>Research and Development</v>
      </c>
      <c r="B1064" s="427" t="str">
        <f>IF(ISBLANK(INDEX('Policy Characteristics'!B:B,MATCH($C1064,'Policy Characteristics'!$C:$C,0))),"",INDEX('Policy Characteristics'!B:B,MATCH($C1064,'Policy Characteristics'!$C:$C,0)))</f>
        <v>Capital Cost Reduction</v>
      </c>
      <c r="C1064" s="431" t="str">
        <f t="shared" si="61"/>
        <v>RnD Transportation Capital Cost Perc Reduction</v>
      </c>
      <c r="D1064" s="53" t="s">
        <v>2310</v>
      </c>
      <c r="E1064" s="53"/>
      <c r="F1064" s="53" t="s">
        <v>498</v>
      </c>
      <c r="G1064" s="53"/>
      <c r="H1064" s="54">
        <v>112</v>
      </c>
      <c r="I1064" s="53" t="s">
        <v>45</v>
      </c>
      <c r="J1064" s="429" t="str">
        <f>IF(ISBLANK(INDEX('Policy Characteristics'!D:D,MATCH($C1064,'Policy Characteristics'!$C:$C,0))),"",INDEX('Policy Characteristics'!D:D,MATCH($C1064,'Policy Characteristics'!$C:$C,0)))</f>
        <v>R&amp;D Capital Cost Reductions</v>
      </c>
      <c r="K1064" s="427" t="str">
        <f>IF(ISBLANK(INDEX('Policy Characteristics'!E:E,MATCH($C1064,'Policy Characteristics'!$C:$C,0))),"",INDEX('Policy Characteristics'!E:E,MATCH($C1064,'Policy Characteristics'!$C:$C,0)))</f>
        <v>RnD transportation capital cost reduction</v>
      </c>
      <c r="L1064" s="450">
        <f>IF(ISBLANK(INDEX('Policy Characteristics'!F:F,MATCH($C1064,'Policy Characteristics'!$C:$C,0))),"",INDEX('Policy Characteristics'!F:F,MATCH($C1064,'Policy Characteristics'!$C:$C,0)))</f>
        <v>0</v>
      </c>
      <c r="M1064" s="450">
        <f>IF(ISBLANK(INDEX('Policy Characteristics'!G:G,MATCH($C1064,'Policy Characteristics'!$C:$C,0))),"",INDEX('Policy Characteristics'!G:G,MATCH($C1064,'Policy Characteristics'!$C:$C,0)))</f>
        <v>0.4</v>
      </c>
      <c r="N1064" s="450">
        <f>IF(ISBLANK(INDEX('Policy Characteristics'!H:H,MATCH($C1064,'Policy Characteristics'!$C:$C,0))),"",INDEX('Policy Characteristics'!H:H,MATCH($C1064,'Policy Characteristics'!$C:$C,0)))</f>
        <v>0.01</v>
      </c>
      <c r="O1064" s="427" t="str">
        <f>IF(ISBLANK(INDEX('Policy Characteristics'!I:I,MATCH($C1064,'Policy Characteristics'!$C:$C,0))),"",INDEX('Policy Characteristics'!I:I,MATCH($C1064,'Policy Characteristics'!$C:$C,0)))</f>
        <v>% reduction in cost</v>
      </c>
      <c r="P1064" s="427" t="str">
        <f>IF(ISBLANK(INDEX('Policy Characteristics'!J:J,MATCH($C1064,'Policy Characteristics'!$C:$C,0))),"",INDEX('Policy Characteristics'!J:J,MATCH($C1064,'Policy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4" s="427" t="str">
        <f>IF(ISBLANK(INDEX('Policy Characteristics'!K:K,MATCH($C1064,'Policy Characteristics'!$C:$C,0))),"",INDEX('Policy Characteristics'!K:K,MATCH($C1064,'Policy Characteristics'!$C:$C,0)))</f>
        <v>architectural-design.html#rnd</v>
      </c>
      <c r="R1064" s="427" t="str">
        <f>IF(ISBLANK(INDEX('Policy Characteristics'!L:L,MATCH($C1064,'Policy Characteristics'!$C:$C,0))),"",INDEX('Policy Characteristics'!L:L,MATCH($C1064,'Policy Characteristics'!$C:$C,0)))</f>
        <v>research-and-development.html</v>
      </c>
    </row>
    <row r="1065" spans="1:18" x14ac:dyDescent="0.35">
      <c r="A1065" s="427" t="str">
        <f>IF(ISBLANK(INDEX('Policy Characteristics'!A:A,MATCH($C1065,'Policy Characteristics'!$C:$C,0))),"",INDEX('Policy Characteristics'!A:A,MATCH($C1065,'Policy Characteristics'!$C:$C,0)))</f>
        <v>Research and Development</v>
      </c>
      <c r="B1065" s="427" t="str">
        <f>IF(ISBLANK(INDEX('Policy Characteristics'!B:B,MATCH($C1065,'Policy Characteristics'!$C:$C,0))),"",INDEX('Policy Characteristics'!B:B,MATCH($C1065,'Policy Characteristics'!$C:$C,0)))</f>
        <v>Capital Cost Reduction</v>
      </c>
      <c r="C1065" s="431" t="str">
        <f t="shared" si="61"/>
        <v>RnD Transportation Capital Cost Perc Reduction</v>
      </c>
      <c r="D1065" s="53" t="s">
        <v>2623</v>
      </c>
      <c r="E1065" s="53"/>
      <c r="F1065" s="53" t="s">
        <v>2931</v>
      </c>
      <c r="G1065" s="53"/>
      <c r="H1065" s="54">
        <v>113</v>
      </c>
      <c r="I1065" s="53" t="s">
        <v>45</v>
      </c>
      <c r="J1065" s="429" t="str">
        <f>IF(ISBLANK(INDEX('Policy Characteristics'!D:D,MATCH($C1065,'Policy Characteristics'!$C:$C,0))),"",INDEX('Policy Characteristics'!D:D,MATCH($C1065,'Policy Characteristics'!$C:$C,0)))</f>
        <v>R&amp;D Capital Cost Reductions</v>
      </c>
      <c r="K1065" s="427" t="str">
        <f>IF(ISBLANK(INDEX('Policy Characteristics'!E:E,MATCH($C1065,'Policy Characteristics'!$C:$C,0))),"",INDEX('Policy Characteristics'!E:E,MATCH($C1065,'Policy Characteristics'!$C:$C,0)))</f>
        <v>RnD transportation capital cost reduction</v>
      </c>
      <c r="L1065" s="450">
        <f>IF(ISBLANK(INDEX('Policy Characteristics'!F:F,MATCH($C1065,'Policy Characteristics'!$C:$C,0))),"",INDEX('Policy Characteristics'!F:F,MATCH($C1065,'Policy Characteristics'!$C:$C,0)))</f>
        <v>0</v>
      </c>
      <c r="M1065" s="450">
        <f>IF(ISBLANK(INDEX('Policy Characteristics'!G:G,MATCH($C1065,'Policy Characteristics'!$C:$C,0))),"",INDEX('Policy Characteristics'!G:G,MATCH($C1065,'Policy Characteristics'!$C:$C,0)))</f>
        <v>0.4</v>
      </c>
      <c r="N1065" s="450">
        <f>IF(ISBLANK(INDEX('Policy Characteristics'!H:H,MATCH($C1065,'Policy Characteristics'!$C:$C,0))),"",INDEX('Policy Characteristics'!H:H,MATCH($C1065,'Policy Characteristics'!$C:$C,0)))</f>
        <v>0.01</v>
      </c>
      <c r="O1065" s="427" t="str">
        <f>IF(ISBLANK(INDEX('Policy Characteristics'!I:I,MATCH($C1065,'Policy Characteristics'!$C:$C,0))),"",INDEX('Policy Characteristics'!I:I,MATCH($C1065,'Policy Characteristics'!$C:$C,0)))</f>
        <v>% reduction in cost</v>
      </c>
      <c r="P1065" s="427" t="str">
        <f>IF(ISBLANK(INDEX('Policy Characteristics'!J:J,MATCH($C1065,'Policy Characteristics'!$C:$C,0))),"",INDEX('Policy Characteristics'!J:J,MATCH($C1065,'Policy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5" s="427" t="str">
        <f>IF(ISBLANK(INDEX('Policy Characteristics'!K:K,MATCH($C1065,'Policy Characteristics'!$C:$C,0))),"",INDEX('Policy Characteristics'!K:K,MATCH($C1065,'Policy Characteristics'!$C:$C,0)))</f>
        <v>architectural-design.html#rnd</v>
      </c>
      <c r="R1065" s="427" t="str">
        <f>IF(ISBLANK(INDEX('Policy Characteristics'!L:L,MATCH($C1065,'Policy Characteristics'!$C:$C,0))),"",INDEX('Policy Characteristics'!L:L,MATCH($C1065,'Policy Characteristics'!$C:$C,0)))</f>
        <v>research-and-development.html</v>
      </c>
    </row>
    <row r="1066" spans="1:18" x14ac:dyDescent="0.35">
      <c r="A1066" s="427" t="str">
        <f>IF(ISBLANK(INDEX('Policy Characteristics'!A:A,MATCH($C1066,'Policy Characteristics'!$C:$C,0))),"",INDEX('Policy Characteristics'!A:A,MATCH($C1066,'Policy Characteristics'!$C:$C,0)))</f>
        <v>Research and Development</v>
      </c>
      <c r="B1066" s="427" t="str">
        <f>IF(ISBLANK(INDEX('Policy Characteristics'!B:B,MATCH($C1066,'Policy Characteristics'!$C:$C,0))),"",INDEX('Policy Characteristics'!B:B,MATCH($C1066,'Policy Characteristics'!$C:$C,0)))</f>
        <v>Capital Cost Reduction</v>
      </c>
      <c r="C1066" s="431" t="str">
        <f t="shared" si="61"/>
        <v>RnD Transportation Capital Cost Perc Reduction</v>
      </c>
      <c r="D1066" s="53" t="s">
        <v>2622</v>
      </c>
      <c r="E1066" s="53"/>
      <c r="F1066" s="53" t="s">
        <v>2932</v>
      </c>
      <c r="G1066" s="53"/>
      <c r="H1066" s="54">
        <v>523</v>
      </c>
      <c r="I1066" s="53" t="s">
        <v>45</v>
      </c>
      <c r="J1066" s="429" t="str">
        <f>IF(ISBLANK(INDEX('Policy Characteristics'!D:D,MATCH($C1066,'Policy Characteristics'!$C:$C,0))),"",INDEX('Policy Characteristics'!D:D,MATCH($C1066,'Policy Characteristics'!$C:$C,0)))</f>
        <v>R&amp;D Capital Cost Reductions</v>
      </c>
      <c r="K1066" s="427" t="str">
        <f>IF(ISBLANK(INDEX('Policy Characteristics'!E:E,MATCH($C1066,'Policy Characteristics'!$C:$C,0))),"",INDEX('Policy Characteristics'!E:E,MATCH($C1066,'Policy Characteristics'!$C:$C,0)))</f>
        <v>RnD transportation capital cost reduction</v>
      </c>
      <c r="L1066" s="450">
        <f>IF(ISBLANK(INDEX('Policy Characteristics'!F:F,MATCH($C1066,'Policy Characteristics'!$C:$C,0))),"",INDEX('Policy Characteristics'!F:F,MATCH($C1066,'Policy Characteristics'!$C:$C,0)))</f>
        <v>0</v>
      </c>
      <c r="M1066" s="450">
        <f>IF(ISBLANK(INDEX('Policy Characteristics'!G:G,MATCH($C1066,'Policy Characteristics'!$C:$C,0))),"",INDEX('Policy Characteristics'!G:G,MATCH($C1066,'Policy Characteristics'!$C:$C,0)))</f>
        <v>0.4</v>
      </c>
      <c r="N1066" s="450">
        <f>IF(ISBLANK(INDEX('Policy Characteristics'!H:H,MATCH($C1066,'Policy Characteristics'!$C:$C,0))),"",INDEX('Policy Characteristics'!H:H,MATCH($C1066,'Policy Characteristics'!$C:$C,0)))</f>
        <v>0.01</v>
      </c>
      <c r="O1066" s="427" t="str">
        <f>IF(ISBLANK(INDEX('Policy Characteristics'!I:I,MATCH($C1066,'Policy Characteristics'!$C:$C,0))),"",INDEX('Policy Characteristics'!I:I,MATCH($C1066,'Policy Characteristics'!$C:$C,0)))</f>
        <v>% reduction in cost</v>
      </c>
      <c r="P1066" s="427" t="str">
        <f>IF(ISBLANK(INDEX('Policy Characteristics'!J:J,MATCH($C1066,'Policy Characteristics'!$C:$C,0))),"",INDEX('Policy Characteristics'!J:J,MATCH($C1066,'Policy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6" s="427" t="str">
        <f>IF(ISBLANK(INDEX('Policy Characteristics'!K:K,MATCH($C1066,'Policy Characteristics'!$C:$C,0))),"",INDEX('Policy Characteristics'!K:K,MATCH($C1066,'Policy Characteristics'!$C:$C,0)))</f>
        <v>architectural-design.html#rnd</v>
      </c>
      <c r="R1066" s="427" t="str">
        <f>IF(ISBLANK(INDEX('Policy Characteristics'!L:L,MATCH($C1066,'Policy Characteristics'!$C:$C,0))),"",INDEX('Policy Characteristics'!L:L,MATCH($C1066,'Policy Characteristics'!$C:$C,0)))</f>
        <v>research-and-development.html</v>
      </c>
    </row>
    <row r="1067" spans="1:18" s="2" customFormat="1" x14ac:dyDescent="0.35">
      <c r="A1067" s="427" t="str">
        <f>IF(ISBLANK(INDEX('Policy Characteristics'!A:A,MATCH($C1067,'Policy Characteristics'!$C:$C,0))),"",INDEX('Policy Characteristics'!A:A,MATCH($C1067,'Policy Characteristics'!$C:$C,0)))</f>
        <v>Research and Development</v>
      </c>
      <c r="B1067" s="427" t="str">
        <f>IF(ISBLANK(INDEX('Policy Characteristics'!B:B,MATCH($C1067,'Policy Characteristics'!$C:$C,0))),"",INDEX('Policy Characteristics'!B:B,MATCH($C1067,'Policy Characteristics'!$C:$C,0)))</f>
        <v>Direct Air Capture</v>
      </c>
      <c r="C1067" s="430" t="s">
        <v>2942</v>
      </c>
      <c r="D1067" s="9"/>
      <c r="E1067" s="9"/>
      <c r="F1067" s="9"/>
      <c r="G1067" s="9"/>
      <c r="H1067" s="56">
        <v>525</v>
      </c>
      <c r="I1067" s="9" t="s">
        <v>45</v>
      </c>
      <c r="J1067" s="429" t="str">
        <f>IF(ISBLANK(INDEX('Policy Characteristics'!D:D,MATCH($C1067,'Policy Characteristics'!$C:$C,0))),"",INDEX('Policy Characteristics'!D:D,MATCH($C1067,'Policy Characteristics'!$C:$C,0)))</f>
        <v>Direct Air Capture</v>
      </c>
      <c r="K1067" s="427" t="str">
        <f>IF(ISBLANK(INDEX('Policy Characteristics'!E:E,MATCH($C1067,'Policy Characteristics'!$C:$C,0))),"",INDEX('Policy Characteristics'!E:E,MATCH($C1067,'Policy Characteristics'!$C:$C,0)))</f>
        <v>geoeng direct air capture</v>
      </c>
      <c r="L1067" s="450">
        <f>IF(ISBLANK(INDEX('Policy Characteristics'!F:F,MATCH($C1067,'Policy Characteristics'!$C:$C,0))),"",INDEX('Policy Characteristics'!F:F,MATCH($C1067,'Policy Characteristics'!$C:$C,0)))</f>
        <v>0</v>
      </c>
      <c r="M1067" s="450">
        <f>IF(ISBLANK(INDEX('Policy Characteristics'!G:G,MATCH($C1067,'Policy Characteristics'!$C:$C,0))),"",INDEX('Policy Characteristics'!G:G,MATCH($C1067,'Policy Characteristics'!$C:$C,0)))</f>
        <v>1</v>
      </c>
      <c r="N1067" s="450">
        <f>IF(ISBLANK(INDEX('Policy Characteristics'!H:H,MATCH($C1067,'Policy Characteristics'!$C:$C,0))),"",INDEX('Policy Characteristics'!H:H,MATCH($C1067,'Policy Characteristics'!$C:$C,0)))</f>
        <v>0.01</v>
      </c>
      <c r="O1067" s="427" t="str">
        <f>IF(ISBLANK(INDEX('Policy Characteristics'!I:I,MATCH($C1067,'Policy Characteristics'!$C:$C,0))),"",INDEX('Policy Characteristics'!I:I,MATCH($C1067,'Policy Characteristics'!$C:$C,0)))</f>
        <v>% of potential achieved</v>
      </c>
      <c r="P1067" s="427" t="str">
        <f>IF(ISBLANK(INDEX('Policy Characteristics'!J:J,MATCH($C1067,'Policy Characteristics'!$C:$C,0))),"",INDEX('Policy Characteristics'!J:J,MATCH($C1067,'Policy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c r="Q1067" s="427" t="str">
        <f>IF(ISBLANK(INDEX('Policy Characteristics'!K:K,MATCH($C1067,'Policy Characteristics'!$C:$C,0))),"",INDEX('Policy Characteristics'!K:K,MATCH($C1067,'Policy Characteristics'!$C:$C,0)))</f>
        <v>direct-air-capture.html#dac</v>
      </c>
      <c r="R1067" s="427" t="str">
        <f>IF(ISBLANK(INDEX('Policy Characteristics'!L:L,MATCH($C1067,'Policy Characteristics'!$C:$C,0))),"",INDEX('Policy Characteristics'!L:L,MATCH($C1067,'Policy Characteristics'!$C:$C,0)))</f>
        <v>direct-air-capture.html</v>
      </c>
    </row>
    <row r="1068" spans="1:18" x14ac:dyDescent="0.35">
      <c r="A1068" s="427" t="str">
        <f>IF(ISBLANK(INDEX('Policy Characteristics'!A:A,MATCH($C1068,'Policy Characteristics'!$C:$C,0))),"",INDEX('Policy Characteristics'!A:A,MATCH($C1068,'Policy Characteristics'!$C:$C,0)))</f>
        <v>Research and Development</v>
      </c>
      <c r="B1068" s="427" t="str">
        <f>IF(ISBLANK(INDEX('Policy Characteristics'!B:B,MATCH($C1068,'Policy Characteristics'!$C:$C,0))),"",INDEX('Policy Characteristics'!B:B,MATCH($C1068,'Policy Characteristics'!$C:$C,0)))</f>
        <v>Fuel Use Reduction</v>
      </c>
      <c r="C1068" s="432" t="s">
        <v>311</v>
      </c>
      <c r="D1068" s="53" t="s">
        <v>120</v>
      </c>
      <c r="E1068" s="53"/>
      <c r="F1068" s="53" t="s">
        <v>334</v>
      </c>
      <c r="G1068" s="53"/>
      <c r="H1068" s="54">
        <v>114</v>
      </c>
      <c r="I1068" s="53" t="s">
        <v>45</v>
      </c>
      <c r="J1068" s="429" t="str">
        <f>IF(ISBLANK(INDEX('Policy Characteristics'!D:D,MATCH($C1068,'Policy Characteristics'!$C:$C,0))),"",INDEX('Policy Characteristics'!D:D,MATCH($C1068,'Policy Characteristics'!$C:$C,0)))</f>
        <v>R&amp;D Fuel Use Reductions</v>
      </c>
      <c r="K1068" s="427" t="str">
        <f>IF(ISBLANK(INDEX('Policy Characteristics'!E:E,MATCH($C1068,'Policy Characteristics'!$C:$C,0))),"",INDEX('Policy Characteristics'!E:E,MATCH($C1068,'Policy Characteristics'!$C:$C,0)))</f>
        <v>RnD building fuel use reduction</v>
      </c>
      <c r="L1068" s="450">
        <f>IF(ISBLANK(INDEX('Policy Characteristics'!F:F,MATCH($C1068,'Policy Characteristics'!$C:$C,0))),"",INDEX('Policy Characteristics'!F:F,MATCH($C1068,'Policy Characteristics'!$C:$C,0)))</f>
        <v>0</v>
      </c>
      <c r="M1068" s="450">
        <f>IF(ISBLANK(INDEX('Policy Characteristics'!G:G,MATCH($C1068,'Policy Characteristics'!$C:$C,0))),"",INDEX('Policy Characteristics'!G:G,MATCH($C1068,'Policy Characteristics'!$C:$C,0)))</f>
        <v>0.4</v>
      </c>
      <c r="N1068" s="450">
        <f>IF(ISBLANK(INDEX('Policy Characteristics'!H:H,MATCH($C1068,'Policy Characteristics'!$C:$C,0))),"",INDEX('Policy Characteristics'!H:H,MATCH($C1068,'Policy Characteristics'!$C:$C,0)))</f>
        <v>0.01</v>
      </c>
      <c r="O1068" s="427" t="str">
        <f>IF(ISBLANK(INDEX('Policy Characteristics'!I:I,MATCH($C1068,'Policy Characteristics'!$C:$C,0))),"",INDEX('Policy Characteristics'!I:I,MATCH($C1068,'Policy Characteristics'!$C:$C,0)))</f>
        <v>% reduction in fuel use</v>
      </c>
      <c r="P1068" s="427" t="str">
        <f>IF(ISBLANK(INDEX('Policy Characteristics'!J:J,MATCH($C1068,'Policy Characteristics'!$C:$C,0))),"",INDEX('Policy Characteristics'!J:J,MATCH($C1068,'Policy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8" s="427" t="str">
        <f>IF(ISBLANK(INDEX('Policy Characteristics'!K:K,MATCH($C1068,'Policy Characteristics'!$C:$C,0))),"",INDEX('Policy Characteristics'!K:K,MATCH($C1068,'Policy Characteristics'!$C:$C,0)))</f>
        <v>architectural-design.html#rnd</v>
      </c>
      <c r="R1068" s="427" t="str">
        <f>IF(ISBLANK(INDEX('Policy Characteristics'!L:L,MATCH($C1068,'Policy Characteristics'!$C:$C,0))),"",INDEX('Policy Characteristics'!L:L,MATCH($C1068,'Policy Characteristics'!$C:$C,0)))</f>
        <v>research-and-development.html</v>
      </c>
    </row>
    <row r="1069" spans="1:18" x14ac:dyDescent="0.35">
      <c r="A1069" s="427" t="str">
        <f>IF(ISBLANK(INDEX('Policy Characteristics'!A:A,MATCH($C1069,'Policy Characteristics'!$C:$C,0))),"",INDEX('Policy Characteristics'!A:A,MATCH($C1069,'Policy Characteristics'!$C:$C,0)))</f>
        <v>Research and Development</v>
      </c>
      <c r="B1069" s="427" t="str">
        <f>IF(ISBLANK(INDEX('Policy Characteristics'!B:B,MATCH($C1069,'Policy Characteristics'!$C:$C,0))),"",INDEX('Policy Characteristics'!B:B,MATCH($C1069,'Policy Characteristics'!$C:$C,0)))</f>
        <v>Fuel Use Reduction</v>
      </c>
      <c r="C1069" s="431" t="str">
        <f t="shared" ref="C1069:C1073" si="62">C$1068</f>
        <v>RnD Building Fuel Use Perc Reduction</v>
      </c>
      <c r="D1069" s="53" t="s">
        <v>121</v>
      </c>
      <c r="E1069" s="53"/>
      <c r="F1069" s="53" t="s">
        <v>335</v>
      </c>
      <c r="G1069" s="53"/>
      <c r="H1069" s="54">
        <v>115</v>
      </c>
      <c r="I1069" s="53" t="s">
        <v>45</v>
      </c>
      <c r="J1069" s="429" t="str">
        <f>IF(ISBLANK(INDEX('Policy Characteristics'!D:D,MATCH($C1069,'Policy Characteristics'!$C:$C,0))),"",INDEX('Policy Characteristics'!D:D,MATCH($C1069,'Policy Characteristics'!$C:$C,0)))</f>
        <v>R&amp;D Fuel Use Reductions</v>
      </c>
      <c r="K1069" s="427" t="str">
        <f>IF(ISBLANK(INDEX('Policy Characteristics'!E:E,MATCH($C1069,'Policy Characteristics'!$C:$C,0))),"",INDEX('Policy Characteristics'!E:E,MATCH($C1069,'Policy Characteristics'!$C:$C,0)))</f>
        <v>RnD building fuel use reduction</v>
      </c>
      <c r="L1069" s="450">
        <f>IF(ISBLANK(INDEX('Policy Characteristics'!F:F,MATCH($C1069,'Policy Characteristics'!$C:$C,0))),"",INDEX('Policy Characteristics'!F:F,MATCH($C1069,'Policy Characteristics'!$C:$C,0)))</f>
        <v>0</v>
      </c>
      <c r="M1069" s="450">
        <f>IF(ISBLANK(INDEX('Policy Characteristics'!G:G,MATCH($C1069,'Policy Characteristics'!$C:$C,0))),"",INDEX('Policy Characteristics'!G:G,MATCH($C1069,'Policy Characteristics'!$C:$C,0)))</f>
        <v>0.4</v>
      </c>
      <c r="N1069" s="450">
        <f>IF(ISBLANK(INDEX('Policy Characteristics'!H:H,MATCH($C1069,'Policy Characteristics'!$C:$C,0))),"",INDEX('Policy Characteristics'!H:H,MATCH($C1069,'Policy Characteristics'!$C:$C,0)))</f>
        <v>0.01</v>
      </c>
      <c r="O1069" s="427" t="str">
        <f>IF(ISBLANK(INDEX('Policy Characteristics'!I:I,MATCH($C1069,'Policy Characteristics'!$C:$C,0))),"",INDEX('Policy Characteristics'!I:I,MATCH($C1069,'Policy Characteristics'!$C:$C,0)))</f>
        <v>% reduction in fuel use</v>
      </c>
      <c r="P1069" s="427" t="str">
        <f>IF(ISBLANK(INDEX('Policy Characteristics'!J:J,MATCH($C1069,'Policy Characteristics'!$C:$C,0))),"",INDEX('Policy Characteristics'!J:J,MATCH($C1069,'Policy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9" s="427" t="str">
        <f>IF(ISBLANK(INDEX('Policy Characteristics'!K:K,MATCH($C1069,'Policy Characteristics'!$C:$C,0))),"",INDEX('Policy Characteristics'!K:K,MATCH($C1069,'Policy Characteristics'!$C:$C,0)))</f>
        <v>architectural-design.html#rnd</v>
      </c>
      <c r="R1069" s="427" t="str">
        <f>IF(ISBLANK(INDEX('Policy Characteristics'!L:L,MATCH($C1069,'Policy Characteristics'!$C:$C,0))),"",INDEX('Policy Characteristics'!L:L,MATCH($C1069,'Policy Characteristics'!$C:$C,0)))</f>
        <v>research-and-development.html</v>
      </c>
    </row>
    <row r="1070" spans="1:18" x14ac:dyDescent="0.35">
      <c r="A1070" s="427" t="str">
        <f>IF(ISBLANK(INDEX('Policy Characteristics'!A:A,MATCH($C1070,'Policy Characteristics'!$C:$C,0))),"",INDEX('Policy Characteristics'!A:A,MATCH($C1070,'Policy Characteristics'!$C:$C,0)))</f>
        <v>Research and Development</v>
      </c>
      <c r="B1070" s="427" t="str">
        <f>IF(ISBLANK(INDEX('Policy Characteristics'!B:B,MATCH($C1070,'Policy Characteristics'!$C:$C,0))),"",INDEX('Policy Characteristics'!B:B,MATCH($C1070,'Policy Characteristics'!$C:$C,0)))</f>
        <v>Fuel Use Reduction</v>
      </c>
      <c r="C1070" s="431" t="str">
        <f t="shared" si="62"/>
        <v>RnD Building Fuel Use Perc Reduction</v>
      </c>
      <c r="D1070" s="53" t="s">
        <v>122</v>
      </c>
      <c r="E1070" s="53"/>
      <c r="F1070" s="53" t="s">
        <v>336</v>
      </c>
      <c r="G1070" s="53"/>
      <c r="H1070" s="54">
        <v>750</v>
      </c>
      <c r="I1070" s="53" t="s">
        <v>46</v>
      </c>
      <c r="J1070" s="429" t="str">
        <f>IF(ISBLANK(INDEX('Policy Characteristics'!D:D,MATCH($C1070,'Policy Characteristics'!$C:$C,0))),"",INDEX('Policy Characteristics'!D:D,MATCH($C1070,'Policy Characteristics'!$C:$C,0)))</f>
        <v>R&amp;D Fuel Use Reductions</v>
      </c>
      <c r="K1070" s="427" t="str">
        <f>IF(ISBLANK(INDEX('Policy Characteristics'!E:E,MATCH($C1070,'Policy Characteristics'!$C:$C,0))),"",INDEX('Policy Characteristics'!E:E,MATCH($C1070,'Policy Characteristics'!$C:$C,0)))</f>
        <v>RnD building fuel use reduction</v>
      </c>
      <c r="L1070" s="450">
        <f>IF(ISBLANK(INDEX('Policy Characteristics'!F:F,MATCH($C1070,'Policy Characteristics'!$C:$C,0))),"",INDEX('Policy Characteristics'!F:F,MATCH($C1070,'Policy Characteristics'!$C:$C,0)))</f>
        <v>0</v>
      </c>
      <c r="M1070" s="450">
        <f>IF(ISBLANK(INDEX('Policy Characteristics'!G:G,MATCH($C1070,'Policy Characteristics'!$C:$C,0))),"",INDEX('Policy Characteristics'!G:G,MATCH($C1070,'Policy Characteristics'!$C:$C,0)))</f>
        <v>0.4</v>
      </c>
      <c r="N1070" s="450">
        <f>IF(ISBLANK(INDEX('Policy Characteristics'!H:H,MATCH($C1070,'Policy Characteristics'!$C:$C,0))),"",INDEX('Policy Characteristics'!H:H,MATCH($C1070,'Policy Characteristics'!$C:$C,0)))</f>
        <v>0.01</v>
      </c>
      <c r="O1070" s="427" t="str">
        <f>IF(ISBLANK(INDEX('Policy Characteristics'!I:I,MATCH($C1070,'Policy Characteristics'!$C:$C,0))),"",INDEX('Policy Characteristics'!I:I,MATCH($C1070,'Policy Characteristics'!$C:$C,0)))</f>
        <v>% reduction in fuel use</v>
      </c>
      <c r="P1070" s="427" t="str">
        <f>IF(ISBLANK(INDEX('Policy Characteristics'!J:J,MATCH($C1070,'Policy Characteristics'!$C:$C,0))),"",INDEX('Policy Characteristics'!J:J,MATCH($C1070,'Policy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0" s="427" t="str">
        <f>IF(ISBLANK(INDEX('Policy Characteristics'!K:K,MATCH($C1070,'Policy Characteristics'!$C:$C,0))),"",INDEX('Policy Characteristics'!K:K,MATCH($C1070,'Policy Characteristics'!$C:$C,0)))</f>
        <v>architectural-design.html#rnd</v>
      </c>
      <c r="R1070" s="427" t="str">
        <f>IF(ISBLANK(INDEX('Policy Characteristics'!L:L,MATCH($C1070,'Policy Characteristics'!$C:$C,0))),"",INDEX('Policy Characteristics'!L:L,MATCH($C1070,'Policy Characteristics'!$C:$C,0)))</f>
        <v>research-and-development.html</v>
      </c>
    </row>
    <row r="1071" spans="1:18" x14ac:dyDescent="0.35">
      <c r="A1071" s="427" t="str">
        <f>IF(ISBLANK(INDEX('Policy Characteristics'!A:A,MATCH($C1071,'Policy Characteristics'!$C:$C,0))),"",INDEX('Policy Characteristics'!A:A,MATCH($C1071,'Policy Characteristics'!$C:$C,0)))</f>
        <v>Research and Development</v>
      </c>
      <c r="B1071" s="427" t="str">
        <f>IF(ISBLANK(INDEX('Policy Characteristics'!B:B,MATCH($C1071,'Policy Characteristics'!$C:$C,0))),"",INDEX('Policy Characteristics'!B:B,MATCH($C1071,'Policy Characteristics'!$C:$C,0)))</f>
        <v>Fuel Use Reduction</v>
      </c>
      <c r="C1071" s="431" t="str">
        <f t="shared" si="62"/>
        <v>RnD Building Fuel Use Perc Reduction</v>
      </c>
      <c r="D1071" s="53" t="s">
        <v>123</v>
      </c>
      <c r="E1071" s="53"/>
      <c r="F1071" s="53" t="s">
        <v>337</v>
      </c>
      <c r="G1071" s="53"/>
      <c r="H1071" s="54">
        <v>117</v>
      </c>
      <c r="I1071" s="53" t="s">
        <v>45</v>
      </c>
      <c r="J1071" s="429" t="str">
        <f>IF(ISBLANK(INDEX('Policy Characteristics'!D:D,MATCH($C1071,'Policy Characteristics'!$C:$C,0))),"",INDEX('Policy Characteristics'!D:D,MATCH($C1071,'Policy Characteristics'!$C:$C,0)))</f>
        <v>R&amp;D Fuel Use Reductions</v>
      </c>
      <c r="K1071" s="427" t="str">
        <f>IF(ISBLANK(INDEX('Policy Characteristics'!E:E,MATCH($C1071,'Policy Characteristics'!$C:$C,0))),"",INDEX('Policy Characteristics'!E:E,MATCH($C1071,'Policy Characteristics'!$C:$C,0)))</f>
        <v>RnD building fuel use reduction</v>
      </c>
      <c r="L1071" s="450">
        <f>IF(ISBLANK(INDEX('Policy Characteristics'!F:F,MATCH($C1071,'Policy Characteristics'!$C:$C,0))),"",INDEX('Policy Characteristics'!F:F,MATCH($C1071,'Policy Characteristics'!$C:$C,0)))</f>
        <v>0</v>
      </c>
      <c r="M1071" s="450">
        <f>IF(ISBLANK(INDEX('Policy Characteristics'!G:G,MATCH($C1071,'Policy Characteristics'!$C:$C,0))),"",INDEX('Policy Characteristics'!G:G,MATCH($C1071,'Policy Characteristics'!$C:$C,0)))</f>
        <v>0.4</v>
      </c>
      <c r="N1071" s="450">
        <f>IF(ISBLANK(INDEX('Policy Characteristics'!H:H,MATCH($C1071,'Policy Characteristics'!$C:$C,0))),"",INDEX('Policy Characteristics'!H:H,MATCH($C1071,'Policy Characteristics'!$C:$C,0)))</f>
        <v>0.01</v>
      </c>
      <c r="O1071" s="427" t="str">
        <f>IF(ISBLANK(INDEX('Policy Characteristics'!I:I,MATCH($C1071,'Policy Characteristics'!$C:$C,0))),"",INDEX('Policy Characteristics'!I:I,MATCH($C1071,'Policy Characteristics'!$C:$C,0)))</f>
        <v>% reduction in fuel use</v>
      </c>
      <c r="P1071" s="427" t="str">
        <f>IF(ISBLANK(INDEX('Policy Characteristics'!J:J,MATCH($C1071,'Policy Characteristics'!$C:$C,0))),"",INDEX('Policy Characteristics'!J:J,MATCH($C1071,'Policy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1" s="427" t="str">
        <f>IF(ISBLANK(INDEX('Policy Characteristics'!K:K,MATCH($C1071,'Policy Characteristics'!$C:$C,0))),"",INDEX('Policy Characteristics'!K:K,MATCH($C1071,'Policy Characteristics'!$C:$C,0)))</f>
        <v>architectural-design.html#rnd</v>
      </c>
      <c r="R1071" s="427" t="str">
        <f>IF(ISBLANK(INDEX('Policy Characteristics'!L:L,MATCH($C1071,'Policy Characteristics'!$C:$C,0))),"",INDEX('Policy Characteristics'!L:L,MATCH($C1071,'Policy Characteristics'!$C:$C,0)))</f>
        <v>research-and-development.html</v>
      </c>
    </row>
    <row r="1072" spans="1:18" x14ac:dyDescent="0.35">
      <c r="A1072" s="427" t="str">
        <f>IF(ISBLANK(INDEX('Policy Characteristics'!A:A,MATCH($C1072,'Policy Characteristics'!$C:$C,0))),"",INDEX('Policy Characteristics'!A:A,MATCH($C1072,'Policy Characteristics'!$C:$C,0)))</f>
        <v>Research and Development</v>
      </c>
      <c r="B1072" s="427" t="str">
        <f>IF(ISBLANK(INDEX('Policy Characteristics'!B:B,MATCH($C1072,'Policy Characteristics'!$C:$C,0))),"",INDEX('Policy Characteristics'!B:B,MATCH($C1072,'Policy Characteristics'!$C:$C,0)))</f>
        <v>Fuel Use Reduction</v>
      </c>
      <c r="C1072" s="431" t="str">
        <f t="shared" si="62"/>
        <v>RnD Building Fuel Use Perc Reduction</v>
      </c>
      <c r="D1072" s="53" t="s">
        <v>124</v>
      </c>
      <c r="E1072" s="53"/>
      <c r="F1072" s="53" t="s">
        <v>338</v>
      </c>
      <c r="G1072" s="53"/>
      <c r="H1072" s="54">
        <v>118</v>
      </c>
      <c r="I1072" s="53" t="s">
        <v>45</v>
      </c>
      <c r="J1072" s="429" t="str">
        <f>IF(ISBLANK(INDEX('Policy Characteristics'!D:D,MATCH($C1072,'Policy Characteristics'!$C:$C,0))),"",INDEX('Policy Characteristics'!D:D,MATCH($C1072,'Policy Characteristics'!$C:$C,0)))</f>
        <v>R&amp;D Fuel Use Reductions</v>
      </c>
      <c r="K1072" s="427" t="str">
        <f>IF(ISBLANK(INDEX('Policy Characteristics'!E:E,MATCH($C1072,'Policy Characteristics'!$C:$C,0))),"",INDEX('Policy Characteristics'!E:E,MATCH($C1072,'Policy Characteristics'!$C:$C,0)))</f>
        <v>RnD building fuel use reduction</v>
      </c>
      <c r="L1072" s="450">
        <f>IF(ISBLANK(INDEX('Policy Characteristics'!F:F,MATCH($C1072,'Policy Characteristics'!$C:$C,0))),"",INDEX('Policy Characteristics'!F:F,MATCH($C1072,'Policy Characteristics'!$C:$C,0)))</f>
        <v>0</v>
      </c>
      <c r="M1072" s="450">
        <f>IF(ISBLANK(INDEX('Policy Characteristics'!G:G,MATCH($C1072,'Policy Characteristics'!$C:$C,0))),"",INDEX('Policy Characteristics'!G:G,MATCH($C1072,'Policy Characteristics'!$C:$C,0)))</f>
        <v>0.4</v>
      </c>
      <c r="N1072" s="450">
        <f>IF(ISBLANK(INDEX('Policy Characteristics'!H:H,MATCH($C1072,'Policy Characteristics'!$C:$C,0))),"",INDEX('Policy Characteristics'!H:H,MATCH($C1072,'Policy Characteristics'!$C:$C,0)))</f>
        <v>0.01</v>
      </c>
      <c r="O1072" s="427" t="str">
        <f>IF(ISBLANK(INDEX('Policy Characteristics'!I:I,MATCH($C1072,'Policy Characteristics'!$C:$C,0))),"",INDEX('Policy Characteristics'!I:I,MATCH($C1072,'Policy Characteristics'!$C:$C,0)))</f>
        <v>% reduction in fuel use</v>
      </c>
      <c r="P1072" s="427" t="str">
        <f>IF(ISBLANK(INDEX('Policy Characteristics'!J:J,MATCH($C1072,'Policy Characteristics'!$C:$C,0))),"",INDEX('Policy Characteristics'!J:J,MATCH($C1072,'Policy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2" s="427" t="str">
        <f>IF(ISBLANK(INDEX('Policy Characteristics'!K:K,MATCH($C1072,'Policy Characteristics'!$C:$C,0))),"",INDEX('Policy Characteristics'!K:K,MATCH($C1072,'Policy Characteristics'!$C:$C,0)))</f>
        <v>architectural-design.html#rnd</v>
      </c>
      <c r="R1072" s="427" t="str">
        <f>IF(ISBLANK(INDEX('Policy Characteristics'!L:L,MATCH($C1072,'Policy Characteristics'!$C:$C,0))),"",INDEX('Policy Characteristics'!L:L,MATCH($C1072,'Policy Characteristics'!$C:$C,0)))</f>
        <v>research-and-development.html</v>
      </c>
    </row>
    <row r="1073" spans="1:18" x14ac:dyDescent="0.35">
      <c r="A1073" s="427" t="str">
        <f>IF(ISBLANK(INDEX('Policy Characteristics'!A:A,MATCH($C1073,'Policy Characteristics'!$C:$C,0))),"",INDEX('Policy Characteristics'!A:A,MATCH($C1073,'Policy Characteristics'!$C:$C,0)))</f>
        <v>Research and Development</v>
      </c>
      <c r="B1073" s="427" t="str">
        <f>IF(ISBLANK(INDEX('Policy Characteristics'!B:B,MATCH($C1073,'Policy Characteristics'!$C:$C,0))),"",INDEX('Policy Characteristics'!B:B,MATCH($C1073,'Policy Characteristics'!$C:$C,0)))</f>
        <v>Fuel Use Reduction</v>
      </c>
      <c r="C1073" s="431" t="str">
        <f t="shared" si="62"/>
        <v>RnD Building Fuel Use Perc Reduction</v>
      </c>
      <c r="D1073" s="53" t="s">
        <v>125</v>
      </c>
      <c r="E1073" s="53"/>
      <c r="F1073" s="53" t="s">
        <v>339</v>
      </c>
      <c r="G1073" s="53"/>
      <c r="H1073" s="54">
        <v>119</v>
      </c>
      <c r="I1073" s="53" t="s">
        <v>45</v>
      </c>
      <c r="J1073" s="429" t="str">
        <f>IF(ISBLANK(INDEX('Policy Characteristics'!D:D,MATCH($C1073,'Policy Characteristics'!$C:$C,0))),"",INDEX('Policy Characteristics'!D:D,MATCH($C1073,'Policy Characteristics'!$C:$C,0)))</f>
        <v>R&amp;D Fuel Use Reductions</v>
      </c>
      <c r="K1073" s="427" t="str">
        <f>IF(ISBLANK(INDEX('Policy Characteristics'!E:E,MATCH($C1073,'Policy Characteristics'!$C:$C,0))),"",INDEX('Policy Characteristics'!E:E,MATCH($C1073,'Policy Characteristics'!$C:$C,0)))</f>
        <v>RnD building fuel use reduction</v>
      </c>
      <c r="L1073" s="450">
        <f>IF(ISBLANK(INDEX('Policy Characteristics'!F:F,MATCH($C1073,'Policy Characteristics'!$C:$C,0))),"",INDEX('Policy Characteristics'!F:F,MATCH($C1073,'Policy Characteristics'!$C:$C,0)))</f>
        <v>0</v>
      </c>
      <c r="M1073" s="450">
        <f>IF(ISBLANK(INDEX('Policy Characteristics'!G:G,MATCH($C1073,'Policy Characteristics'!$C:$C,0))),"",INDEX('Policy Characteristics'!G:G,MATCH($C1073,'Policy Characteristics'!$C:$C,0)))</f>
        <v>0.4</v>
      </c>
      <c r="N1073" s="450">
        <f>IF(ISBLANK(INDEX('Policy Characteristics'!H:H,MATCH($C1073,'Policy Characteristics'!$C:$C,0))),"",INDEX('Policy Characteristics'!H:H,MATCH($C1073,'Policy Characteristics'!$C:$C,0)))</f>
        <v>0.01</v>
      </c>
      <c r="O1073" s="427" t="str">
        <f>IF(ISBLANK(INDEX('Policy Characteristics'!I:I,MATCH($C1073,'Policy Characteristics'!$C:$C,0))),"",INDEX('Policy Characteristics'!I:I,MATCH($C1073,'Policy Characteristics'!$C:$C,0)))</f>
        <v>% reduction in fuel use</v>
      </c>
      <c r="P1073" s="427" t="str">
        <f>IF(ISBLANK(INDEX('Policy Characteristics'!J:J,MATCH($C1073,'Policy Characteristics'!$C:$C,0))),"",INDEX('Policy Characteristics'!J:J,MATCH($C1073,'Policy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3" s="427" t="str">
        <f>IF(ISBLANK(INDEX('Policy Characteristics'!K:K,MATCH($C1073,'Policy Characteristics'!$C:$C,0))),"",INDEX('Policy Characteristics'!K:K,MATCH($C1073,'Policy Characteristics'!$C:$C,0)))</f>
        <v>architectural-design.html#rnd</v>
      </c>
      <c r="R1073" s="427" t="str">
        <f>IF(ISBLANK(INDEX('Policy Characteristics'!L:L,MATCH($C1073,'Policy Characteristics'!$C:$C,0))),"",INDEX('Policy Characteristics'!L:L,MATCH($C1073,'Policy Characteristics'!$C:$C,0)))</f>
        <v>research-and-development.html</v>
      </c>
    </row>
    <row r="1074" spans="1:18" x14ac:dyDescent="0.35">
      <c r="A1074" s="427" t="str">
        <f>IF(ISBLANK(INDEX('Policy Characteristics'!A:A,MATCH($C1074,'Policy Characteristics'!$C:$C,0))),"",INDEX('Policy Characteristics'!A:A,MATCH($C1074,'Policy Characteristics'!$C:$C,0)))</f>
        <v>Research and Development</v>
      </c>
      <c r="B1074" s="427" t="str">
        <f>IF(ISBLANK(INDEX('Policy Characteristics'!B:B,MATCH($C1074,'Policy Characteristics'!$C:$C,0))),"",INDEX('Policy Characteristics'!B:B,MATCH($C1074,'Policy Characteristics'!$C:$C,0)))</f>
        <v>Fuel Use Reduction</v>
      </c>
      <c r="C1074" s="432" t="s">
        <v>312</v>
      </c>
      <c r="D1074" s="53"/>
      <c r="E1074" s="53"/>
      <c r="F1074" s="53" t="s">
        <v>28</v>
      </c>
      <c r="G1074" s="53"/>
      <c r="H1074" s="54">
        <v>120</v>
      </c>
      <c r="I1074" s="53" t="s">
        <v>45</v>
      </c>
      <c r="J1074" s="429" t="str">
        <f>IF(ISBLANK(INDEX('Policy Characteristics'!D:D,MATCH($C1074,'Policy Characteristics'!$C:$C,0))),"",INDEX('Policy Characteristics'!D:D,MATCH($C1074,'Policy Characteristics'!$C:$C,0)))</f>
        <v>R&amp;D Fuel Use Reductions</v>
      </c>
      <c r="K1074" s="427" t="str">
        <f>IF(ISBLANK(INDEX('Policy Characteristics'!E:E,MATCH($C1074,'Policy Characteristics'!$C:$C,0))),"",INDEX('Policy Characteristics'!E:E,MATCH($C1074,'Policy Characteristics'!$C:$C,0)))</f>
        <v>RnD CCS fuel use reduction</v>
      </c>
      <c r="L1074" s="450">
        <f>IF(ISBLANK(INDEX('Policy Characteristics'!F:F,MATCH($C1074,'Policy Characteristics'!$C:$C,0))),"",INDEX('Policy Characteristics'!F:F,MATCH($C1074,'Policy Characteristics'!$C:$C,0)))</f>
        <v>0</v>
      </c>
      <c r="M1074" s="450">
        <f>IF(ISBLANK(INDEX('Policy Characteristics'!G:G,MATCH($C1074,'Policy Characteristics'!$C:$C,0))),"",INDEX('Policy Characteristics'!G:G,MATCH($C1074,'Policy Characteristics'!$C:$C,0)))</f>
        <v>0.4</v>
      </c>
      <c r="N1074" s="450">
        <f>IF(ISBLANK(INDEX('Policy Characteristics'!H:H,MATCH($C1074,'Policy Characteristics'!$C:$C,0))),"",INDEX('Policy Characteristics'!H:H,MATCH($C1074,'Policy Characteristics'!$C:$C,0)))</f>
        <v>0.01</v>
      </c>
      <c r="O1074" s="427" t="str">
        <f>IF(ISBLANK(INDEX('Policy Characteristics'!I:I,MATCH($C1074,'Policy Characteristics'!$C:$C,0))),"",INDEX('Policy Characteristics'!I:I,MATCH($C1074,'Policy Characteristics'!$C:$C,0)))</f>
        <v>% reduction in fuel use</v>
      </c>
      <c r="P1074" s="427" t="str">
        <f>IF(ISBLANK(INDEX('Policy Characteristics'!J:J,MATCH($C1074,'Policy Characteristics'!$C:$C,0))),"",INDEX('Policy Characteristics'!J:J,MATCH($C1074,'Policy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4" s="427" t="str">
        <f>IF(ISBLANK(INDEX('Policy Characteristics'!K:K,MATCH($C1074,'Policy Characteristics'!$C:$C,0))),"",INDEX('Policy Characteristics'!K:K,MATCH($C1074,'Policy Characteristics'!$C:$C,0)))</f>
        <v>architectural-design.html#rnd</v>
      </c>
      <c r="R1074" s="427" t="str">
        <f>IF(ISBLANK(INDEX('Policy Characteristics'!L:L,MATCH($C1074,'Policy Characteristics'!$C:$C,0))),"",INDEX('Policy Characteristics'!L:L,MATCH($C1074,'Policy Characteristics'!$C:$C,0)))</f>
        <v>research-and-development.html</v>
      </c>
    </row>
    <row r="1075" spans="1:18" x14ac:dyDescent="0.35">
      <c r="A1075" s="427" t="str">
        <f>IF(ISBLANK(INDEX('Policy Characteristics'!A:A,MATCH($C1075,'Policy Characteristics'!$C:$C,0))),"",INDEX('Policy Characteristics'!A:A,MATCH($C1075,'Policy Characteristics'!$C:$C,0)))</f>
        <v>Research and Development</v>
      </c>
      <c r="B1075" s="427" t="str">
        <f>IF(ISBLANK(INDEX('Policy Characteristics'!B:B,MATCH($C1075,'Policy Characteristics'!$C:$C,0))),"",INDEX('Policy Characteristics'!B:B,MATCH($C1075,'Policy Characteristics'!$C:$C,0)))</f>
        <v>Fuel Use Reduction</v>
      </c>
      <c r="C1075" s="432" t="s">
        <v>313</v>
      </c>
      <c r="D1075" s="53" t="s">
        <v>468</v>
      </c>
      <c r="E1075" s="53"/>
      <c r="F1075" s="9" t="s">
        <v>471</v>
      </c>
      <c r="G1075" s="53"/>
      <c r="H1075" s="54">
        <v>121</v>
      </c>
      <c r="I1075" s="53" t="s">
        <v>45</v>
      </c>
      <c r="J1075" s="429" t="str">
        <f>IF(ISBLANK(INDEX('Policy Characteristics'!D:D,MATCH($C1075,'Policy Characteristics'!$C:$C,0))),"",INDEX('Policy Characteristics'!D:D,MATCH($C1075,'Policy Characteristics'!$C:$C,0)))</f>
        <v>R&amp;D Fuel Use Reductions</v>
      </c>
      <c r="K1075" s="427" t="str">
        <f>IF(ISBLANK(INDEX('Policy Characteristics'!E:E,MATCH($C1075,'Policy Characteristics'!$C:$C,0))),"",INDEX('Policy Characteristics'!E:E,MATCH($C1075,'Policy Characteristics'!$C:$C,0)))</f>
        <v>RnD electricity fuel use reduction</v>
      </c>
      <c r="L1075" s="450">
        <f>IF(ISBLANK(INDEX('Policy Characteristics'!F:F,MATCH($C1075,'Policy Characteristics'!$C:$C,0))),"",INDEX('Policy Characteristics'!F:F,MATCH($C1075,'Policy Characteristics'!$C:$C,0)))</f>
        <v>0</v>
      </c>
      <c r="M1075" s="450">
        <f>IF(ISBLANK(INDEX('Policy Characteristics'!G:G,MATCH($C1075,'Policy Characteristics'!$C:$C,0))),"",INDEX('Policy Characteristics'!G:G,MATCH($C1075,'Policy Characteristics'!$C:$C,0)))</f>
        <v>0.4</v>
      </c>
      <c r="N1075" s="450">
        <f>IF(ISBLANK(INDEX('Policy Characteristics'!H:H,MATCH($C1075,'Policy Characteristics'!$C:$C,0))),"",INDEX('Policy Characteristics'!H:H,MATCH($C1075,'Policy Characteristics'!$C:$C,0)))</f>
        <v>0.01</v>
      </c>
      <c r="O1075" s="427" t="str">
        <f>IF(ISBLANK(INDEX('Policy Characteristics'!I:I,MATCH($C1075,'Policy Characteristics'!$C:$C,0))),"",INDEX('Policy Characteristics'!I:I,MATCH($C1075,'Policy Characteristics'!$C:$C,0)))</f>
        <v>% reduction in fuel use</v>
      </c>
      <c r="P1075" s="427" t="str">
        <f>IF(ISBLANK(INDEX('Policy Characteristics'!J:J,MATCH($C1075,'Policy Characteristics'!$C:$C,0))),"",INDEX('Policy Characteristics'!J:J,MATCH($C1075,'Policy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5" s="427" t="str">
        <f>IF(ISBLANK(INDEX('Policy Characteristics'!K:K,MATCH($C1075,'Policy Characteristics'!$C:$C,0))),"",INDEX('Policy Characteristics'!K:K,MATCH($C1075,'Policy Characteristics'!$C:$C,0)))</f>
        <v>architectural-design.html#rnd</v>
      </c>
      <c r="R1075" s="427" t="str">
        <f>IF(ISBLANK(INDEX('Policy Characteristics'!L:L,MATCH($C1075,'Policy Characteristics'!$C:$C,0))),"",INDEX('Policy Characteristics'!L:L,MATCH($C1075,'Policy Characteristics'!$C:$C,0)))</f>
        <v>research-and-development.html</v>
      </c>
    </row>
    <row r="1076" spans="1:18" x14ac:dyDescent="0.35">
      <c r="A1076" s="427" t="str">
        <f>IF(ISBLANK(INDEX('Policy Characteristics'!A:A,MATCH($C1076,'Policy Characteristics'!$C:$C,0))),"",INDEX('Policy Characteristics'!A:A,MATCH($C1076,'Policy Characteristics'!$C:$C,0)))</f>
        <v>Research and Development</v>
      </c>
      <c r="B1076" s="427" t="str">
        <f>IF(ISBLANK(INDEX('Policy Characteristics'!B:B,MATCH($C1076,'Policy Characteristics'!$C:$C,0))),"",INDEX('Policy Characteristics'!B:B,MATCH($C1076,'Policy Characteristics'!$C:$C,0)))</f>
        <v>Fuel Use Reduction</v>
      </c>
      <c r="C1076" s="431" t="str">
        <f t="shared" ref="C1076:C1083" si="63">C$1075</f>
        <v>RnD Electricity Fuel Use Perc Reduction</v>
      </c>
      <c r="D1076" s="9" t="s">
        <v>324</v>
      </c>
      <c r="E1076" s="55"/>
      <c r="F1076" s="9" t="s">
        <v>2318</v>
      </c>
      <c r="G1076" s="53"/>
      <c r="H1076" s="54">
        <v>122</v>
      </c>
      <c r="I1076" s="53" t="s">
        <v>45</v>
      </c>
      <c r="J1076" s="429" t="str">
        <f>IF(ISBLANK(INDEX('Policy Characteristics'!D:D,MATCH($C1076,'Policy Characteristics'!$C:$C,0))),"",INDEX('Policy Characteristics'!D:D,MATCH($C1076,'Policy Characteristics'!$C:$C,0)))</f>
        <v>R&amp;D Fuel Use Reductions</v>
      </c>
      <c r="K1076" s="427" t="str">
        <f>IF(ISBLANK(INDEX('Policy Characteristics'!E:E,MATCH($C1076,'Policy Characteristics'!$C:$C,0))),"",INDEX('Policy Characteristics'!E:E,MATCH($C1076,'Policy Characteristics'!$C:$C,0)))</f>
        <v>RnD electricity fuel use reduction</v>
      </c>
      <c r="L1076" s="450">
        <f>IF(ISBLANK(INDEX('Policy Characteristics'!F:F,MATCH($C1076,'Policy Characteristics'!$C:$C,0))),"",INDEX('Policy Characteristics'!F:F,MATCH($C1076,'Policy Characteristics'!$C:$C,0)))</f>
        <v>0</v>
      </c>
      <c r="M1076" s="450">
        <f>IF(ISBLANK(INDEX('Policy Characteristics'!G:G,MATCH($C1076,'Policy Characteristics'!$C:$C,0))),"",INDEX('Policy Characteristics'!G:G,MATCH($C1076,'Policy Characteristics'!$C:$C,0)))</f>
        <v>0.4</v>
      </c>
      <c r="N1076" s="450">
        <f>IF(ISBLANK(INDEX('Policy Characteristics'!H:H,MATCH($C1076,'Policy Characteristics'!$C:$C,0))),"",INDEX('Policy Characteristics'!H:H,MATCH($C1076,'Policy Characteristics'!$C:$C,0)))</f>
        <v>0.01</v>
      </c>
      <c r="O1076" s="427" t="str">
        <f>IF(ISBLANK(INDEX('Policy Characteristics'!I:I,MATCH($C1076,'Policy Characteristics'!$C:$C,0))),"",INDEX('Policy Characteristics'!I:I,MATCH($C1076,'Policy Characteristics'!$C:$C,0)))</f>
        <v>% reduction in fuel use</v>
      </c>
      <c r="P1076" s="427" t="str">
        <f>IF(ISBLANK(INDEX('Policy Characteristics'!J:J,MATCH($C1076,'Policy Characteristics'!$C:$C,0))),"",INDEX('Policy Characteristics'!J:J,MATCH($C1076,'Policy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6" s="427" t="str">
        <f>IF(ISBLANK(INDEX('Policy Characteristics'!K:K,MATCH($C1076,'Policy Characteristics'!$C:$C,0))),"",INDEX('Policy Characteristics'!K:K,MATCH($C1076,'Policy Characteristics'!$C:$C,0)))</f>
        <v>architectural-design.html#rnd</v>
      </c>
      <c r="R1076" s="427" t="str">
        <f>IF(ISBLANK(INDEX('Policy Characteristics'!L:L,MATCH($C1076,'Policy Characteristics'!$C:$C,0))),"",INDEX('Policy Characteristics'!L:L,MATCH($C1076,'Policy Characteristics'!$C:$C,0)))</f>
        <v>research-and-development.html</v>
      </c>
    </row>
    <row r="1077" spans="1:18" x14ac:dyDescent="0.35">
      <c r="A1077" s="427" t="str">
        <f>IF(ISBLANK(INDEX('Policy Characteristics'!A:A,MATCH($C1077,'Policy Characteristics'!$C:$C,0))),"",INDEX('Policy Characteristics'!A:A,MATCH($C1077,'Policy Characteristics'!$C:$C,0)))</f>
        <v>Research and Development</v>
      </c>
      <c r="B1077" s="427" t="str">
        <f>IF(ISBLANK(INDEX('Policy Characteristics'!B:B,MATCH($C1077,'Policy Characteristics'!$C:$C,0))),"",INDEX('Policy Characteristics'!B:B,MATCH($C1077,'Policy Characteristics'!$C:$C,0)))</f>
        <v>Fuel Use Reduction</v>
      </c>
      <c r="C1077" s="431" t="str">
        <f t="shared" si="63"/>
        <v>RnD Electricity Fuel Use Perc Reduction</v>
      </c>
      <c r="D1077" s="9" t="s">
        <v>79</v>
      </c>
      <c r="E1077" s="55"/>
      <c r="F1077" s="9" t="s">
        <v>340</v>
      </c>
      <c r="G1077" s="53"/>
      <c r="H1077" s="54">
        <v>123</v>
      </c>
      <c r="I1077" s="53" t="s">
        <v>45</v>
      </c>
      <c r="J1077" s="429" t="str">
        <f>IF(ISBLANK(INDEX('Policy Characteristics'!D:D,MATCH($C1077,'Policy Characteristics'!$C:$C,0))),"",INDEX('Policy Characteristics'!D:D,MATCH($C1077,'Policy Characteristics'!$C:$C,0)))</f>
        <v>R&amp;D Fuel Use Reductions</v>
      </c>
      <c r="K1077" s="427" t="str">
        <f>IF(ISBLANK(INDEX('Policy Characteristics'!E:E,MATCH($C1077,'Policy Characteristics'!$C:$C,0))),"",INDEX('Policy Characteristics'!E:E,MATCH($C1077,'Policy Characteristics'!$C:$C,0)))</f>
        <v>RnD electricity fuel use reduction</v>
      </c>
      <c r="L1077" s="450">
        <f>IF(ISBLANK(INDEX('Policy Characteristics'!F:F,MATCH($C1077,'Policy Characteristics'!$C:$C,0))),"",INDEX('Policy Characteristics'!F:F,MATCH($C1077,'Policy Characteristics'!$C:$C,0)))</f>
        <v>0</v>
      </c>
      <c r="M1077" s="450">
        <f>IF(ISBLANK(INDEX('Policy Characteristics'!G:G,MATCH($C1077,'Policy Characteristics'!$C:$C,0))),"",INDEX('Policy Characteristics'!G:G,MATCH($C1077,'Policy Characteristics'!$C:$C,0)))</f>
        <v>0.4</v>
      </c>
      <c r="N1077" s="450">
        <f>IF(ISBLANK(INDEX('Policy Characteristics'!H:H,MATCH($C1077,'Policy Characteristics'!$C:$C,0))),"",INDEX('Policy Characteristics'!H:H,MATCH($C1077,'Policy Characteristics'!$C:$C,0)))</f>
        <v>0.01</v>
      </c>
      <c r="O1077" s="427" t="str">
        <f>IF(ISBLANK(INDEX('Policy Characteristics'!I:I,MATCH($C1077,'Policy Characteristics'!$C:$C,0))),"",INDEX('Policy Characteristics'!I:I,MATCH($C1077,'Policy Characteristics'!$C:$C,0)))</f>
        <v>% reduction in fuel use</v>
      </c>
      <c r="P1077" s="427" t="str">
        <f>IF(ISBLANK(INDEX('Policy Characteristics'!J:J,MATCH($C1077,'Policy Characteristics'!$C:$C,0))),"",INDEX('Policy Characteristics'!J:J,MATCH($C1077,'Policy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7" s="427" t="str">
        <f>IF(ISBLANK(INDEX('Policy Characteristics'!K:K,MATCH($C1077,'Policy Characteristics'!$C:$C,0))),"",INDEX('Policy Characteristics'!K:K,MATCH($C1077,'Policy Characteristics'!$C:$C,0)))</f>
        <v>architectural-design.html#rnd</v>
      </c>
      <c r="R1077" s="427" t="str">
        <f>IF(ISBLANK(INDEX('Policy Characteristics'!L:L,MATCH($C1077,'Policy Characteristics'!$C:$C,0))),"",INDEX('Policy Characteristics'!L:L,MATCH($C1077,'Policy Characteristics'!$C:$C,0)))</f>
        <v>research-and-development.html</v>
      </c>
    </row>
    <row r="1078" spans="1:18" x14ac:dyDescent="0.35">
      <c r="A1078" s="427" t="str">
        <f>IF(ISBLANK(INDEX('Policy Characteristics'!A:A,MATCH($C1078,'Policy Characteristics'!$C:$C,0))),"",INDEX('Policy Characteristics'!A:A,MATCH($C1078,'Policy Characteristics'!$C:$C,0)))</f>
        <v>Research and Development</v>
      </c>
      <c r="B1078" s="427" t="str">
        <f>IF(ISBLANK(INDEX('Policy Characteristics'!B:B,MATCH($C1078,'Policy Characteristics'!$C:$C,0))),"",INDEX('Policy Characteristics'!B:B,MATCH($C1078,'Policy Characteristics'!$C:$C,0)))</f>
        <v>Fuel Use Reduction</v>
      </c>
      <c r="C1078" s="431" t="str">
        <f t="shared" si="63"/>
        <v>RnD Electricity Fuel Use Perc Reduction</v>
      </c>
      <c r="D1078" s="9" t="s">
        <v>80</v>
      </c>
      <c r="E1078" s="55"/>
      <c r="F1078" s="9" t="s">
        <v>341</v>
      </c>
      <c r="G1078" s="53"/>
      <c r="H1078" s="54">
        <v>751</v>
      </c>
      <c r="I1078" s="53" t="s">
        <v>46</v>
      </c>
      <c r="J1078" s="429" t="str">
        <f>IF(ISBLANK(INDEX('Policy Characteristics'!D:D,MATCH($C1078,'Policy Characteristics'!$C:$C,0))),"",INDEX('Policy Characteristics'!D:D,MATCH($C1078,'Policy Characteristics'!$C:$C,0)))</f>
        <v>R&amp;D Fuel Use Reductions</v>
      </c>
      <c r="K1078" s="427" t="str">
        <f>IF(ISBLANK(INDEX('Policy Characteristics'!E:E,MATCH($C1078,'Policy Characteristics'!$C:$C,0))),"",INDEX('Policy Characteristics'!E:E,MATCH($C1078,'Policy Characteristics'!$C:$C,0)))</f>
        <v>RnD electricity fuel use reduction</v>
      </c>
      <c r="L1078" s="450">
        <f>IF(ISBLANK(INDEX('Policy Characteristics'!F:F,MATCH($C1078,'Policy Characteristics'!$C:$C,0))),"",INDEX('Policy Characteristics'!F:F,MATCH($C1078,'Policy Characteristics'!$C:$C,0)))</f>
        <v>0</v>
      </c>
      <c r="M1078" s="450">
        <f>IF(ISBLANK(INDEX('Policy Characteristics'!G:G,MATCH($C1078,'Policy Characteristics'!$C:$C,0))),"",INDEX('Policy Characteristics'!G:G,MATCH($C1078,'Policy Characteristics'!$C:$C,0)))</f>
        <v>0.4</v>
      </c>
      <c r="N1078" s="450">
        <f>IF(ISBLANK(INDEX('Policy Characteristics'!H:H,MATCH($C1078,'Policy Characteristics'!$C:$C,0))),"",INDEX('Policy Characteristics'!H:H,MATCH($C1078,'Policy Characteristics'!$C:$C,0)))</f>
        <v>0.01</v>
      </c>
      <c r="O1078" s="427" t="str">
        <f>IF(ISBLANK(INDEX('Policy Characteristics'!I:I,MATCH($C1078,'Policy Characteristics'!$C:$C,0))),"",INDEX('Policy Characteristics'!I:I,MATCH($C1078,'Policy Characteristics'!$C:$C,0)))</f>
        <v>% reduction in fuel use</v>
      </c>
      <c r="P1078" s="427" t="str">
        <f>IF(ISBLANK(INDEX('Policy Characteristics'!J:J,MATCH($C1078,'Policy Characteristics'!$C:$C,0))),"",INDEX('Policy Characteristics'!J:J,MATCH($C1078,'Policy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8" s="427" t="str">
        <f>IF(ISBLANK(INDEX('Policy Characteristics'!K:K,MATCH($C1078,'Policy Characteristics'!$C:$C,0))),"",INDEX('Policy Characteristics'!K:K,MATCH($C1078,'Policy Characteristics'!$C:$C,0)))</f>
        <v>architectural-design.html#rnd</v>
      </c>
      <c r="R1078" s="427" t="str">
        <f>IF(ISBLANK(INDEX('Policy Characteristics'!L:L,MATCH($C1078,'Policy Characteristics'!$C:$C,0))),"",INDEX('Policy Characteristics'!L:L,MATCH($C1078,'Policy Characteristics'!$C:$C,0)))</f>
        <v>research-and-development.html</v>
      </c>
    </row>
    <row r="1079" spans="1:18" x14ac:dyDescent="0.35">
      <c r="A1079" s="427" t="str">
        <f>IF(ISBLANK(INDEX('Policy Characteristics'!A:A,MATCH($C1079,'Policy Characteristics'!$C:$C,0))),"",INDEX('Policy Characteristics'!A:A,MATCH($C1079,'Policy Characteristics'!$C:$C,0)))</f>
        <v>Research and Development</v>
      </c>
      <c r="B1079" s="427" t="str">
        <f>IF(ISBLANK(INDEX('Policy Characteristics'!B:B,MATCH($C1079,'Policy Characteristics'!$C:$C,0))),"",INDEX('Policy Characteristics'!B:B,MATCH($C1079,'Policy Characteristics'!$C:$C,0)))</f>
        <v>Fuel Use Reduction</v>
      </c>
      <c r="C1079" s="431" t="str">
        <f t="shared" si="63"/>
        <v>RnD Electricity Fuel Use Perc Reduction</v>
      </c>
      <c r="D1079" s="9" t="s">
        <v>469</v>
      </c>
      <c r="E1079" s="55"/>
      <c r="F1079" s="9" t="s">
        <v>473</v>
      </c>
      <c r="G1079" s="53"/>
      <c r="H1079" s="54">
        <v>752</v>
      </c>
      <c r="I1079" s="53" t="s">
        <v>46</v>
      </c>
      <c r="J1079" s="429" t="str">
        <f>IF(ISBLANK(INDEX('Policy Characteristics'!D:D,MATCH($C1079,'Policy Characteristics'!$C:$C,0))),"",INDEX('Policy Characteristics'!D:D,MATCH($C1079,'Policy Characteristics'!$C:$C,0)))</f>
        <v>R&amp;D Fuel Use Reductions</v>
      </c>
      <c r="K1079" s="427" t="str">
        <f>IF(ISBLANK(INDEX('Policy Characteristics'!E:E,MATCH($C1079,'Policy Characteristics'!$C:$C,0))),"",INDEX('Policy Characteristics'!E:E,MATCH($C1079,'Policy Characteristics'!$C:$C,0)))</f>
        <v>RnD electricity fuel use reduction</v>
      </c>
      <c r="L1079" s="450">
        <f>IF(ISBLANK(INDEX('Policy Characteristics'!F:F,MATCH($C1079,'Policy Characteristics'!$C:$C,0))),"",INDEX('Policy Characteristics'!F:F,MATCH($C1079,'Policy Characteristics'!$C:$C,0)))</f>
        <v>0</v>
      </c>
      <c r="M1079" s="450">
        <f>IF(ISBLANK(INDEX('Policy Characteristics'!G:G,MATCH($C1079,'Policy Characteristics'!$C:$C,0))),"",INDEX('Policy Characteristics'!G:G,MATCH($C1079,'Policy Characteristics'!$C:$C,0)))</f>
        <v>0.4</v>
      </c>
      <c r="N1079" s="450">
        <f>IF(ISBLANK(INDEX('Policy Characteristics'!H:H,MATCH($C1079,'Policy Characteristics'!$C:$C,0))),"",INDEX('Policy Characteristics'!H:H,MATCH($C1079,'Policy Characteristics'!$C:$C,0)))</f>
        <v>0.01</v>
      </c>
      <c r="O1079" s="427" t="str">
        <f>IF(ISBLANK(INDEX('Policy Characteristics'!I:I,MATCH($C1079,'Policy Characteristics'!$C:$C,0))),"",INDEX('Policy Characteristics'!I:I,MATCH($C1079,'Policy Characteristics'!$C:$C,0)))</f>
        <v>% reduction in fuel use</v>
      </c>
      <c r="P1079" s="427" t="str">
        <f>IF(ISBLANK(INDEX('Policy Characteristics'!J:J,MATCH($C1079,'Policy Characteristics'!$C:$C,0))),"",INDEX('Policy Characteristics'!J:J,MATCH($C1079,'Policy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9" s="427" t="str">
        <f>IF(ISBLANK(INDEX('Policy Characteristics'!K:K,MATCH($C1079,'Policy Characteristics'!$C:$C,0))),"",INDEX('Policy Characteristics'!K:K,MATCH($C1079,'Policy Characteristics'!$C:$C,0)))</f>
        <v>architectural-design.html#rnd</v>
      </c>
      <c r="R1079" s="427" t="str">
        <f>IF(ISBLANK(INDEX('Policy Characteristics'!L:L,MATCH($C1079,'Policy Characteristics'!$C:$C,0))),"",INDEX('Policy Characteristics'!L:L,MATCH($C1079,'Policy Characteristics'!$C:$C,0)))</f>
        <v>research-and-development.html</v>
      </c>
    </row>
    <row r="1080" spans="1:18" x14ac:dyDescent="0.35">
      <c r="A1080" s="427" t="str">
        <f>IF(ISBLANK(INDEX('Policy Characteristics'!A:A,MATCH($C1080,'Policy Characteristics'!$C:$C,0))),"",INDEX('Policy Characteristics'!A:A,MATCH($C1080,'Policy Characteristics'!$C:$C,0)))</f>
        <v>Research and Development</v>
      </c>
      <c r="B1080" s="427" t="str">
        <f>IF(ISBLANK(INDEX('Policy Characteristics'!B:B,MATCH($C1080,'Policy Characteristics'!$C:$C,0))),"",INDEX('Policy Characteristics'!B:B,MATCH($C1080,'Policy Characteristics'!$C:$C,0)))</f>
        <v>Fuel Use Reduction</v>
      </c>
      <c r="C1080" s="431" t="str">
        <f t="shared" si="63"/>
        <v>RnD Electricity Fuel Use Perc Reduction</v>
      </c>
      <c r="D1080" s="9" t="s">
        <v>81</v>
      </c>
      <c r="E1080" s="55"/>
      <c r="F1080" s="9" t="s">
        <v>342</v>
      </c>
      <c r="G1080" s="53"/>
      <c r="H1080" s="54">
        <v>753</v>
      </c>
      <c r="I1080" s="53" t="s">
        <v>46</v>
      </c>
      <c r="J1080" s="429" t="str">
        <f>IF(ISBLANK(INDEX('Policy Characteristics'!D:D,MATCH($C1080,'Policy Characteristics'!$C:$C,0))),"",INDEX('Policy Characteristics'!D:D,MATCH($C1080,'Policy Characteristics'!$C:$C,0)))</f>
        <v>R&amp;D Fuel Use Reductions</v>
      </c>
      <c r="K1080" s="427" t="str">
        <f>IF(ISBLANK(INDEX('Policy Characteristics'!E:E,MATCH($C1080,'Policy Characteristics'!$C:$C,0))),"",INDEX('Policy Characteristics'!E:E,MATCH($C1080,'Policy Characteristics'!$C:$C,0)))</f>
        <v>RnD electricity fuel use reduction</v>
      </c>
      <c r="L1080" s="450">
        <f>IF(ISBLANK(INDEX('Policy Characteristics'!F:F,MATCH($C1080,'Policy Characteristics'!$C:$C,0))),"",INDEX('Policy Characteristics'!F:F,MATCH($C1080,'Policy Characteristics'!$C:$C,0)))</f>
        <v>0</v>
      </c>
      <c r="M1080" s="450">
        <f>IF(ISBLANK(INDEX('Policy Characteristics'!G:G,MATCH($C1080,'Policy Characteristics'!$C:$C,0))),"",INDEX('Policy Characteristics'!G:G,MATCH($C1080,'Policy Characteristics'!$C:$C,0)))</f>
        <v>0.4</v>
      </c>
      <c r="N1080" s="450">
        <f>IF(ISBLANK(INDEX('Policy Characteristics'!H:H,MATCH($C1080,'Policy Characteristics'!$C:$C,0))),"",INDEX('Policy Characteristics'!H:H,MATCH($C1080,'Policy Characteristics'!$C:$C,0)))</f>
        <v>0.01</v>
      </c>
      <c r="O1080" s="427" t="str">
        <f>IF(ISBLANK(INDEX('Policy Characteristics'!I:I,MATCH($C1080,'Policy Characteristics'!$C:$C,0))),"",INDEX('Policy Characteristics'!I:I,MATCH($C1080,'Policy Characteristics'!$C:$C,0)))</f>
        <v>% reduction in fuel use</v>
      </c>
      <c r="P1080" s="427" t="str">
        <f>IF(ISBLANK(INDEX('Policy Characteristics'!J:J,MATCH($C1080,'Policy Characteristics'!$C:$C,0))),"",INDEX('Policy Characteristics'!J:J,MATCH($C1080,'Policy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0" s="427" t="str">
        <f>IF(ISBLANK(INDEX('Policy Characteristics'!K:K,MATCH($C1080,'Policy Characteristics'!$C:$C,0))),"",INDEX('Policy Characteristics'!K:K,MATCH($C1080,'Policy Characteristics'!$C:$C,0)))</f>
        <v>architectural-design.html#rnd</v>
      </c>
      <c r="R1080" s="427" t="str">
        <f>IF(ISBLANK(INDEX('Policy Characteristics'!L:L,MATCH($C1080,'Policy Characteristics'!$C:$C,0))),"",INDEX('Policy Characteristics'!L:L,MATCH($C1080,'Policy Characteristics'!$C:$C,0)))</f>
        <v>research-and-development.html</v>
      </c>
    </row>
    <row r="1081" spans="1:18" x14ac:dyDescent="0.35">
      <c r="A1081" s="427" t="str">
        <f>IF(ISBLANK(INDEX('Policy Characteristics'!A:A,MATCH($C1081,'Policy Characteristics'!$C:$C,0))),"",INDEX('Policy Characteristics'!A:A,MATCH($C1081,'Policy Characteristics'!$C:$C,0)))</f>
        <v>Research and Development</v>
      </c>
      <c r="B1081" s="427" t="str">
        <f>IF(ISBLANK(INDEX('Policy Characteristics'!B:B,MATCH($C1081,'Policy Characteristics'!$C:$C,0))),"",INDEX('Policy Characteristics'!B:B,MATCH($C1081,'Policy Characteristics'!$C:$C,0)))</f>
        <v>Fuel Use Reduction</v>
      </c>
      <c r="C1081" s="431" t="str">
        <f t="shared" si="63"/>
        <v>RnD Electricity Fuel Use Perc Reduction</v>
      </c>
      <c r="D1081" s="9" t="s">
        <v>82</v>
      </c>
      <c r="E1081" s="55"/>
      <c r="F1081" s="9" t="s">
        <v>343</v>
      </c>
      <c r="G1081" s="53"/>
      <c r="H1081" s="54">
        <v>754</v>
      </c>
      <c r="I1081" s="53" t="s">
        <v>46</v>
      </c>
      <c r="J1081" s="429" t="str">
        <f>IF(ISBLANK(INDEX('Policy Characteristics'!D:D,MATCH($C1081,'Policy Characteristics'!$C:$C,0))),"",INDEX('Policy Characteristics'!D:D,MATCH($C1081,'Policy Characteristics'!$C:$C,0)))</f>
        <v>R&amp;D Fuel Use Reductions</v>
      </c>
      <c r="K1081" s="427" t="str">
        <f>IF(ISBLANK(INDEX('Policy Characteristics'!E:E,MATCH($C1081,'Policy Characteristics'!$C:$C,0))),"",INDEX('Policy Characteristics'!E:E,MATCH($C1081,'Policy Characteristics'!$C:$C,0)))</f>
        <v>RnD electricity fuel use reduction</v>
      </c>
      <c r="L1081" s="450">
        <f>IF(ISBLANK(INDEX('Policy Characteristics'!F:F,MATCH($C1081,'Policy Characteristics'!$C:$C,0))),"",INDEX('Policy Characteristics'!F:F,MATCH($C1081,'Policy Characteristics'!$C:$C,0)))</f>
        <v>0</v>
      </c>
      <c r="M1081" s="450">
        <f>IF(ISBLANK(INDEX('Policy Characteristics'!G:G,MATCH($C1081,'Policy Characteristics'!$C:$C,0))),"",INDEX('Policy Characteristics'!G:G,MATCH($C1081,'Policy Characteristics'!$C:$C,0)))</f>
        <v>0.4</v>
      </c>
      <c r="N1081" s="450">
        <f>IF(ISBLANK(INDEX('Policy Characteristics'!H:H,MATCH($C1081,'Policy Characteristics'!$C:$C,0))),"",INDEX('Policy Characteristics'!H:H,MATCH($C1081,'Policy Characteristics'!$C:$C,0)))</f>
        <v>0.01</v>
      </c>
      <c r="O1081" s="427" t="str">
        <f>IF(ISBLANK(INDEX('Policy Characteristics'!I:I,MATCH($C1081,'Policy Characteristics'!$C:$C,0))),"",INDEX('Policy Characteristics'!I:I,MATCH($C1081,'Policy Characteristics'!$C:$C,0)))</f>
        <v>% reduction in fuel use</v>
      </c>
      <c r="P1081" s="427" t="str">
        <f>IF(ISBLANK(INDEX('Policy Characteristics'!J:J,MATCH($C1081,'Policy Characteristics'!$C:$C,0))),"",INDEX('Policy Characteristics'!J:J,MATCH($C1081,'Policy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1" s="427" t="str">
        <f>IF(ISBLANK(INDEX('Policy Characteristics'!K:K,MATCH($C1081,'Policy Characteristics'!$C:$C,0))),"",INDEX('Policy Characteristics'!K:K,MATCH($C1081,'Policy Characteristics'!$C:$C,0)))</f>
        <v>architectural-design.html#rnd</v>
      </c>
      <c r="R1081" s="427" t="str">
        <f>IF(ISBLANK(INDEX('Policy Characteristics'!L:L,MATCH($C1081,'Policy Characteristics'!$C:$C,0))),"",INDEX('Policy Characteristics'!L:L,MATCH($C1081,'Policy Characteristics'!$C:$C,0)))</f>
        <v>research-and-development.html</v>
      </c>
    </row>
    <row r="1082" spans="1:18" x14ac:dyDescent="0.35">
      <c r="A1082" s="427" t="str">
        <f>IF(ISBLANK(INDEX('Policy Characteristics'!A:A,MATCH($C1082,'Policy Characteristics'!$C:$C,0))),"",INDEX('Policy Characteristics'!A:A,MATCH($C1082,'Policy Characteristics'!$C:$C,0)))</f>
        <v>Research and Development</v>
      </c>
      <c r="B1082" s="427" t="str">
        <f>IF(ISBLANK(INDEX('Policy Characteristics'!B:B,MATCH($C1082,'Policy Characteristics'!$C:$C,0))),"",INDEX('Policy Characteristics'!B:B,MATCH($C1082,'Policy Characteristics'!$C:$C,0)))</f>
        <v>Fuel Use Reduction</v>
      </c>
      <c r="C1082" s="431" t="str">
        <f t="shared" si="63"/>
        <v>RnD Electricity Fuel Use Perc Reduction</v>
      </c>
      <c r="D1082" s="9" t="s">
        <v>83</v>
      </c>
      <c r="E1082" s="55"/>
      <c r="F1082" s="9" t="s">
        <v>344</v>
      </c>
      <c r="G1082" s="53"/>
      <c r="H1082" s="54">
        <v>124</v>
      </c>
      <c r="I1082" s="53" t="s">
        <v>45</v>
      </c>
      <c r="J1082" s="429" t="str">
        <f>IF(ISBLANK(INDEX('Policy Characteristics'!D:D,MATCH($C1082,'Policy Characteristics'!$C:$C,0))),"",INDEX('Policy Characteristics'!D:D,MATCH($C1082,'Policy Characteristics'!$C:$C,0)))</f>
        <v>R&amp;D Fuel Use Reductions</v>
      </c>
      <c r="K1082" s="427" t="str">
        <f>IF(ISBLANK(INDEX('Policy Characteristics'!E:E,MATCH($C1082,'Policy Characteristics'!$C:$C,0))),"",INDEX('Policy Characteristics'!E:E,MATCH($C1082,'Policy Characteristics'!$C:$C,0)))</f>
        <v>RnD electricity fuel use reduction</v>
      </c>
      <c r="L1082" s="450">
        <f>IF(ISBLANK(INDEX('Policy Characteristics'!F:F,MATCH($C1082,'Policy Characteristics'!$C:$C,0))),"",INDEX('Policy Characteristics'!F:F,MATCH($C1082,'Policy Characteristics'!$C:$C,0)))</f>
        <v>0</v>
      </c>
      <c r="M1082" s="450">
        <f>IF(ISBLANK(INDEX('Policy Characteristics'!G:G,MATCH($C1082,'Policy Characteristics'!$C:$C,0))),"",INDEX('Policy Characteristics'!G:G,MATCH($C1082,'Policy Characteristics'!$C:$C,0)))</f>
        <v>0.4</v>
      </c>
      <c r="N1082" s="450">
        <f>IF(ISBLANK(INDEX('Policy Characteristics'!H:H,MATCH($C1082,'Policy Characteristics'!$C:$C,0))),"",INDEX('Policy Characteristics'!H:H,MATCH($C1082,'Policy Characteristics'!$C:$C,0)))</f>
        <v>0.01</v>
      </c>
      <c r="O1082" s="427" t="str">
        <f>IF(ISBLANK(INDEX('Policy Characteristics'!I:I,MATCH($C1082,'Policy Characteristics'!$C:$C,0))),"",INDEX('Policy Characteristics'!I:I,MATCH($C1082,'Policy Characteristics'!$C:$C,0)))</f>
        <v>% reduction in fuel use</v>
      </c>
      <c r="P1082" s="427" t="str">
        <f>IF(ISBLANK(INDEX('Policy Characteristics'!J:J,MATCH($C1082,'Policy Characteristics'!$C:$C,0))),"",INDEX('Policy Characteristics'!J:J,MATCH($C1082,'Policy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2" s="427" t="str">
        <f>IF(ISBLANK(INDEX('Policy Characteristics'!K:K,MATCH($C1082,'Policy Characteristics'!$C:$C,0))),"",INDEX('Policy Characteristics'!K:K,MATCH($C1082,'Policy Characteristics'!$C:$C,0)))</f>
        <v>architectural-design.html#rnd</v>
      </c>
      <c r="R1082" s="427" t="str">
        <f>IF(ISBLANK(INDEX('Policy Characteristics'!L:L,MATCH($C1082,'Policy Characteristics'!$C:$C,0))),"",INDEX('Policy Characteristics'!L:L,MATCH($C1082,'Policy Characteristics'!$C:$C,0)))</f>
        <v>research-and-development.html</v>
      </c>
    </row>
    <row r="1083" spans="1:18" x14ac:dyDescent="0.35">
      <c r="A1083" s="427" t="str">
        <f>IF(ISBLANK(INDEX('Policy Characteristics'!A:A,MATCH($C1083,'Policy Characteristics'!$C:$C,0))),"",INDEX('Policy Characteristics'!A:A,MATCH($C1083,'Policy Characteristics'!$C:$C,0)))</f>
        <v>Research and Development</v>
      </c>
      <c r="B1083" s="427" t="str">
        <f>IF(ISBLANK(INDEX('Policy Characteristics'!B:B,MATCH($C1083,'Policy Characteristics'!$C:$C,0))),"",INDEX('Policy Characteristics'!B:B,MATCH($C1083,'Policy Characteristics'!$C:$C,0)))</f>
        <v>Fuel Use Reduction</v>
      </c>
      <c r="C1083" s="431" t="str">
        <f t="shared" si="63"/>
        <v>RnD Electricity Fuel Use Perc Reduction</v>
      </c>
      <c r="D1083" s="9" t="s">
        <v>327</v>
      </c>
      <c r="E1083" s="55"/>
      <c r="F1083" s="9" t="s">
        <v>2319</v>
      </c>
      <c r="G1083" s="53"/>
      <c r="H1083" s="54">
        <v>193</v>
      </c>
      <c r="I1083" s="53" t="s">
        <v>45</v>
      </c>
      <c r="J1083" s="429" t="str">
        <f>IF(ISBLANK(INDEX('Policy Characteristics'!D:D,MATCH($C1083,'Policy Characteristics'!$C:$C,0))),"",INDEX('Policy Characteristics'!D:D,MATCH($C1083,'Policy Characteristics'!$C:$C,0)))</f>
        <v>R&amp;D Fuel Use Reductions</v>
      </c>
      <c r="K1083" s="427" t="str">
        <f>IF(ISBLANK(INDEX('Policy Characteristics'!E:E,MATCH($C1083,'Policy Characteristics'!$C:$C,0))),"",INDEX('Policy Characteristics'!E:E,MATCH($C1083,'Policy Characteristics'!$C:$C,0)))</f>
        <v>RnD electricity fuel use reduction</v>
      </c>
      <c r="L1083" s="450">
        <f>IF(ISBLANK(INDEX('Policy Characteristics'!F:F,MATCH($C1083,'Policy Characteristics'!$C:$C,0))),"",INDEX('Policy Characteristics'!F:F,MATCH($C1083,'Policy Characteristics'!$C:$C,0)))</f>
        <v>0</v>
      </c>
      <c r="M1083" s="450">
        <f>IF(ISBLANK(INDEX('Policy Characteristics'!G:G,MATCH($C1083,'Policy Characteristics'!$C:$C,0))),"",INDEX('Policy Characteristics'!G:G,MATCH($C1083,'Policy Characteristics'!$C:$C,0)))</f>
        <v>0.4</v>
      </c>
      <c r="N1083" s="450">
        <f>IF(ISBLANK(INDEX('Policy Characteristics'!H:H,MATCH($C1083,'Policy Characteristics'!$C:$C,0))),"",INDEX('Policy Characteristics'!H:H,MATCH($C1083,'Policy Characteristics'!$C:$C,0)))</f>
        <v>0.01</v>
      </c>
      <c r="O1083" s="427" t="str">
        <f>IF(ISBLANK(INDEX('Policy Characteristics'!I:I,MATCH($C1083,'Policy Characteristics'!$C:$C,0))),"",INDEX('Policy Characteristics'!I:I,MATCH($C1083,'Policy Characteristics'!$C:$C,0)))</f>
        <v>% reduction in fuel use</v>
      </c>
      <c r="P1083" s="427" t="str">
        <f>IF(ISBLANK(INDEX('Policy Characteristics'!J:J,MATCH($C1083,'Policy Characteristics'!$C:$C,0))),"",INDEX('Policy Characteristics'!J:J,MATCH($C1083,'Policy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3" s="427" t="str">
        <f>IF(ISBLANK(INDEX('Policy Characteristics'!K:K,MATCH($C1083,'Policy Characteristics'!$C:$C,0))),"",INDEX('Policy Characteristics'!K:K,MATCH($C1083,'Policy Characteristics'!$C:$C,0)))</f>
        <v>architectural-design.html#rnd</v>
      </c>
      <c r="R1083" s="427" t="str">
        <f>IF(ISBLANK(INDEX('Policy Characteristics'!L:L,MATCH($C1083,'Policy Characteristics'!$C:$C,0))),"",INDEX('Policy Characteristics'!L:L,MATCH($C1083,'Policy Characteristics'!$C:$C,0)))</f>
        <v>research-and-development.html</v>
      </c>
    </row>
    <row r="1084" spans="1:18" x14ac:dyDescent="0.35">
      <c r="A1084" s="427" t="str">
        <f>IF(ISBLANK(INDEX('Policy Characteristics'!A:A,MATCH($C1084,'Policy Characteristics'!$C:$C,0))),"",INDEX('Policy Characteristics'!A:A,MATCH($C1084,'Policy Characteristics'!$C:$C,0)))</f>
        <v>Research and Development</v>
      </c>
      <c r="B1084" s="427" t="str">
        <f>IF(ISBLANK(INDEX('Policy Characteristics'!B:B,MATCH($C1084,'Policy Characteristics'!$C:$C,0))),"",INDEX('Policy Characteristics'!B:B,MATCH($C1084,'Policy Characteristics'!$C:$C,0)))</f>
        <v>Fuel Use Reduction</v>
      </c>
      <c r="C1084" s="431" t="str">
        <f t="shared" ref="C1084:C1085" si="64">C$1075</f>
        <v>RnD Electricity Fuel Use Perc Reduction</v>
      </c>
      <c r="D1084" s="9" t="s">
        <v>465</v>
      </c>
      <c r="E1084" s="55"/>
      <c r="F1084" s="9" t="s">
        <v>466</v>
      </c>
      <c r="G1084" s="53"/>
      <c r="H1084" s="54">
        <v>181</v>
      </c>
      <c r="I1084" s="53" t="s">
        <v>45</v>
      </c>
      <c r="J1084" s="429" t="str">
        <f>IF(ISBLANK(INDEX('Policy Characteristics'!D:D,MATCH($C1084,'Policy Characteristics'!$C:$C,0))),"",INDEX('Policy Characteristics'!D:D,MATCH($C1084,'Policy Characteristics'!$C:$C,0)))</f>
        <v>R&amp;D Fuel Use Reductions</v>
      </c>
      <c r="K1084" s="427" t="str">
        <f>IF(ISBLANK(INDEX('Policy Characteristics'!E:E,MATCH($C1084,'Policy Characteristics'!$C:$C,0))),"",INDEX('Policy Characteristics'!E:E,MATCH($C1084,'Policy Characteristics'!$C:$C,0)))</f>
        <v>RnD electricity fuel use reduction</v>
      </c>
      <c r="L1084" s="450">
        <f>IF(ISBLANK(INDEX('Policy Characteristics'!F:F,MATCH($C1084,'Policy Characteristics'!$C:$C,0))),"",INDEX('Policy Characteristics'!F:F,MATCH($C1084,'Policy Characteristics'!$C:$C,0)))</f>
        <v>0</v>
      </c>
      <c r="M1084" s="450">
        <f>IF(ISBLANK(INDEX('Policy Characteristics'!G:G,MATCH($C1084,'Policy Characteristics'!$C:$C,0))),"",INDEX('Policy Characteristics'!G:G,MATCH($C1084,'Policy Characteristics'!$C:$C,0)))</f>
        <v>0.4</v>
      </c>
      <c r="N1084" s="450">
        <f>IF(ISBLANK(INDEX('Policy Characteristics'!H:H,MATCH($C1084,'Policy Characteristics'!$C:$C,0))),"",INDEX('Policy Characteristics'!H:H,MATCH($C1084,'Policy Characteristics'!$C:$C,0)))</f>
        <v>0.01</v>
      </c>
      <c r="O1084" s="427" t="str">
        <f>IF(ISBLANK(INDEX('Policy Characteristics'!I:I,MATCH($C1084,'Policy Characteristics'!$C:$C,0))),"",INDEX('Policy Characteristics'!I:I,MATCH($C1084,'Policy Characteristics'!$C:$C,0)))</f>
        <v>% reduction in fuel use</v>
      </c>
      <c r="P1084" s="427" t="str">
        <f>IF(ISBLANK(INDEX('Policy Characteristics'!J:J,MATCH($C1084,'Policy Characteristics'!$C:$C,0))),"",INDEX('Policy Characteristics'!J:J,MATCH($C1084,'Policy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4" s="427" t="str">
        <f>IF(ISBLANK(INDEX('Policy Characteristics'!K:K,MATCH($C1084,'Policy Characteristics'!$C:$C,0))),"",INDEX('Policy Characteristics'!K:K,MATCH($C1084,'Policy Characteristics'!$C:$C,0)))</f>
        <v>architectural-design.html#rnd</v>
      </c>
      <c r="R1084" s="427" t="str">
        <f>IF(ISBLANK(INDEX('Policy Characteristics'!L:L,MATCH($C1084,'Policy Characteristics'!$C:$C,0))),"",INDEX('Policy Characteristics'!L:L,MATCH($C1084,'Policy Characteristics'!$C:$C,0)))</f>
        <v>research-and-development.html</v>
      </c>
    </row>
    <row r="1085" spans="1:18" x14ac:dyDescent="0.35">
      <c r="A1085" s="427" t="str">
        <f>IF(ISBLANK(INDEX('Policy Characteristics'!A:A,MATCH($C1085,'Policy Characteristics'!$C:$C,0))),"",INDEX('Policy Characteristics'!A:A,MATCH($C1085,'Policy Characteristics'!$C:$C,0)))</f>
        <v>Research and Development</v>
      </c>
      <c r="B1085" s="427" t="str">
        <f>IF(ISBLANK(INDEX('Policy Characteristics'!B:B,MATCH($C1085,'Policy Characteristics'!$C:$C,0))),"",INDEX('Policy Characteristics'!B:B,MATCH($C1085,'Policy Characteristics'!$C:$C,0)))</f>
        <v>Fuel Use Reduction</v>
      </c>
      <c r="C1085" s="431" t="str">
        <f t="shared" si="64"/>
        <v>RnD Electricity Fuel Use Perc Reduction</v>
      </c>
      <c r="D1085" s="9" t="s">
        <v>474</v>
      </c>
      <c r="E1085" s="55"/>
      <c r="F1085" s="9" t="s">
        <v>476</v>
      </c>
      <c r="G1085" s="53"/>
      <c r="H1085" s="54">
        <v>755</v>
      </c>
      <c r="I1085" s="53" t="s">
        <v>46</v>
      </c>
      <c r="J1085" s="429" t="str">
        <f>IF(ISBLANK(INDEX('Policy Characteristics'!D:D,MATCH($C1085,'Policy Characteristics'!$C:$C,0))),"",INDEX('Policy Characteristics'!D:D,MATCH($C1085,'Policy Characteristics'!$C:$C,0)))</f>
        <v>R&amp;D Fuel Use Reductions</v>
      </c>
      <c r="K1085" s="427" t="str">
        <f>IF(ISBLANK(INDEX('Policy Characteristics'!E:E,MATCH($C1085,'Policy Characteristics'!$C:$C,0))),"",INDEX('Policy Characteristics'!E:E,MATCH($C1085,'Policy Characteristics'!$C:$C,0)))</f>
        <v>RnD electricity fuel use reduction</v>
      </c>
      <c r="L1085" s="450">
        <f>IF(ISBLANK(INDEX('Policy Characteristics'!F:F,MATCH($C1085,'Policy Characteristics'!$C:$C,0))),"",INDEX('Policy Characteristics'!F:F,MATCH($C1085,'Policy Characteristics'!$C:$C,0)))</f>
        <v>0</v>
      </c>
      <c r="M1085" s="450">
        <f>IF(ISBLANK(INDEX('Policy Characteristics'!G:G,MATCH($C1085,'Policy Characteristics'!$C:$C,0))),"",INDEX('Policy Characteristics'!G:G,MATCH($C1085,'Policy Characteristics'!$C:$C,0)))</f>
        <v>0.4</v>
      </c>
      <c r="N1085" s="450">
        <f>IF(ISBLANK(INDEX('Policy Characteristics'!H:H,MATCH($C1085,'Policy Characteristics'!$C:$C,0))),"",INDEX('Policy Characteristics'!H:H,MATCH($C1085,'Policy Characteristics'!$C:$C,0)))</f>
        <v>0.01</v>
      </c>
      <c r="O1085" s="427" t="str">
        <f>IF(ISBLANK(INDEX('Policy Characteristics'!I:I,MATCH($C1085,'Policy Characteristics'!$C:$C,0))),"",INDEX('Policy Characteristics'!I:I,MATCH($C1085,'Policy Characteristics'!$C:$C,0)))</f>
        <v>% reduction in fuel use</v>
      </c>
      <c r="P1085" s="427" t="str">
        <f>IF(ISBLANK(INDEX('Policy Characteristics'!J:J,MATCH($C1085,'Policy Characteristics'!$C:$C,0))),"",INDEX('Policy Characteristics'!J:J,MATCH($C1085,'Policy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5" s="427" t="str">
        <f>IF(ISBLANK(INDEX('Policy Characteristics'!K:K,MATCH($C1085,'Policy Characteristics'!$C:$C,0))),"",INDEX('Policy Characteristics'!K:K,MATCH($C1085,'Policy Characteristics'!$C:$C,0)))</f>
        <v>architectural-design.html#rnd</v>
      </c>
      <c r="R1085" s="427" t="str">
        <f>IF(ISBLANK(INDEX('Policy Characteristics'!L:L,MATCH($C1085,'Policy Characteristics'!$C:$C,0))),"",INDEX('Policy Characteristics'!L:L,MATCH($C1085,'Policy Characteristics'!$C:$C,0)))</f>
        <v>research-and-development.html</v>
      </c>
    </row>
    <row r="1086" spans="1:18" x14ac:dyDescent="0.35">
      <c r="A1086" s="427" t="str">
        <f>IF(ISBLANK(INDEX('Policy Characteristics'!A:A,MATCH($C1086,'Policy Characteristics'!$C:$C,0))),"",INDEX('Policy Characteristics'!A:A,MATCH($C1086,'Policy Characteristics'!$C:$C,0)))</f>
        <v>Research and Development</v>
      </c>
      <c r="B1086" s="427" t="str">
        <f>IF(ISBLANK(INDEX('Policy Characteristics'!B:B,MATCH($C1086,'Policy Characteristics'!$C:$C,0))),"",INDEX('Policy Characteristics'!B:B,MATCH($C1086,'Policy Characteristics'!$C:$C,0)))</f>
        <v>Fuel Use Reduction</v>
      </c>
      <c r="C1086" s="432" t="s">
        <v>314</v>
      </c>
      <c r="D1086" s="211" t="s">
        <v>3246</v>
      </c>
      <c r="E1086" s="53"/>
      <c r="F1086" s="9" t="s">
        <v>3283</v>
      </c>
      <c r="G1086" s="53"/>
      <c r="H1086" s="54">
        <v>1487</v>
      </c>
      <c r="I1086" s="53" t="s">
        <v>45</v>
      </c>
      <c r="J1086" s="429" t="str">
        <f>IF(ISBLANK(INDEX('Policy Characteristics'!D:D,MATCH($C1086,'Policy Characteristics'!$C:$C,0))),"",INDEX('Policy Characteristics'!D:D,MATCH($C1086,'Policy Characteristics'!$C:$C,0)))</f>
        <v>R&amp;D Fuel Use Reductions</v>
      </c>
      <c r="K1086" s="427" t="str">
        <f>IF(ISBLANK(INDEX('Policy Characteristics'!E:E,MATCH($C1086,'Policy Characteristics'!$C:$C,0))),"",INDEX('Policy Characteristics'!E:E,MATCH($C1086,'Policy Characteristics'!$C:$C,0)))</f>
        <v>RnD industry fuel use reduction</v>
      </c>
      <c r="L1086" s="450">
        <f>IF(ISBLANK(INDEX('Policy Characteristics'!F:F,MATCH($C1086,'Policy Characteristics'!$C:$C,0))),"",INDEX('Policy Characteristics'!F:F,MATCH($C1086,'Policy Characteristics'!$C:$C,0)))</f>
        <v>0</v>
      </c>
      <c r="M1086" s="450">
        <f>IF(ISBLANK(INDEX('Policy Characteristics'!G:G,MATCH($C1086,'Policy Characteristics'!$C:$C,0))),"",INDEX('Policy Characteristics'!G:G,MATCH($C1086,'Policy Characteristics'!$C:$C,0)))</f>
        <v>0.4</v>
      </c>
      <c r="N1086" s="450">
        <f>IF(ISBLANK(INDEX('Policy Characteristics'!H:H,MATCH($C1086,'Policy Characteristics'!$C:$C,0))),"",INDEX('Policy Characteristics'!H:H,MATCH($C1086,'Policy Characteristics'!$C:$C,0)))</f>
        <v>0.01</v>
      </c>
      <c r="O1086" s="427" t="str">
        <f>IF(ISBLANK(INDEX('Policy Characteristics'!I:I,MATCH($C1086,'Policy Characteristics'!$C:$C,0))),"",INDEX('Policy Characteristics'!I:I,MATCH($C1086,'Policy Characteristics'!$C:$C,0)))</f>
        <v>% reduction in fuel use</v>
      </c>
      <c r="P1086" s="427" t="str">
        <f>IF(ISBLANK(INDEX('Policy Characteristics'!J:J,MATCH($C1086,'Policy Characteristics'!$C:$C,0))),"",INDEX('Policy Characteristics'!J:J,MATCH($C1086,'Policy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6" s="427" t="str">
        <f>IF(ISBLANK(INDEX('Policy Characteristics'!K:K,MATCH($C1086,'Policy Characteristics'!$C:$C,0))),"",INDEX('Policy Characteristics'!K:K,MATCH($C1086,'Policy Characteristics'!$C:$C,0)))</f>
        <v>architectural-design.html#rnd</v>
      </c>
      <c r="R1086" s="427" t="str">
        <f>IF(ISBLANK(INDEX('Policy Characteristics'!L:L,MATCH($C1086,'Policy Characteristics'!$C:$C,0))),"",INDEX('Policy Characteristics'!L:L,MATCH($C1086,'Policy Characteristics'!$C:$C,0)))</f>
        <v>research-and-development.html</v>
      </c>
    </row>
    <row r="1087" spans="1:18" x14ac:dyDescent="0.35">
      <c r="A1087" s="427" t="str">
        <f>IF(ISBLANK(INDEX('Policy Characteristics'!A:A,MATCH($C1087,'Policy Characteristics'!$C:$C,0))),"",INDEX('Policy Characteristics'!A:A,MATCH($C1087,'Policy Characteristics'!$C:$C,0)))</f>
        <v>Research and Development</v>
      </c>
      <c r="B1087" s="427" t="str">
        <f>IF(ISBLANK(INDEX('Policy Characteristics'!B:B,MATCH($C1087,'Policy Characteristics'!$C:$C,0))),"",INDEX('Policy Characteristics'!B:B,MATCH($C1087,'Policy Characteristics'!$C:$C,0)))</f>
        <v>Fuel Use Reduction</v>
      </c>
      <c r="C1087" s="431" t="str">
        <f t="shared" ref="C1087:C1110" si="65">C$1086</f>
        <v>RnD Industry Fuel Use Perc Reduction</v>
      </c>
      <c r="D1087" s="211" t="s">
        <v>3247</v>
      </c>
      <c r="E1087" s="53"/>
      <c r="F1087" s="9" t="s">
        <v>3284</v>
      </c>
      <c r="G1087" s="53"/>
      <c r="H1087" s="54">
        <v>1488</v>
      </c>
      <c r="I1087" s="53" t="s">
        <v>45</v>
      </c>
      <c r="J1087" s="429" t="str">
        <f>IF(ISBLANK(INDEX('Policy Characteristics'!D:D,MATCH($C1087,'Policy Characteristics'!$C:$C,0))),"",INDEX('Policy Characteristics'!D:D,MATCH($C1087,'Policy Characteristics'!$C:$C,0)))</f>
        <v>R&amp;D Fuel Use Reductions</v>
      </c>
      <c r="K1087" s="427" t="str">
        <f>IF(ISBLANK(INDEX('Policy Characteristics'!E:E,MATCH($C1087,'Policy Characteristics'!$C:$C,0))),"",INDEX('Policy Characteristics'!E:E,MATCH($C1087,'Policy Characteristics'!$C:$C,0)))</f>
        <v>RnD industry fuel use reduction</v>
      </c>
      <c r="L1087" s="450">
        <f>IF(ISBLANK(INDEX('Policy Characteristics'!F:F,MATCH($C1087,'Policy Characteristics'!$C:$C,0))),"",INDEX('Policy Characteristics'!F:F,MATCH($C1087,'Policy Characteristics'!$C:$C,0)))</f>
        <v>0</v>
      </c>
      <c r="M1087" s="450">
        <f>IF(ISBLANK(INDEX('Policy Characteristics'!G:G,MATCH($C1087,'Policy Characteristics'!$C:$C,0))),"",INDEX('Policy Characteristics'!G:G,MATCH($C1087,'Policy Characteristics'!$C:$C,0)))</f>
        <v>0.4</v>
      </c>
      <c r="N1087" s="450">
        <f>IF(ISBLANK(INDEX('Policy Characteristics'!H:H,MATCH($C1087,'Policy Characteristics'!$C:$C,0))),"",INDEX('Policy Characteristics'!H:H,MATCH($C1087,'Policy Characteristics'!$C:$C,0)))</f>
        <v>0.01</v>
      </c>
      <c r="O1087" s="427" t="str">
        <f>IF(ISBLANK(INDEX('Policy Characteristics'!I:I,MATCH($C1087,'Policy Characteristics'!$C:$C,0))),"",INDEX('Policy Characteristics'!I:I,MATCH($C1087,'Policy Characteristics'!$C:$C,0)))</f>
        <v>% reduction in fuel use</v>
      </c>
      <c r="P1087" s="427" t="str">
        <f>IF(ISBLANK(INDEX('Policy Characteristics'!J:J,MATCH($C1087,'Policy Characteristics'!$C:$C,0))),"",INDEX('Policy Characteristics'!J:J,MATCH($C1087,'Policy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7" s="427" t="str">
        <f>IF(ISBLANK(INDEX('Policy Characteristics'!K:K,MATCH($C1087,'Policy Characteristics'!$C:$C,0))),"",INDEX('Policy Characteristics'!K:K,MATCH($C1087,'Policy Characteristics'!$C:$C,0)))</f>
        <v>architectural-design.html#rnd</v>
      </c>
      <c r="R1087" s="427" t="str">
        <f>IF(ISBLANK(INDEX('Policy Characteristics'!L:L,MATCH($C1087,'Policy Characteristics'!$C:$C,0))),"",INDEX('Policy Characteristics'!L:L,MATCH($C1087,'Policy Characteristics'!$C:$C,0)))</f>
        <v>research-and-development.html</v>
      </c>
    </row>
    <row r="1088" spans="1:18" x14ac:dyDescent="0.35">
      <c r="A1088" s="427" t="str">
        <f>IF(ISBLANK(INDEX('Policy Characteristics'!A:A,MATCH($C1088,'Policy Characteristics'!$C:$C,0))),"",INDEX('Policy Characteristics'!A:A,MATCH($C1088,'Policy Characteristics'!$C:$C,0)))</f>
        <v>Research and Development</v>
      </c>
      <c r="B1088" s="427" t="str">
        <f>IF(ISBLANK(INDEX('Policy Characteristics'!B:B,MATCH($C1088,'Policy Characteristics'!$C:$C,0))),"",INDEX('Policy Characteristics'!B:B,MATCH($C1088,'Policy Characteristics'!$C:$C,0)))</f>
        <v>Fuel Use Reduction</v>
      </c>
      <c r="C1088" s="431" t="str">
        <f t="shared" si="65"/>
        <v>RnD Industry Fuel Use Perc Reduction</v>
      </c>
      <c r="D1088" s="211" t="s">
        <v>3248</v>
      </c>
      <c r="E1088" s="53"/>
      <c r="F1088" s="9" t="s">
        <v>3285</v>
      </c>
      <c r="G1088" s="53"/>
      <c r="H1088" s="54">
        <v>1489</v>
      </c>
      <c r="I1088" s="53" t="s">
        <v>45</v>
      </c>
      <c r="J1088" s="429" t="str">
        <f>IF(ISBLANK(INDEX('Policy Characteristics'!D:D,MATCH($C1088,'Policy Characteristics'!$C:$C,0))),"",INDEX('Policy Characteristics'!D:D,MATCH($C1088,'Policy Characteristics'!$C:$C,0)))</f>
        <v>R&amp;D Fuel Use Reductions</v>
      </c>
      <c r="K1088" s="427" t="str">
        <f>IF(ISBLANK(INDEX('Policy Characteristics'!E:E,MATCH($C1088,'Policy Characteristics'!$C:$C,0))),"",INDEX('Policy Characteristics'!E:E,MATCH($C1088,'Policy Characteristics'!$C:$C,0)))</f>
        <v>RnD industry fuel use reduction</v>
      </c>
      <c r="L1088" s="450">
        <f>IF(ISBLANK(INDEX('Policy Characteristics'!F:F,MATCH($C1088,'Policy Characteristics'!$C:$C,0))),"",INDEX('Policy Characteristics'!F:F,MATCH($C1088,'Policy Characteristics'!$C:$C,0)))</f>
        <v>0</v>
      </c>
      <c r="M1088" s="450">
        <f>IF(ISBLANK(INDEX('Policy Characteristics'!G:G,MATCH($C1088,'Policy Characteristics'!$C:$C,0))),"",INDEX('Policy Characteristics'!G:G,MATCH($C1088,'Policy Characteristics'!$C:$C,0)))</f>
        <v>0.4</v>
      </c>
      <c r="N1088" s="450">
        <f>IF(ISBLANK(INDEX('Policy Characteristics'!H:H,MATCH($C1088,'Policy Characteristics'!$C:$C,0))),"",INDEX('Policy Characteristics'!H:H,MATCH($C1088,'Policy Characteristics'!$C:$C,0)))</f>
        <v>0.01</v>
      </c>
      <c r="O1088" s="427" t="str">
        <f>IF(ISBLANK(INDEX('Policy Characteristics'!I:I,MATCH($C1088,'Policy Characteristics'!$C:$C,0))),"",INDEX('Policy Characteristics'!I:I,MATCH($C1088,'Policy Characteristics'!$C:$C,0)))</f>
        <v>% reduction in fuel use</v>
      </c>
      <c r="P1088" s="427" t="str">
        <f>IF(ISBLANK(INDEX('Policy Characteristics'!J:J,MATCH($C1088,'Policy Characteristics'!$C:$C,0))),"",INDEX('Policy Characteristics'!J:J,MATCH($C1088,'Policy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8" s="427" t="str">
        <f>IF(ISBLANK(INDEX('Policy Characteristics'!K:K,MATCH($C1088,'Policy Characteristics'!$C:$C,0))),"",INDEX('Policy Characteristics'!K:K,MATCH($C1088,'Policy Characteristics'!$C:$C,0)))</f>
        <v>architectural-design.html#rnd</v>
      </c>
      <c r="R1088" s="427" t="str">
        <f>IF(ISBLANK(INDEX('Policy Characteristics'!L:L,MATCH($C1088,'Policy Characteristics'!$C:$C,0))),"",INDEX('Policy Characteristics'!L:L,MATCH($C1088,'Policy Characteristics'!$C:$C,0)))</f>
        <v>research-and-development.html</v>
      </c>
    </row>
    <row r="1089" spans="1:18" x14ac:dyDescent="0.35">
      <c r="A1089" s="427" t="str">
        <f>IF(ISBLANK(INDEX('Policy Characteristics'!A:A,MATCH($C1089,'Policy Characteristics'!$C:$C,0))),"",INDEX('Policy Characteristics'!A:A,MATCH($C1089,'Policy Characteristics'!$C:$C,0)))</f>
        <v>Research and Development</v>
      </c>
      <c r="B1089" s="427" t="str">
        <f>IF(ISBLANK(INDEX('Policy Characteristics'!B:B,MATCH($C1089,'Policy Characteristics'!$C:$C,0))),"",INDEX('Policy Characteristics'!B:B,MATCH($C1089,'Policy Characteristics'!$C:$C,0)))</f>
        <v>Fuel Use Reduction</v>
      </c>
      <c r="C1089" s="431" t="str">
        <f t="shared" si="65"/>
        <v>RnD Industry Fuel Use Perc Reduction</v>
      </c>
      <c r="D1089" s="211" t="s">
        <v>3249</v>
      </c>
      <c r="E1089" s="53"/>
      <c r="F1089" s="9" t="s">
        <v>3286</v>
      </c>
      <c r="G1089" s="53"/>
      <c r="H1089" s="54">
        <v>1490</v>
      </c>
      <c r="I1089" s="53" t="s">
        <v>45</v>
      </c>
      <c r="J1089" s="429" t="str">
        <f>IF(ISBLANK(INDEX('Policy Characteristics'!D:D,MATCH($C1089,'Policy Characteristics'!$C:$C,0))),"",INDEX('Policy Characteristics'!D:D,MATCH($C1089,'Policy Characteristics'!$C:$C,0)))</f>
        <v>R&amp;D Fuel Use Reductions</v>
      </c>
      <c r="K1089" s="427" t="str">
        <f>IF(ISBLANK(INDEX('Policy Characteristics'!E:E,MATCH($C1089,'Policy Characteristics'!$C:$C,0))),"",INDEX('Policy Characteristics'!E:E,MATCH($C1089,'Policy Characteristics'!$C:$C,0)))</f>
        <v>RnD industry fuel use reduction</v>
      </c>
      <c r="L1089" s="450">
        <f>IF(ISBLANK(INDEX('Policy Characteristics'!F:F,MATCH($C1089,'Policy Characteristics'!$C:$C,0))),"",INDEX('Policy Characteristics'!F:F,MATCH($C1089,'Policy Characteristics'!$C:$C,0)))</f>
        <v>0</v>
      </c>
      <c r="M1089" s="450">
        <f>IF(ISBLANK(INDEX('Policy Characteristics'!G:G,MATCH($C1089,'Policy Characteristics'!$C:$C,0))),"",INDEX('Policy Characteristics'!G:G,MATCH($C1089,'Policy Characteristics'!$C:$C,0)))</f>
        <v>0.4</v>
      </c>
      <c r="N1089" s="450">
        <f>IF(ISBLANK(INDEX('Policy Characteristics'!H:H,MATCH($C1089,'Policy Characteristics'!$C:$C,0))),"",INDEX('Policy Characteristics'!H:H,MATCH($C1089,'Policy Characteristics'!$C:$C,0)))</f>
        <v>0.01</v>
      </c>
      <c r="O1089" s="427" t="str">
        <f>IF(ISBLANK(INDEX('Policy Characteristics'!I:I,MATCH($C1089,'Policy Characteristics'!$C:$C,0))),"",INDEX('Policy Characteristics'!I:I,MATCH($C1089,'Policy Characteristics'!$C:$C,0)))</f>
        <v>% reduction in fuel use</v>
      </c>
      <c r="P1089" s="427" t="str">
        <f>IF(ISBLANK(INDEX('Policy Characteristics'!J:J,MATCH($C1089,'Policy Characteristics'!$C:$C,0))),"",INDEX('Policy Characteristics'!J:J,MATCH($C1089,'Policy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9" s="427" t="str">
        <f>IF(ISBLANK(INDEX('Policy Characteristics'!K:K,MATCH($C1089,'Policy Characteristics'!$C:$C,0))),"",INDEX('Policy Characteristics'!K:K,MATCH($C1089,'Policy Characteristics'!$C:$C,0)))</f>
        <v>architectural-design.html#rnd</v>
      </c>
      <c r="R1089" s="427" t="str">
        <f>IF(ISBLANK(INDEX('Policy Characteristics'!L:L,MATCH($C1089,'Policy Characteristics'!$C:$C,0))),"",INDEX('Policy Characteristics'!L:L,MATCH($C1089,'Policy Characteristics'!$C:$C,0)))</f>
        <v>research-and-development.html</v>
      </c>
    </row>
    <row r="1090" spans="1:18" x14ac:dyDescent="0.35">
      <c r="A1090" s="427" t="str">
        <f>IF(ISBLANK(INDEX('Policy Characteristics'!A:A,MATCH($C1090,'Policy Characteristics'!$C:$C,0))),"",INDEX('Policy Characteristics'!A:A,MATCH($C1090,'Policy Characteristics'!$C:$C,0)))</f>
        <v>Research and Development</v>
      </c>
      <c r="B1090" s="427" t="str">
        <f>IF(ISBLANK(INDEX('Policy Characteristics'!B:B,MATCH($C1090,'Policy Characteristics'!$C:$C,0))),"",INDEX('Policy Characteristics'!B:B,MATCH($C1090,'Policy Characteristics'!$C:$C,0)))</f>
        <v>Fuel Use Reduction</v>
      </c>
      <c r="C1090" s="431" t="str">
        <f t="shared" si="65"/>
        <v>RnD Industry Fuel Use Perc Reduction</v>
      </c>
      <c r="D1090" s="211" t="s">
        <v>3250</v>
      </c>
      <c r="E1090" s="53"/>
      <c r="F1090" s="9" t="s">
        <v>3287</v>
      </c>
      <c r="G1090" s="53"/>
      <c r="H1090" s="54">
        <v>1491</v>
      </c>
      <c r="I1090" s="53" t="s">
        <v>45</v>
      </c>
      <c r="J1090" s="429" t="str">
        <f>IF(ISBLANK(INDEX('Policy Characteristics'!D:D,MATCH($C1090,'Policy Characteristics'!$C:$C,0))),"",INDEX('Policy Characteristics'!D:D,MATCH($C1090,'Policy Characteristics'!$C:$C,0)))</f>
        <v>R&amp;D Fuel Use Reductions</v>
      </c>
      <c r="K1090" s="427" t="str">
        <f>IF(ISBLANK(INDEX('Policy Characteristics'!E:E,MATCH($C1090,'Policy Characteristics'!$C:$C,0))),"",INDEX('Policy Characteristics'!E:E,MATCH($C1090,'Policy Characteristics'!$C:$C,0)))</f>
        <v>RnD industry fuel use reduction</v>
      </c>
      <c r="L1090" s="450">
        <f>IF(ISBLANK(INDEX('Policy Characteristics'!F:F,MATCH($C1090,'Policy Characteristics'!$C:$C,0))),"",INDEX('Policy Characteristics'!F:F,MATCH($C1090,'Policy Characteristics'!$C:$C,0)))</f>
        <v>0</v>
      </c>
      <c r="M1090" s="450">
        <f>IF(ISBLANK(INDEX('Policy Characteristics'!G:G,MATCH($C1090,'Policy Characteristics'!$C:$C,0))),"",INDEX('Policy Characteristics'!G:G,MATCH($C1090,'Policy Characteristics'!$C:$C,0)))</f>
        <v>0.4</v>
      </c>
      <c r="N1090" s="450">
        <f>IF(ISBLANK(INDEX('Policy Characteristics'!H:H,MATCH($C1090,'Policy Characteristics'!$C:$C,0))),"",INDEX('Policy Characteristics'!H:H,MATCH($C1090,'Policy Characteristics'!$C:$C,0)))</f>
        <v>0.01</v>
      </c>
      <c r="O1090" s="427" t="str">
        <f>IF(ISBLANK(INDEX('Policy Characteristics'!I:I,MATCH($C1090,'Policy Characteristics'!$C:$C,0))),"",INDEX('Policy Characteristics'!I:I,MATCH($C1090,'Policy Characteristics'!$C:$C,0)))</f>
        <v>% reduction in fuel use</v>
      </c>
      <c r="P1090" s="427" t="str">
        <f>IF(ISBLANK(INDEX('Policy Characteristics'!J:J,MATCH($C1090,'Policy Characteristics'!$C:$C,0))),"",INDEX('Policy Characteristics'!J:J,MATCH($C1090,'Policy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0" s="427" t="str">
        <f>IF(ISBLANK(INDEX('Policy Characteristics'!K:K,MATCH($C1090,'Policy Characteristics'!$C:$C,0))),"",INDEX('Policy Characteristics'!K:K,MATCH($C1090,'Policy Characteristics'!$C:$C,0)))</f>
        <v>architectural-design.html#rnd</v>
      </c>
      <c r="R1090" s="427" t="str">
        <f>IF(ISBLANK(INDEX('Policy Characteristics'!L:L,MATCH($C1090,'Policy Characteristics'!$C:$C,0))),"",INDEX('Policy Characteristics'!L:L,MATCH($C1090,'Policy Characteristics'!$C:$C,0)))</f>
        <v>research-and-development.html</v>
      </c>
    </row>
    <row r="1091" spans="1:18" x14ac:dyDescent="0.35">
      <c r="A1091" s="427" t="str">
        <f>IF(ISBLANK(INDEX('Policy Characteristics'!A:A,MATCH($C1091,'Policy Characteristics'!$C:$C,0))),"",INDEX('Policy Characteristics'!A:A,MATCH($C1091,'Policy Characteristics'!$C:$C,0)))</f>
        <v>Research and Development</v>
      </c>
      <c r="B1091" s="427" t="str">
        <f>IF(ISBLANK(INDEX('Policy Characteristics'!B:B,MATCH($C1091,'Policy Characteristics'!$C:$C,0))),"",INDEX('Policy Characteristics'!B:B,MATCH($C1091,'Policy Characteristics'!$C:$C,0)))</f>
        <v>Fuel Use Reduction</v>
      </c>
      <c r="C1091" s="431" t="str">
        <f t="shared" si="65"/>
        <v>RnD Industry Fuel Use Perc Reduction</v>
      </c>
      <c r="D1091" s="211" t="s">
        <v>3251</v>
      </c>
      <c r="E1091" s="53"/>
      <c r="F1091" s="9" t="s">
        <v>3288</v>
      </c>
      <c r="G1091" s="53"/>
      <c r="H1091" s="54">
        <v>1492</v>
      </c>
      <c r="I1091" s="53" t="s">
        <v>45</v>
      </c>
      <c r="J1091" s="429" t="str">
        <f>IF(ISBLANK(INDEX('Policy Characteristics'!D:D,MATCH($C1091,'Policy Characteristics'!$C:$C,0))),"",INDEX('Policy Characteristics'!D:D,MATCH($C1091,'Policy Characteristics'!$C:$C,0)))</f>
        <v>R&amp;D Fuel Use Reductions</v>
      </c>
      <c r="K1091" s="427" t="str">
        <f>IF(ISBLANK(INDEX('Policy Characteristics'!E:E,MATCH($C1091,'Policy Characteristics'!$C:$C,0))),"",INDEX('Policy Characteristics'!E:E,MATCH($C1091,'Policy Characteristics'!$C:$C,0)))</f>
        <v>RnD industry fuel use reduction</v>
      </c>
      <c r="L1091" s="450">
        <f>IF(ISBLANK(INDEX('Policy Characteristics'!F:F,MATCH($C1091,'Policy Characteristics'!$C:$C,0))),"",INDEX('Policy Characteristics'!F:F,MATCH($C1091,'Policy Characteristics'!$C:$C,0)))</f>
        <v>0</v>
      </c>
      <c r="M1091" s="450">
        <f>IF(ISBLANK(INDEX('Policy Characteristics'!G:G,MATCH($C1091,'Policy Characteristics'!$C:$C,0))),"",INDEX('Policy Characteristics'!G:G,MATCH($C1091,'Policy Characteristics'!$C:$C,0)))</f>
        <v>0.4</v>
      </c>
      <c r="N1091" s="450">
        <f>IF(ISBLANK(INDEX('Policy Characteristics'!H:H,MATCH($C1091,'Policy Characteristics'!$C:$C,0))),"",INDEX('Policy Characteristics'!H:H,MATCH($C1091,'Policy Characteristics'!$C:$C,0)))</f>
        <v>0.01</v>
      </c>
      <c r="O1091" s="427" t="str">
        <f>IF(ISBLANK(INDEX('Policy Characteristics'!I:I,MATCH($C1091,'Policy Characteristics'!$C:$C,0))),"",INDEX('Policy Characteristics'!I:I,MATCH($C1091,'Policy Characteristics'!$C:$C,0)))</f>
        <v>% reduction in fuel use</v>
      </c>
      <c r="P1091" s="427" t="str">
        <f>IF(ISBLANK(INDEX('Policy Characteristics'!J:J,MATCH($C1091,'Policy Characteristics'!$C:$C,0))),"",INDEX('Policy Characteristics'!J:J,MATCH($C1091,'Policy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1" s="427" t="str">
        <f>IF(ISBLANK(INDEX('Policy Characteristics'!K:K,MATCH($C1091,'Policy Characteristics'!$C:$C,0))),"",INDEX('Policy Characteristics'!K:K,MATCH($C1091,'Policy Characteristics'!$C:$C,0)))</f>
        <v>architectural-design.html#rnd</v>
      </c>
      <c r="R1091" s="427" t="str">
        <f>IF(ISBLANK(INDEX('Policy Characteristics'!L:L,MATCH($C1091,'Policy Characteristics'!$C:$C,0))),"",INDEX('Policy Characteristics'!L:L,MATCH($C1091,'Policy Characteristics'!$C:$C,0)))</f>
        <v>research-and-development.html</v>
      </c>
    </row>
    <row r="1092" spans="1:18" x14ac:dyDescent="0.35">
      <c r="A1092" s="427" t="str">
        <f>IF(ISBLANK(INDEX('Policy Characteristics'!A:A,MATCH($C1092,'Policy Characteristics'!$C:$C,0))),"",INDEX('Policy Characteristics'!A:A,MATCH($C1092,'Policy Characteristics'!$C:$C,0)))</f>
        <v>Research and Development</v>
      </c>
      <c r="B1092" s="427" t="str">
        <f>IF(ISBLANK(INDEX('Policy Characteristics'!B:B,MATCH($C1092,'Policy Characteristics'!$C:$C,0))),"",INDEX('Policy Characteristics'!B:B,MATCH($C1092,'Policy Characteristics'!$C:$C,0)))</f>
        <v>Fuel Use Reduction</v>
      </c>
      <c r="C1092" s="431" t="str">
        <f t="shared" si="65"/>
        <v>RnD Industry Fuel Use Perc Reduction</v>
      </c>
      <c r="D1092" s="211" t="s">
        <v>3252</v>
      </c>
      <c r="E1092" s="53"/>
      <c r="F1092" s="9" t="s">
        <v>3289</v>
      </c>
      <c r="G1092" s="53"/>
      <c r="H1092" s="54">
        <v>1493</v>
      </c>
      <c r="I1092" s="53" t="s">
        <v>45</v>
      </c>
      <c r="J1092" s="429" t="str">
        <f>IF(ISBLANK(INDEX('Policy Characteristics'!D:D,MATCH($C1092,'Policy Characteristics'!$C:$C,0))),"",INDEX('Policy Characteristics'!D:D,MATCH($C1092,'Policy Characteristics'!$C:$C,0)))</f>
        <v>R&amp;D Fuel Use Reductions</v>
      </c>
      <c r="K1092" s="427" t="str">
        <f>IF(ISBLANK(INDEX('Policy Characteristics'!E:E,MATCH($C1092,'Policy Characteristics'!$C:$C,0))),"",INDEX('Policy Characteristics'!E:E,MATCH($C1092,'Policy Characteristics'!$C:$C,0)))</f>
        <v>RnD industry fuel use reduction</v>
      </c>
      <c r="L1092" s="450">
        <f>IF(ISBLANK(INDEX('Policy Characteristics'!F:F,MATCH($C1092,'Policy Characteristics'!$C:$C,0))),"",INDEX('Policy Characteristics'!F:F,MATCH($C1092,'Policy Characteristics'!$C:$C,0)))</f>
        <v>0</v>
      </c>
      <c r="M1092" s="450">
        <f>IF(ISBLANK(INDEX('Policy Characteristics'!G:G,MATCH($C1092,'Policy Characteristics'!$C:$C,0))),"",INDEX('Policy Characteristics'!G:G,MATCH($C1092,'Policy Characteristics'!$C:$C,0)))</f>
        <v>0.4</v>
      </c>
      <c r="N1092" s="450">
        <f>IF(ISBLANK(INDEX('Policy Characteristics'!H:H,MATCH($C1092,'Policy Characteristics'!$C:$C,0))),"",INDEX('Policy Characteristics'!H:H,MATCH($C1092,'Policy Characteristics'!$C:$C,0)))</f>
        <v>0.01</v>
      </c>
      <c r="O1092" s="427" t="str">
        <f>IF(ISBLANK(INDEX('Policy Characteristics'!I:I,MATCH($C1092,'Policy Characteristics'!$C:$C,0))),"",INDEX('Policy Characteristics'!I:I,MATCH($C1092,'Policy Characteristics'!$C:$C,0)))</f>
        <v>% reduction in fuel use</v>
      </c>
      <c r="P1092" s="427" t="str">
        <f>IF(ISBLANK(INDEX('Policy Characteristics'!J:J,MATCH($C1092,'Policy Characteristics'!$C:$C,0))),"",INDEX('Policy Characteristics'!J:J,MATCH($C1092,'Policy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2" s="427" t="str">
        <f>IF(ISBLANK(INDEX('Policy Characteristics'!K:K,MATCH($C1092,'Policy Characteristics'!$C:$C,0))),"",INDEX('Policy Characteristics'!K:K,MATCH($C1092,'Policy Characteristics'!$C:$C,0)))</f>
        <v>architectural-design.html#rnd</v>
      </c>
      <c r="R1092" s="427" t="str">
        <f>IF(ISBLANK(INDEX('Policy Characteristics'!L:L,MATCH($C1092,'Policy Characteristics'!$C:$C,0))),"",INDEX('Policy Characteristics'!L:L,MATCH($C1092,'Policy Characteristics'!$C:$C,0)))</f>
        <v>research-and-development.html</v>
      </c>
    </row>
    <row r="1093" spans="1:18" x14ac:dyDescent="0.35">
      <c r="A1093" s="427" t="str">
        <f>IF(ISBLANK(INDEX('Policy Characteristics'!A:A,MATCH($C1093,'Policy Characteristics'!$C:$C,0))),"",INDEX('Policy Characteristics'!A:A,MATCH($C1093,'Policy Characteristics'!$C:$C,0)))</f>
        <v>Research and Development</v>
      </c>
      <c r="B1093" s="427" t="str">
        <f>IF(ISBLANK(INDEX('Policy Characteristics'!B:B,MATCH($C1093,'Policy Characteristics'!$C:$C,0))),"",INDEX('Policy Characteristics'!B:B,MATCH($C1093,'Policy Characteristics'!$C:$C,0)))</f>
        <v>Fuel Use Reduction</v>
      </c>
      <c r="C1093" s="431" t="str">
        <f t="shared" si="65"/>
        <v>RnD Industry Fuel Use Perc Reduction</v>
      </c>
      <c r="D1093" s="211" t="s">
        <v>3253</v>
      </c>
      <c r="E1093" s="53"/>
      <c r="F1093" s="9" t="s">
        <v>3290</v>
      </c>
      <c r="G1093" s="53"/>
      <c r="H1093" s="54">
        <v>1494</v>
      </c>
      <c r="I1093" s="53" t="s">
        <v>45</v>
      </c>
      <c r="J1093" s="429" t="str">
        <f>IF(ISBLANK(INDEX('Policy Characteristics'!D:D,MATCH($C1093,'Policy Characteristics'!$C:$C,0))),"",INDEX('Policy Characteristics'!D:D,MATCH($C1093,'Policy Characteristics'!$C:$C,0)))</f>
        <v>R&amp;D Fuel Use Reductions</v>
      </c>
      <c r="K1093" s="427" t="str">
        <f>IF(ISBLANK(INDEX('Policy Characteristics'!E:E,MATCH($C1093,'Policy Characteristics'!$C:$C,0))),"",INDEX('Policy Characteristics'!E:E,MATCH($C1093,'Policy Characteristics'!$C:$C,0)))</f>
        <v>RnD industry fuel use reduction</v>
      </c>
      <c r="L1093" s="450">
        <f>IF(ISBLANK(INDEX('Policy Characteristics'!F:F,MATCH($C1093,'Policy Characteristics'!$C:$C,0))),"",INDEX('Policy Characteristics'!F:F,MATCH($C1093,'Policy Characteristics'!$C:$C,0)))</f>
        <v>0</v>
      </c>
      <c r="M1093" s="450">
        <f>IF(ISBLANK(INDEX('Policy Characteristics'!G:G,MATCH($C1093,'Policy Characteristics'!$C:$C,0))),"",INDEX('Policy Characteristics'!G:G,MATCH($C1093,'Policy Characteristics'!$C:$C,0)))</f>
        <v>0.4</v>
      </c>
      <c r="N1093" s="450">
        <f>IF(ISBLANK(INDEX('Policy Characteristics'!H:H,MATCH($C1093,'Policy Characteristics'!$C:$C,0))),"",INDEX('Policy Characteristics'!H:H,MATCH($C1093,'Policy Characteristics'!$C:$C,0)))</f>
        <v>0.01</v>
      </c>
      <c r="O1093" s="427" t="str">
        <f>IF(ISBLANK(INDEX('Policy Characteristics'!I:I,MATCH($C1093,'Policy Characteristics'!$C:$C,0))),"",INDEX('Policy Characteristics'!I:I,MATCH($C1093,'Policy Characteristics'!$C:$C,0)))</f>
        <v>% reduction in fuel use</v>
      </c>
      <c r="P1093" s="427" t="str">
        <f>IF(ISBLANK(INDEX('Policy Characteristics'!J:J,MATCH($C1093,'Policy Characteristics'!$C:$C,0))),"",INDEX('Policy Characteristics'!J:J,MATCH($C1093,'Policy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3" s="427" t="str">
        <f>IF(ISBLANK(INDEX('Policy Characteristics'!K:K,MATCH($C1093,'Policy Characteristics'!$C:$C,0))),"",INDEX('Policy Characteristics'!K:K,MATCH($C1093,'Policy Characteristics'!$C:$C,0)))</f>
        <v>architectural-design.html#rnd</v>
      </c>
      <c r="R1093" s="427" t="str">
        <f>IF(ISBLANK(INDEX('Policy Characteristics'!L:L,MATCH($C1093,'Policy Characteristics'!$C:$C,0))),"",INDEX('Policy Characteristics'!L:L,MATCH($C1093,'Policy Characteristics'!$C:$C,0)))</f>
        <v>research-and-development.html</v>
      </c>
    </row>
    <row r="1094" spans="1:18" x14ac:dyDescent="0.35">
      <c r="A1094" s="427" t="str">
        <f>IF(ISBLANK(INDEX('Policy Characteristics'!A:A,MATCH($C1094,'Policy Characteristics'!$C:$C,0))),"",INDEX('Policy Characteristics'!A:A,MATCH($C1094,'Policy Characteristics'!$C:$C,0)))</f>
        <v>Research and Development</v>
      </c>
      <c r="B1094" s="427" t="str">
        <f>IF(ISBLANK(INDEX('Policy Characteristics'!B:B,MATCH($C1094,'Policy Characteristics'!$C:$C,0))),"",INDEX('Policy Characteristics'!B:B,MATCH($C1094,'Policy Characteristics'!$C:$C,0)))</f>
        <v>Fuel Use Reduction</v>
      </c>
      <c r="C1094" s="431" t="str">
        <f t="shared" si="65"/>
        <v>RnD Industry Fuel Use Perc Reduction</v>
      </c>
      <c r="D1094" s="211" t="s">
        <v>3254</v>
      </c>
      <c r="E1094" s="53"/>
      <c r="F1094" s="9" t="s">
        <v>3291</v>
      </c>
      <c r="G1094" s="53"/>
      <c r="H1094" s="54">
        <v>1495</v>
      </c>
      <c r="I1094" s="53" t="s">
        <v>45</v>
      </c>
      <c r="J1094" s="429" t="str">
        <f>IF(ISBLANK(INDEX('Policy Characteristics'!D:D,MATCH($C1094,'Policy Characteristics'!$C:$C,0))),"",INDEX('Policy Characteristics'!D:D,MATCH($C1094,'Policy Characteristics'!$C:$C,0)))</f>
        <v>R&amp;D Fuel Use Reductions</v>
      </c>
      <c r="K1094" s="427" t="str">
        <f>IF(ISBLANK(INDEX('Policy Characteristics'!E:E,MATCH($C1094,'Policy Characteristics'!$C:$C,0))),"",INDEX('Policy Characteristics'!E:E,MATCH($C1094,'Policy Characteristics'!$C:$C,0)))</f>
        <v>RnD industry fuel use reduction</v>
      </c>
      <c r="L1094" s="450">
        <f>IF(ISBLANK(INDEX('Policy Characteristics'!F:F,MATCH($C1094,'Policy Characteristics'!$C:$C,0))),"",INDEX('Policy Characteristics'!F:F,MATCH($C1094,'Policy Characteristics'!$C:$C,0)))</f>
        <v>0</v>
      </c>
      <c r="M1094" s="450">
        <f>IF(ISBLANK(INDEX('Policy Characteristics'!G:G,MATCH($C1094,'Policy Characteristics'!$C:$C,0))),"",INDEX('Policy Characteristics'!G:G,MATCH($C1094,'Policy Characteristics'!$C:$C,0)))</f>
        <v>0.4</v>
      </c>
      <c r="N1094" s="450">
        <f>IF(ISBLANK(INDEX('Policy Characteristics'!H:H,MATCH($C1094,'Policy Characteristics'!$C:$C,0))),"",INDEX('Policy Characteristics'!H:H,MATCH($C1094,'Policy Characteristics'!$C:$C,0)))</f>
        <v>0.01</v>
      </c>
      <c r="O1094" s="427" t="str">
        <f>IF(ISBLANK(INDEX('Policy Characteristics'!I:I,MATCH($C1094,'Policy Characteristics'!$C:$C,0))),"",INDEX('Policy Characteristics'!I:I,MATCH($C1094,'Policy Characteristics'!$C:$C,0)))</f>
        <v>% reduction in fuel use</v>
      </c>
      <c r="P1094" s="427" t="str">
        <f>IF(ISBLANK(INDEX('Policy Characteristics'!J:J,MATCH($C1094,'Policy Characteristics'!$C:$C,0))),"",INDEX('Policy Characteristics'!J:J,MATCH($C1094,'Policy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4" s="427" t="str">
        <f>IF(ISBLANK(INDEX('Policy Characteristics'!K:K,MATCH($C1094,'Policy Characteristics'!$C:$C,0))),"",INDEX('Policy Characteristics'!K:K,MATCH($C1094,'Policy Characteristics'!$C:$C,0)))</f>
        <v>architectural-design.html#rnd</v>
      </c>
      <c r="R1094" s="427" t="str">
        <f>IF(ISBLANK(INDEX('Policy Characteristics'!L:L,MATCH($C1094,'Policy Characteristics'!$C:$C,0))),"",INDEX('Policy Characteristics'!L:L,MATCH($C1094,'Policy Characteristics'!$C:$C,0)))</f>
        <v>research-and-development.html</v>
      </c>
    </row>
    <row r="1095" spans="1:18" x14ac:dyDescent="0.35">
      <c r="A1095" s="427" t="str">
        <f>IF(ISBLANK(INDEX('Policy Characteristics'!A:A,MATCH($C1095,'Policy Characteristics'!$C:$C,0))),"",INDEX('Policy Characteristics'!A:A,MATCH($C1095,'Policy Characteristics'!$C:$C,0)))</f>
        <v>Research and Development</v>
      </c>
      <c r="B1095" s="427" t="str">
        <f>IF(ISBLANK(INDEX('Policy Characteristics'!B:B,MATCH($C1095,'Policy Characteristics'!$C:$C,0))),"",INDEX('Policy Characteristics'!B:B,MATCH($C1095,'Policy Characteristics'!$C:$C,0)))</f>
        <v>Fuel Use Reduction</v>
      </c>
      <c r="C1095" s="431" t="str">
        <f t="shared" si="65"/>
        <v>RnD Industry Fuel Use Perc Reduction</v>
      </c>
      <c r="D1095" s="211" t="s">
        <v>3255</v>
      </c>
      <c r="E1095" s="53"/>
      <c r="F1095" s="9" t="s">
        <v>346</v>
      </c>
      <c r="G1095" s="53"/>
      <c r="H1095" s="54">
        <v>1496</v>
      </c>
      <c r="I1095" s="53" t="s">
        <v>45</v>
      </c>
      <c r="J1095" s="429" t="str">
        <f>IF(ISBLANK(INDEX('Policy Characteristics'!D:D,MATCH($C1095,'Policy Characteristics'!$C:$C,0))),"",INDEX('Policy Characteristics'!D:D,MATCH($C1095,'Policy Characteristics'!$C:$C,0)))</f>
        <v>R&amp;D Fuel Use Reductions</v>
      </c>
      <c r="K1095" s="427" t="str">
        <f>IF(ISBLANK(INDEX('Policy Characteristics'!E:E,MATCH($C1095,'Policy Characteristics'!$C:$C,0))),"",INDEX('Policy Characteristics'!E:E,MATCH($C1095,'Policy Characteristics'!$C:$C,0)))</f>
        <v>RnD industry fuel use reduction</v>
      </c>
      <c r="L1095" s="450">
        <f>IF(ISBLANK(INDEX('Policy Characteristics'!F:F,MATCH($C1095,'Policy Characteristics'!$C:$C,0))),"",INDEX('Policy Characteristics'!F:F,MATCH($C1095,'Policy Characteristics'!$C:$C,0)))</f>
        <v>0</v>
      </c>
      <c r="M1095" s="450">
        <f>IF(ISBLANK(INDEX('Policy Characteristics'!G:G,MATCH($C1095,'Policy Characteristics'!$C:$C,0))),"",INDEX('Policy Characteristics'!G:G,MATCH($C1095,'Policy Characteristics'!$C:$C,0)))</f>
        <v>0.4</v>
      </c>
      <c r="N1095" s="450">
        <f>IF(ISBLANK(INDEX('Policy Characteristics'!H:H,MATCH($C1095,'Policy Characteristics'!$C:$C,0))),"",INDEX('Policy Characteristics'!H:H,MATCH($C1095,'Policy Characteristics'!$C:$C,0)))</f>
        <v>0.01</v>
      </c>
      <c r="O1095" s="427" t="str">
        <f>IF(ISBLANK(INDEX('Policy Characteristics'!I:I,MATCH($C1095,'Policy Characteristics'!$C:$C,0))),"",INDEX('Policy Characteristics'!I:I,MATCH($C1095,'Policy Characteristics'!$C:$C,0)))</f>
        <v>% reduction in fuel use</v>
      </c>
      <c r="P1095" s="427" t="str">
        <f>IF(ISBLANK(INDEX('Policy Characteristics'!J:J,MATCH($C1095,'Policy Characteristics'!$C:$C,0))),"",INDEX('Policy Characteristics'!J:J,MATCH($C1095,'Policy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5" s="427" t="str">
        <f>IF(ISBLANK(INDEX('Policy Characteristics'!K:K,MATCH($C1095,'Policy Characteristics'!$C:$C,0))),"",INDEX('Policy Characteristics'!K:K,MATCH($C1095,'Policy Characteristics'!$C:$C,0)))</f>
        <v>architectural-design.html#rnd</v>
      </c>
      <c r="R1095" s="427" t="str">
        <f>IF(ISBLANK(INDEX('Policy Characteristics'!L:L,MATCH($C1095,'Policy Characteristics'!$C:$C,0))),"",INDEX('Policy Characteristics'!L:L,MATCH($C1095,'Policy Characteristics'!$C:$C,0)))</f>
        <v>research-and-development.html</v>
      </c>
    </row>
    <row r="1096" spans="1:18" x14ac:dyDescent="0.35">
      <c r="A1096" s="427" t="str">
        <f>IF(ISBLANK(INDEX('Policy Characteristics'!A:A,MATCH($C1096,'Policy Characteristics'!$C:$C,0))),"",INDEX('Policy Characteristics'!A:A,MATCH($C1096,'Policy Characteristics'!$C:$C,0)))</f>
        <v>Research and Development</v>
      </c>
      <c r="B1096" s="427" t="str">
        <f>IF(ISBLANK(INDEX('Policy Characteristics'!B:B,MATCH($C1096,'Policy Characteristics'!$C:$C,0))),"",INDEX('Policy Characteristics'!B:B,MATCH($C1096,'Policy Characteristics'!$C:$C,0)))</f>
        <v>Fuel Use Reduction</v>
      </c>
      <c r="C1096" s="431" t="str">
        <f t="shared" si="65"/>
        <v>RnD Industry Fuel Use Perc Reduction</v>
      </c>
      <c r="D1096" s="211" t="s">
        <v>3256</v>
      </c>
      <c r="E1096" s="53"/>
      <c r="F1096" s="9" t="s">
        <v>3292</v>
      </c>
      <c r="G1096" s="53"/>
      <c r="H1096" s="54">
        <v>1497</v>
      </c>
      <c r="I1096" s="53" t="s">
        <v>45</v>
      </c>
      <c r="J1096" s="429" t="str">
        <f>IF(ISBLANK(INDEX('Policy Characteristics'!D:D,MATCH($C1096,'Policy Characteristics'!$C:$C,0))),"",INDEX('Policy Characteristics'!D:D,MATCH($C1096,'Policy Characteristics'!$C:$C,0)))</f>
        <v>R&amp;D Fuel Use Reductions</v>
      </c>
      <c r="K1096" s="427" t="str">
        <f>IF(ISBLANK(INDEX('Policy Characteristics'!E:E,MATCH($C1096,'Policy Characteristics'!$C:$C,0))),"",INDEX('Policy Characteristics'!E:E,MATCH($C1096,'Policy Characteristics'!$C:$C,0)))</f>
        <v>RnD industry fuel use reduction</v>
      </c>
      <c r="L1096" s="450">
        <f>IF(ISBLANK(INDEX('Policy Characteristics'!F:F,MATCH($C1096,'Policy Characteristics'!$C:$C,0))),"",INDEX('Policy Characteristics'!F:F,MATCH($C1096,'Policy Characteristics'!$C:$C,0)))</f>
        <v>0</v>
      </c>
      <c r="M1096" s="450">
        <f>IF(ISBLANK(INDEX('Policy Characteristics'!G:G,MATCH($C1096,'Policy Characteristics'!$C:$C,0))),"",INDEX('Policy Characteristics'!G:G,MATCH($C1096,'Policy Characteristics'!$C:$C,0)))</f>
        <v>0.4</v>
      </c>
      <c r="N1096" s="450">
        <f>IF(ISBLANK(INDEX('Policy Characteristics'!H:H,MATCH($C1096,'Policy Characteristics'!$C:$C,0))),"",INDEX('Policy Characteristics'!H:H,MATCH($C1096,'Policy Characteristics'!$C:$C,0)))</f>
        <v>0.01</v>
      </c>
      <c r="O1096" s="427" t="str">
        <f>IF(ISBLANK(INDEX('Policy Characteristics'!I:I,MATCH($C1096,'Policy Characteristics'!$C:$C,0))),"",INDEX('Policy Characteristics'!I:I,MATCH($C1096,'Policy Characteristics'!$C:$C,0)))</f>
        <v>% reduction in fuel use</v>
      </c>
      <c r="P1096" s="427" t="str">
        <f>IF(ISBLANK(INDEX('Policy Characteristics'!J:J,MATCH($C1096,'Policy Characteristics'!$C:$C,0))),"",INDEX('Policy Characteristics'!J:J,MATCH($C1096,'Policy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6" s="427" t="str">
        <f>IF(ISBLANK(INDEX('Policy Characteristics'!K:K,MATCH($C1096,'Policy Characteristics'!$C:$C,0))),"",INDEX('Policy Characteristics'!K:K,MATCH($C1096,'Policy Characteristics'!$C:$C,0)))</f>
        <v>architectural-design.html#rnd</v>
      </c>
      <c r="R1096" s="427" t="str">
        <f>IF(ISBLANK(INDEX('Policy Characteristics'!L:L,MATCH($C1096,'Policy Characteristics'!$C:$C,0))),"",INDEX('Policy Characteristics'!L:L,MATCH($C1096,'Policy Characteristics'!$C:$C,0)))</f>
        <v>research-and-development.html</v>
      </c>
    </row>
    <row r="1097" spans="1:18" x14ac:dyDescent="0.35">
      <c r="A1097" s="427" t="str">
        <f>IF(ISBLANK(INDEX('Policy Characteristics'!A:A,MATCH($C1097,'Policy Characteristics'!$C:$C,0))),"",INDEX('Policy Characteristics'!A:A,MATCH($C1097,'Policy Characteristics'!$C:$C,0)))</f>
        <v>Research and Development</v>
      </c>
      <c r="B1097" s="427" t="str">
        <f>IF(ISBLANK(INDEX('Policy Characteristics'!B:B,MATCH($C1097,'Policy Characteristics'!$C:$C,0))),"",INDEX('Policy Characteristics'!B:B,MATCH($C1097,'Policy Characteristics'!$C:$C,0)))</f>
        <v>Fuel Use Reduction</v>
      </c>
      <c r="C1097" s="431" t="str">
        <f t="shared" si="65"/>
        <v>RnD Industry Fuel Use Perc Reduction</v>
      </c>
      <c r="D1097" s="211" t="s">
        <v>3257</v>
      </c>
      <c r="E1097" s="53"/>
      <c r="F1097" s="9" t="s">
        <v>3293</v>
      </c>
      <c r="G1097" s="53"/>
      <c r="H1097" s="54">
        <v>1498</v>
      </c>
      <c r="I1097" s="53" t="s">
        <v>45</v>
      </c>
      <c r="J1097" s="429" t="str">
        <f>IF(ISBLANK(INDEX('Policy Characteristics'!D:D,MATCH($C1097,'Policy Characteristics'!$C:$C,0))),"",INDEX('Policy Characteristics'!D:D,MATCH($C1097,'Policy Characteristics'!$C:$C,0)))</f>
        <v>R&amp;D Fuel Use Reductions</v>
      </c>
      <c r="K1097" s="427" t="str">
        <f>IF(ISBLANK(INDEX('Policy Characteristics'!E:E,MATCH($C1097,'Policy Characteristics'!$C:$C,0))),"",INDEX('Policy Characteristics'!E:E,MATCH($C1097,'Policy Characteristics'!$C:$C,0)))</f>
        <v>RnD industry fuel use reduction</v>
      </c>
      <c r="L1097" s="450">
        <f>IF(ISBLANK(INDEX('Policy Characteristics'!F:F,MATCH($C1097,'Policy Characteristics'!$C:$C,0))),"",INDEX('Policy Characteristics'!F:F,MATCH($C1097,'Policy Characteristics'!$C:$C,0)))</f>
        <v>0</v>
      </c>
      <c r="M1097" s="450">
        <f>IF(ISBLANK(INDEX('Policy Characteristics'!G:G,MATCH($C1097,'Policy Characteristics'!$C:$C,0))),"",INDEX('Policy Characteristics'!G:G,MATCH($C1097,'Policy Characteristics'!$C:$C,0)))</f>
        <v>0.4</v>
      </c>
      <c r="N1097" s="450">
        <f>IF(ISBLANK(INDEX('Policy Characteristics'!H:H,MATCH($C1097,'Policy Characteristics'!$C:$C,0))),"",INDEX('Policy Characteristics'!H:H,MATCH($C1097,'Policy Characteristics'!$C:$C,0)))</f>
        <v>0.01</v>
      </c>
      <c r="O1097" s="427" t="str">
        <f>IF(ISBLANK(INDEX('Policy Characteristics'!I:I,MATCH($C1097,'Policy Characteristics'!$C:$C,0))),"",INDEX('Policy Characteristics'!I:I,MATCH($C1097,'Policy Characteristics'!$C:$C,0)))</f>
        <v>% reduction in fuel use</v>
      </c>
      <c r="P1097" s="427" t="str">
        <f>IF(ISBLANK(INDEX('Policy Characteristics'!J:J,MATCH($C1097,'Policy Characteristics'!$C:$C,0))),"",INDEX('Policy Characteristics'!J:J,MATCH($C1097,'Policy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7" s="427" t="str">
        <f>IF(ISBLANK(INDEX('Policy Characteristics'!K:K,MATCH($C1097,'Policy Characteristics'!$C:$C,0))),"",INDEX('Policy Characteristics'!K:K,MATCH($C1097,'Policy Characteristics'!$C:$C,0)))</f>
        <v>architectural-design.html#rnd</v>
      </c>
      <c r="R1097" s="427" t="str">
        <f>IF(ISBLANK(INDEX('Policy Characteristics'!L:L,MATCH($C1097,'Policy Characteristics'!$C:$C,0))),"",INDEX('Policy Characteristics'!L:L,MATCH($C1097,'Policy Characteristics'!$C:$C,0)))</f>
        <v>research-and-development.html</v>
      </c>
    </row>
    <row r="1098" spans="1:18" x14ac:dyDescent="0.35">
      <c r="A1098" s="427" t="str">
        <f>IF(ISBLANK(INDEX('Policy Characteristics'!A:A,MATCH($C1098,'Policy Characteristics'!$C:$C,0))),"",INDEX('Policy Characteristics'!A:A,MATCH($C1098,'Policy Characteristics'!$C:$C,0)))</f>
        <v>Research and Development</v>
      </c>
      <c r="B1098" s="427" t="str">
        <f>IF(ISBLANK(INDEX('Policy Characteristics'!B:B,MATCH($C1098,'Policy Characteristics'!$C:$C,0))),"",INDEX('Policy Characteristics'!B:B,MATCH($C1098,'Policy Characteristics'!$C:$C,0)))</f>
        <v>Fuel Use Reduction</v>
      </c>
      <c r="C1098" s="431" t="str">
        <f t="shared" si="65"/>
        <v>RnD Industry Fuel Use Perc Reduction</v>
      </c>
      <c r="D1098" s="211" t="s">
        <v>3258</v>
      </c>
      <c r="E1098" s="53"/>
      <c r="F1098" s="9" t="s">
        <v>3294</v>
      </c>
      <c r="G1098" s="53"/>
      <c r="H1098" s="54">
        <v>1499</v>
      </c>
      <c r="I1098" s="53" t="s">
        <v>45</v>
      </c>
      <c r="J1098" s="429" t="str">
        <f>IF(ISBLANK(INDEX('Policy Characteristics'!D:D,MATCH($C1098,'Policy Characteristics'!$C:$C,0))),"",INDEX('Policy Characteristics'!D:D,MATCH($C1098,'Policy Characteristics'!$C:$C,0)))</f>
        <v>R&amp;D Fuel Use Reductions</v>
      </c>
      <c r="K1098" s="427" t="str">
        <f>IF(ISBLANK(INDEX('Policy Characteristics'!E:E,MATCH($C1098,'Policy Characteristics'!$C:$C,0))),"",INDEX('Policy Characteristics'!E:E,MATCH($C1098,'Policy Characteristics'!$C:$C,0)))</f>
        <v>RnD industry fuel use reduction</v>
      </c>
      <c r="L1098" s="450">
        <f>IF(ISBLANK(INDEX('Policy Characteristics'!F:F,MATCH($C1098,'Policy Characteristics'!$C:$C,0))),"",INDEX('Policy Characteristics'!F:F,MATCH($C1098,'Policy Characteristics'!$C:$C,0)))</f>
        <v>0</v>
      </c>
      <c r="M1098" s="450">
        <f>IF(ISBLANK(INDEX('Policy Characteristics'!G:G,MATCH($C1098,'Policy Characteristics'!$C:$C,0))),"",INDEX('Policy Characteristics'!G:G,MATCH($C1098,'Policy Characteristics'!$C:$C,0)))</f>
        <v>0.4</v>
      </c>
      <c r="N1098" s="450">
        <f>IF(ISBLANK(INDEX('Policy Characteristics'!H:H,MATCH($C1098,'Policy Characteristics'!$C:$C,0))),"",INDEX('Policy Characteristics'!H:H,MATCH($C1098,'Policy Characteristics'!$C:$C,0)))</f>
        <v>0.01</v>
      </c>
      <c r="O1098" s="427" t="str">
        <f>IF(ISBLANK(INDEX('Policy Characteristics'!I:I,MATCH($C1098,'Policy Characteristics'!$C:$C,0))),"",INDEX('Policy Characteristics'!I:I,MATCH($C1098,'Policy Characteristics'!$C:$C,0)))</f>
        <v>% reduction in fuel use</v>
      </c>
      <c r="P1098" s="427" t="str">
        <f>IF(ISBLANK(INDEX('Policy Characteristics'!J:J,MATCH($C1098,'Policy Characteristics'!$C:$C,0))),"",INDEX('Policy Characteristics'!J:J,MATCH($C1098,'Policy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8" s="427" t="str">
        <f>IF(ISBLANK(INDEX('Policy Characteristics'!K:K,MATCH($C1098,'Policy Characteristics'!$C:$C,0))),"",INDEX('Policy Characteristics'!K:K,MATCH($C1098,'Policy Characteristics'!$C:$C,0)))</f>
        <v>architectural-design.html#rnd</v>
      </c>
      <c r="R1098" s="427" t="str">
        <f>IF(ISBLANK(INDEX('Policy Characteristics'!L:L,MATCH($C1098,'Policy Characteristics'!$C:$C,0))),"",INDEX('Policy Characteristics'!L:L,MATCH($C1098,'Policy Characteristics'!$C:$C,0)))</f>
        <v>research-and-development.html</v>
      </c>
    </row>
    <row r="1099" spans="1:18" x14ac:dyDescent="0.35">
      <c r="A1099" s="427" t="str">
        <f>IF(ISBLANK(INDEX('Policy Characteristics'!A:A,MATCH($C1099,'Policy Characteristics'!$C:$C,0))),"",INDEX('Policy Characteristics'!A:A,MATCH($C1099,'Policy Characteristics'!$C:$C,0)))</f>
        <v>Research and Development</v>
      </c>
      <c r="B1099" s="427" t="str">
        <f>IF(ISBLANK(INDEX('Policy Characteristics'!B:B,MATCH($C1099,'Policy Characteristics'!$C:$C,0))),"",INDEX('Policy Characteristics'!B:B,MATCH($C1099,'Policy Characteristics'!$C:$C,0)))</f>
        <v>Fuel Use Reduction</v>
      </c>
      <c r="C1099" s="431" t="str">
        <f t="shared" si="65"/>
        <v>RnD Industry Fuel Use Perc Reduction</v>
      </c>
      <c r="D1099" s="211" t="s">
        <v>3259</v>
      </c>
      <c r="E1099" s="53"/>
      <c r="F1099" s="9" t="s">
        <v>345</v>
      </c>
      <c r="G1099" s="53"/>
      <c r="H1099" s="54">
        <v>1500</v>
      </c>
      <c r="I1099" s="53" t="s">
        <v>45</v>
      </c>
      <c r="J1099" s="429" t="str">
        <f>IF(ISBLANK(INDEX('Policy Characteristics'!D:D,MATCH($C1099,'Policy Characteristics'!$C:$C,0))),"",INDEX('Policy Characteristics'!D:D,MATCH($C1099,'Policy Characteristics'!$C:$C,0)))</f>
        <v>R&amp;D Fuel Use Reductions</v>
      </c>
      <c r="K1099" s="427" t="str">
        <f>IF(ISBLANK(INDEX('Policy Characteristics'!E:E,MATCH($C1099,'Policy Characteristics'!$C:$C,0))),"",INDEX('Policy Characteristics'!E:E,MATCH($C1099,'Policy Characteristics'!$C:$C,0)))</f>
        <v>RnD industry fuel use reduction</v>
      </c>
      <c r="L1099" s="450">
        <f>IF(ISBLANK(INDEX('Policy Characteristics'!F:F,MATCH($C1099,'Policy Characteristics'!$C:$C,0))),"",INDEX('Policy Characteristics'!F:F,MATCH($C1099,'Policy Characteristics'!$C:$C,0)))</f>
        <v>0</v>
      </c>
      <c r="M1099" s="450">
        <f>IF(ISBLANK(INDEX('Policy Characteristics'!G:G,MATCH($C1099,'Policy Characteristics'!$C:$C,0))),"",INDEX('Policy Characteristics'!G:G,MATCH($C1099,'Policy Characteristics'!$C:$C,0)))</f>
        <v>0.4</v>
      </c>
      <c r="N1099" s="450">
        <f>IF(ISBLANK(INDEX('Policy Characteristics'!H:H,MATCH($C1099,'Policy Characteristics'!$C:$C,0))),"",INDEX('Policy Characteristics'!H:H,MATCH($C1099,'Policy Characteristics'!$C:$C,0)))</f>
        <v>0.01</v>
      </c>
      <c r="O1099" s="427" t="str">
        <f>IF(ISBLANK(INDEX('Policy Characteristics'!I:I,MATCH($C1099,'Policy Characteristics'!$C:$C,0))),"",INDEX('Policy Characteristics'!I:I,MATCH($C1099,'Policy Characteristics'!$C:$C,0)))</f>
        <v>% reduction in fuel use</v>
      </c>
      <c r="P1099" s="427" t="str">
        <f>IF(ISBLANK(INDEX('Policy Characteristics'!J:J,MATCH($C1099,'Policy Characteristics'!$C:$C,0))),"",INDEX('Policy Characteristics'!J:J,MATCH($C1099,'Policy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9" s="427" t="str">
        <f>IF(ISBLANK(INDEX('Policy Characteristics'!K:K,MATCH($C1099,'Policy Characteristics'!$C:$C,0))),"",INDEX('Policy Characteristics'!K:K,MATCH($C1099,'Policy Characteristics'!$C:$C,0)))</f>
        <v>architectural-design.html#rnd</v>
      </c>
      <c r="R1099" s="427" t="str">
        <f>IF(ISBLANK(INDEX('Policy Characteristics'!L:L,MATCH($C1099,'Policy Characteristics'!$C:$C,0))),"",INDEX('Policy Characteristics'!L:L,MATCH($C1099,'Policy Characteristics'!$C:$C,0)))</f>
        <v>research-and-development.html</v>
      </c>
    </row>
    <row r="1100" spans="1:18" x14ac:dyDescent="0.35">
      <c r="A1100" s="427" t="str">
        <f>IF(ISBLANK(INDEX('Policy Characteristics'!A:A,MATCH($C1100,'Policy Characteristics'!$C:$C,0))),"",INDEX('Policy Characteristics'!A:A,MATCH($C1100,'Policy Characteristics'!$C:$C,0)))</f>
        <v>Research and Development</v>
      </c>
      <c r="B1100" s="427" t="str">
        <f>IF(ISBLANK(INDEX('Policy Characteristics'!B:B,MATCH($C1100,'Policy Characteristics'!$C:$C,0))),"",INDEX('Policy Characteristics'!B:B,MATCH($C1100,'Policy Characteristics'!$C:$C,0)))</f>
        <v>Fuel Use Reduction</v>
      </c>
      <c r="C1100" s="431" t="str">
        <f t="shared" si="65"/>
        <v>RnD Industry Fuel Use Perc Reduction</v>
      </c>
      <c r="D1100" s="211" t="s">
        <v>3260</v>
      </c>
      <c r="E1100" s="53"/>
      <c r="F1100" s="9" t="s">
        <v>3295</v>
      </c>
      <c r="G1100" s="53"/>
      <c r="H1100" s="54">
        <v>1501</v>
      </c>
      <c r="I1100" s="53" t="s">
        <v>45</v>
      </c>
      <c r="J1100" s="429" t="str">
        <f>IF(ISBLANK(INDEX('Policy Characteristics'!D:D,MATCH($C1100,'Policy Characteristics'!$C:$C,0))),"",INDEX('Policy Characteristics'!D:D,MATCH($C1100,'Policy Characteristics'!$C:$C,0)))</f>
        <v>R&amp;D Fuel Use Reductions</v>
      </c>
      <c r="K1100" s="427" t="str">
        <f>IF(ISBLANK(INDEX('Policy Characteristics'!E:E,MATCH($C1100,'Policy Characteristics'!$C:$C,0))),"",INDEX('Policy Characteristics'!E:E,MATCH($C1100,'Policy Characteristics'!$C:$C,0)))</f>
        <v>RnD industry fuel use reduction</v>
      </c>
      <c r="L1100" s="450">
        <f>IF(ISBLANK(INDEX('Policy Characteristics'!F:F,MATCH($C1100,'Policy Characteristics'!$C:$C,0))),"",INDEX('Policy Characteristics'!F:F,MATCH($C1100,'Policy Characteristics'!$C:$C,0)))</f>
        <v>0</v>
      </c>
      <c r="M1100" s="450">
        <f>IF(ISBLANK(INDEX('Policy Characteristics'!G:G,MATCH($C1100,'Policy Characteristics'!$C:$C,0))),"",INDEX('Policy Characteristics'!G:G,MATCH($C1100,'Policy Characteristics'!$C:$C,0)))</f>
        <v>0.4</v>
      </c>
      <c r="N1100" s="450">
        <f>IF(ISBLANK(INDEX('Policy Characteristics'!H:H,MATCH($C1100,'Policy Characteristics'!$C:$C,0))),"",INDEX('Policy Characteristics'!H:H,MATCH($C1100,'Policy Characteristics'!$C:$C,0)))</f>
        <v>0.01</v>
      </c>
      <c r="O1100" s="427" t="str">
        <f>IF(ISBLANK(INDEX('Policy Characteristics'!I:I,MATCH($C1100,'Policy Characteristics'!$C:$C,0))),"",INDEX('Policy Characteristics'!I:I,MATCH($C1100,'Policy Characteristics'!$C:$C,0)))</f>
        <v>% reduction in fuel use</v>
      </c>
      <c r="P1100" s="427" t="str">
        <f>IF(ISBLANK(INDEX('Policy Characteristics'!J:J,MATCH($C1100,'Policy Characteristics'!$C:$C,0))),"",INDEX('Policy Characteristics'!J:J,MATCH($C1100,'Policy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0" s="427" t="str">
        <f>IF(ISBLANK(INDEX('Policy Characteristics'!K:K,MATCH($C1100,'Policy Characteristics'!$C:$C,0))),"",INDEX('Policy Characteristics'!K:K,MATCH($C1100,'Policy Characteristics'!$C:$C,0)))</f>
        <v>architectural-design.html#rnd</v>
      </c>
      <c r="R1100" s="427" t="str">
        <f>IF(ISBLANK(INDEX('Policy Characteristics'!L:L,MATCH($C1100,'Policy Characteristics'!$C:$C,0))),"",INDEX('Policy Characteristics'!L:L,MATCH($C1100,'Policy Characteristics'!$C:$C,0)))</f>
        <v>research-and-development.html</v>
      </c>
    </row>
    <row r="1101" spans="1:18" ht="29" x14ac:dyDescent="0.35">
      <c r="A1101" s="427" t="str">
        <f>IF(ISBLANK(INDEX('Policy Characteristics'!A:A,MATCH($C1101,'Policy Characteristics'!$C:$C,0))),"",INDEX('Policy Characteristics'!A:A,MATCH($C1101,'Policy Characteristics'!$C:$C,0)))</f>
        <v>Research and Development</v>
      </c>
      <c r="B1101" s="427" t="str">
        <f>IF(ISBLANK(INDEX('Policy Characteristics'!B:B,MATCH($C1101,'Policy Characteristics'!$C:$C,0))),"",INDEX('Policy Characteristics'!B:B,MATCH($C1101,'Policy Characteristics'!$C:$C,0)))</f>
        <v>Fuel Use Reduction</v>
      </c>
      <c r="C1101" s="431" t="str">
        <f t="shared" si="65"/>
        <v>RnD Industry Fuel Use Perc Reduction</v>
      </c>
      <c r="D1101" s="211" t="s">
        <v>3261</v>
      </c>
      <c r="E1101" s="53"/>
      <c r="F1101" s="9" t="s">
        <v>3296</v>
      </c>
      <c r="G1101" s="53"/>
      <c r="H1101" s="54">
        <v>1502</v>
      </c>
      <c r="I1101" s="53" t="s">
        <v>45</v>
      </c>
      <c r="J1101" s="429" t="str">
        <f>IF(ISBLANK(INDEX('Policy Characteristics'!D:D,MATCH($C1101,'Policy Characteristics'!$C:$C,0))),"",INDEX('Policy Characteristics'!D:D,MATCH($C1101,'Policy Characteristics'!$C:$C,0)))</f>
        <v>R&amp;D Fuel Use Reductions</v>
      </c>
      <c r="K1101" s="427" t="str">
        <f>IF(ISBLANK(INDEX('Policy Characteristics'!E:E,MATCH($C1101,'Policy Characteristics'!$C:$C,0))),"",INDEX('Policy Characteristics'!E:E,MATCH($C1101,'Policy Characteristics'!$C:$C,0)))</f>
        <v>RnD industry fuel use reduction</v>
      </c>
      <c r="L1101" s="450">
        <f>IF(ISBLANK(INDEX('Policy Characteristics'!F:F,MATCH($C1101,'Policy Characteristics'!$C:$C,0))),"",INDEX('Policy Characteristics'!F:F,MATCH($C1101,'Policy Characteristics'!$C:$C,0)))</f>
        <v>0</v>
      </c>
      <c r="M1101" s="450">
        <f>IF(ISBLANK(INDEX('Policy Characteristics'!G:G,MATCH($C1101,'Policy Characteristics'!$C:$C,0))),"",INDEX('Policy Characteristics'!G:G,MATCH($C1101,'Policy Characteristics'!$C:$C,0)))</f>
        <v>0.4</v>
      </c>
      <c r="N1101" s="450">
        <f>IF(ISBLANK(INDEX('Policy Characteristics'!H:H,MATCH($C1101,'Policy Characteristics'!$C:$C,0))),"",INDEX('Policy Characteristics'!H:H,MATCH($C1101,'Policy Characteristics'!$C:$C,0)))</f>
        <v>0.01</v>
      </c>
      <c r="O1101" s="427" t="str">
        <f>IF(ISBLANK(INDEX('Policy Characteristics'!I:I,MATCH($C1101,'Policy Characteristics'!$C:$C,0))),"",INDEX('Policy Characteristics'!I:I,MATCH($C1101,'Policy Characteristics'!$C:$C,0)))</f>
        <v>% reduction in fuel use</v>
      </c>
      <c r="P1101" s="427" t="str">
        <f>IF(ISBLANK(INDEX('Policy Characteristics'!J:J,MATCH($C1101,'Policy Characteristics'!$C:$C,0))),"",INDEX('Policy Characteristics'!J:J,MATCH($C1101,'Policy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1" s="427" t="str">
        <f>IF(ISBLANK(INDEX('Policy Characteristics'!K:K,MATCH($C1101,'Policy Characteristics'!$C:$C,0))),"",INDEX('Policy Characteristics'!K:K,MATCH($C1101,'Policy Characteristics'!$C:$C,0)))</f>
        <v>architectural-design.html#rnd</v>
      </c>
      <c r="R1101" s="427" t="str">
        <f>IF(ISBLANK(INDEX('Policy Characteristics'!L:L,MATCH($C1101,'Policy Characteristics'!$C:$C,0))),"",INDEX('Policy Characteristics'!L:L,MATCH($C1101,'Policy Characteristics'!$C:$C,0)))</f>
        <v>research-and-development.html</v>
      </c>
    </row>
    <row r="1102" spans="1:18" x14ac:dyDescent="0.35">
      <c r="A1102" s="427" t="str">
        <f>IF(ISBLANK(INDEX('Policy Characteristics'!A:A,MATCH($C1102,'Policy Characteristics'!$C:$C,0))),"",INDEX('Policy Characteristics'!A:A,MATCH($C1102,'Policy Characteristics'!$C:$C,0)))</f>
        <v>Research and Development</v>
      </c>
      <c r="B1102" s="427" t="str">
        <f>IF(ISBLANK(INDEX('Policy Characteristics'!B:B,MATCH($C1102,'Policy Characteristics'!$C:$C,0))),"",INDEX('Policy Characteristics'!B:B,MATCH($C1102,'Policy Characteristics'!$C:$C,0)))</f>
        <v>Fuel Use Reduction</v>
      </c>
      <c r="C1102" s="431" t="str">
        <f t="shared" si="65"/>
        <v>RnD Industry Fuel Use Perc Reduction</v>
      </c>
      <c r="D1102" s="211" t="s">
        <v>3262</v>
      </c>
      <c r="E1102" s="53"/>
      <c r="F1102" s="9" t="s">
        <v>3297</v>
      </c>
      <c r="G1102" s="53"/>
      <c r="H1102" s="54">
        <v>1503</v>
      </c>
      <c r="I1102" s="53" t="s">
        <v>45</v>
      </c>
      <c r="J1102" s="429" t="str">
        <f>IF(ISBLANK(INDEX('Policy Characteristics'!D:D,MATCH($C1102,'Policy Characteristics'!$C:$C,0))),"",INDEX('Policy Characteristics'!D:D,MATCH($C1102,'Policy Characteristics'!$C:$C,0)))</f>
        <v>R&amp;D Fuel Use Reductions</v>
      </c>
      <c r="K1102" s="427" t="str">
        <f>IF(ISBLANK(INDEX('Policy Characteristics'!E:E,MATCH($C1102,'Policy Characteristics'!$C:$C,0))),"",INDEX('Policy Characteristics'!E:E,MATCH($C1102,'Policy Characteristics'!$C:$C,0)))</f>
        <v>RnD industry fuel use reduction</v>
      </c>
      <c r="L1102" s="450">
        <f>IF(ISBLANK(INDEX('Policy Characteristics'!F:F,MATCH($C1102,'Policy Characteristics'!$C:$C,0))),"",INDEX('Policy Characteristics'!F:F,MATCH($C1102,'Policy Characteristics'!$C:$C,0)))</f>
        <v>0</v>
      </c>
      <c r="M1102" s="450">
        <f>IF(ISBLANK(INDEX('Policy Characteristics'!G:G,MATCH($C1102,'Policy Characteristics'!$C:$C,0))),"",INDEX('Policy Characteristics'!G:G,MATCH($C1102,'Policy Characteristics'!$C:$C,0)))</f>
        <v>0.4</v>
      </c>
      <c r="N1102" s="450">
        <f>IF(ISBLANK(INDEX('Policy Characteristics'!H:H,MATCH($C1102,'Policy Characteristics'!$C:$C,0))),"",INDEX('Policy Characteristics'!H:H,MATCH($C1102,'Policy Characteristics'!$C:$C,0)))</f>
        <v>0.01</v>
      </c>
      <c r="O1102" s="427" t="str">
        <f>IF(ISBLANK(INDEX('Policy Characteristics'!I:I,MATCH($C1102,'Policy Characteristics'!$C:$C,0))),"",INDEX('Policy Characteristics'!I:I,MATCH($C1102,'Policy Characteristics'!$C:$C,0)))</f>
        <v>% reduction in fuel use</v>
      </c>
      <c r="P1102" s="427" t="str">
        <f>IF(ISBLANK(INDEX('Policy Characteristics'!J:J,MATCH($C1102,'Policy Characteristics'!$C:$C,0))),"",INDEX('Policy Characteristics'!J:J,MATCH($C1102,'Policy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2" s="427" t="str">
        <f>IF(ISBLANK(INDEX('Policy Characteristics'!K:K,MATCH($C1102,'Policy Characteristics'!$C:$C,0))),"",INDEX('Policy Characteristics'!K:K,MATCH($C1102,'Policy Characteristics'!$C:$C,0)))</f>
        <v>architectural-design.html#rnd</v>
      </c>
      <c r="R1102" s="427" t="str">
        <f>IF(ISBLANK(INDEX('Policy Characteristics'!L:L,MATCH($C1102,'Policy Characteristics'!$C:$C,0))),"",INDEX('Policy Characteristics'!L:L,MATCH($C1102,'Policy Characteristics'!$C:$C,0)))</f>
        <v>research-and-development.html</v>
      </c>
    </row>
    <row r="1103" spans="1:18" x14ac:dyDescent="0.35">
      <c r="A1103" s="427" t="str">
        <f>IF(ISBLANK(INDEX('Policy Characteristics'!A:A,MATCH($C1103,'Policy Characteristics'!$C:$C,0))),"",INDEX('Policy Characteristics'!A:A,MATCH($C1103,'Policy Characteristics'!$C:$C,0)))</f>
        <v>Research and Development</v>
      </c>
      <c r="B1103" s="427" t="str">
        <f>IF(ISBLANK(INDEX('Policy Characteristics'!B:B,MATCH($C1103,'Policy Characteristics'!$C:$C,0))),"",INDEX('Policy Characteristics'!B:B,MATCH($C1103,'Policy Characteristics'!$C:$C,0)))</f>
        <v>Fuel Use Reduction</v>
      </c>
      <c r="C1103" s="431" t="str">
        <f t="shared" si="65"/>
        <v>RnD Industry Fuel Use Perc Reduction</v>
      </c>
      <c r="D1103" s="211" t="s">
        <v>3263</v>
      </c>
      <c r="E1103" s="53"/>
      <c r="F1103" s="9" t="s">
        <v>3298</v>
      </c>
      <c r="G1103" s="53"/>
      <c r="H1103" s="54">
        <v>1504</v>
      </c>
      <c r="I1103" s="53" t="s">
        <v>45</v>
      </c>
      <c r="J1103" s="429" t="str">
        <f>IF(ISBLANK(INDEX('Policy Characteristics'!D:D,MATCH($C1103,'Policy Characteristics'!$C:$C,0))),"",INDEX('Policy Characteristics'!D:D,MATCH($C1103,'Policy Characteristics'!$C:$C,0)))</f>
        <v>R&amp;D Fuel Use Reductions</v>
      </c>
      <c r="K1103" s="427" t="str">
        <f>IF(ISBLANK(INDEX('Policy Characteristics'!E:E,MATCH($C1103,'Policy Characteristics'!$C:$C,0))),"",INDEX('Policy Characteristics'!E:E,MATCH($C1103,'Policy Characteristics'!$C:$C,0)))</f>
        <v>RnD industry fuel use reduction</v>
      </c>
      <c r="L1103" s="450">
        <f>IF(ISBLANK(INDEX('Policy Characteristics'!F:F,MATCH($C1103,'Policy Characteristics'!$C:$C,0))),"",INDEX('Policy Characteristics'!F:F,MATCH($C1103,'Policy Characteristics'!$C:$C,0)))</f>
        <v>0</v>
      </c>
      <c r="M1103" s="450">
        <f>IF(ISBLANK(INDEX('Policy Characteristics'!G:G,MATCH($C1103,'Policy Characteristics'!$C:$C,0))),"",INDEX('Policy Characteristics'!G:G,MATCH($C1103,'Policy Characteristics'!$C:$C,0)))</f>
        <v>0.4</v>
      </c>
      <c r="N1103" s="450">
        <f>IF(ISBLANK(INDEX('Policy Characteristics'!H:H,MATCH($C1103,'Policy Characteristics'!$C:$C,0))),"",INDEX('Policy Characteristics'!H:H,MATCH($C1103,'Policy Characteristics'!$C:$C,0)))</f>
        <v>0.01</v>
      </c>
      <c r="O1103" s="427" t="str">
        <f>IF(ISBLANK(INDEX('Policy Characteristics'!I:I,MATCH($C1103,'Policy Characteristics'!$C:$C,0))),"",INDEX('Policy Characteristics'!I:I,MATCH($C1103,'Policy Characteristics'!$C:$C,0)))</f>
        <v>% reduction in fuel use</v>
      </c>
      <c r="P1103" s="427" t="str">
        <f>IF(ISBLANK(INDEX('Policy Characteristics'!J:J,MATCH($C1103,'Policy Characteristics'!$C:$C,0))),"",INDEX('Policy Characteristics'!J:J,MATCH($C1103,'Policy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3" s="427" t="str">
        <f>IF(ISBLANK(INDEX('Policy Characteristics'!K:K,MATCH($C1103,'Policy Characteristics'!$C:$C,0))),"",INDEX('Policy Characteristics'!K:K,MATCH($C1103,'Policy Characteristics'!$C:$C,0)))</f>
        <v>architectural-design.html#rnd</v>
      </c>
      <c r="R1103" s="427" t="str">
        <f>IF(ISBLANK(INDEX('Policy Characteristics'!L:L,MATCH($C1103,'Policy Characteristics'!$C:$C,0))),"",INDEX('Policy Characteristics'!L:L,MATCH($C1103,'Policy Characteristics'!$C:$C,0)))</f>
        <v>research-and-development.html</v>
      </c>
    </row>
    <row r="1104" spans="1:18" x14ac:dyDescent="0.35">
      <c r="A1104" s="427" t="str">
        <f>IF(ISBLANK(INDEX('Policy Characteristics'!A:A,MATCH($C1104,'Policy Characteristics'!$C:$C,0))),"",INDEX('Policy Characteristics'!A:A,MATCH($C1104,'Policy Characteristics'!$C:$C,0)))</f>
        <v>Research and Development</v>
      </c>
      <c r="B1104" s="427" t="str">
        <f>IF(ISBLANK(INDEX('Policy Characteristics'!B:B,MATCH($C1104,'Policy Characteristics'!$C:$C,0))),"",INDEX('Policy Characteristics'!B:B,MATCH($C1104,'Policy Characteristics'!$C:$C,0)))</f>
        <v>Fuel Use Reduction</v>
      </c>
      <c r="C1104" s="431" t="str">
        <f t="shared" si="65"/>
        <v>RnD Industry Fuel Use Perc Reduction</v>
      </c>
      <c r="D1104" s="211" t="s">
        <v>3264</v>
      </c>
      <c r="E1104" s="53"/>
      <c r="F1104" s="9" t="s">
        <v>3299</v>
      </c>
      <c r="G1104" s="53"/>
      <c r="H1104" s="54">
        <v>1505</v>
      </c>
      <c r="I1104" s="53" t="s">
        <v>45</v>
      </c>
      <c r="J1104" s="429" t="str">
        <f>IF(ISBLANK(INDEX('Policy Characteristics'!D:D,MATCH($C1104,'Policy Characteristics'!$C:$C,0))),"",INDEX('Policy Characteristics'!D:D,MATCH($C1104,'Policy Characteristics'!$C:$C,0)))</f>
        <v>R&amp;D Fuel Use Reductions</v>
      </c>
      <c r="K1104" s="427" t="str">
        <f>IF(ISBLANK(INDEX('Policy Characteristics'!E:E,MATCH($C1104,'Policy Characteristics'!$C:$C,0))),"",INDEX('Policy Characteristics'!E:E,MATCH($C1104,'Policy Characteristics'!$C:$C,0)))</f>
        <v>RnD industry fuel use reduction</v>
      </c>
      <c r="L1104" s="450">
        <f>IF(ISBLANK(INDEX('Policy Characteristics'!F:F,MATCH($C1104,'Policy Characteristics'!$C:$C,0))),"",INDEX('Policy Characteristics'!F:F,MATCH($C1104,'Policy Characteristics'!$C:$C,0)))</f>
        <v>0</v>
      </c>
      <c r="M1104" s="450">
        <f>IF(ISBLANK(INDEX('Policy Characteristics'!G:G,MATCH($C1104,'Policy Characteristics'!$C:$C,0))),"",INDEX('Policy Characteristics'!G:G,MATCH($C1104,'Policy Characteristics'!$C:$C,0)))</f>
        <v>0.4</v>
      </c>
      <c r="N1104" s="450">
        <f>IF(ISBLANK(INDEX('Policy Characteristics'!H:H,MATCH($C1104,'Policy Characteristics'!$C:$C,0))),"",INDEX('Policy Characteristics'!H:H,MATCH($C1104,'Policy Characteristics'!$C:$C,0)))</f>
        <v>0.01</v>
      </c>
      <c r="O1104" s="427" t="str">
        <f>IF(ISBLANK(INDEX('Policy Characteristics'!I:I,MATCH($C1104,'Policy Characteristics'!$C:$C,0))),"",INDEX('Policy Characteristics'!I:I,MATCH($C1104,'Policy Characteristics'!$C:$C,0)))</f>
        <v>% reduction in fuel use</v>
      </c>
      <c r="P1104" s="427" t="str">
        <f>IF(ISBLANK(INDEX('Policy Characteristics'!J:J,MATCH($C1104,'Policy Characteristics'!$C:$C,0))),"",INDEX('Policy Characteristics'!J:J,MATCH($C1104,'Policy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4" s="427" t="str">
        <f>IF(ISBLANK(INDEX('Policy Characteristics'!K:K,MATCH($C1104,'Policy Characteristics'!$C:$C,0))),"",INDEX('Policy Characteristics'!K:K,MATCH($C1104,'Policy Characteristics'!$C:$C,0)))</f>
        <v>architectural-design.html#rnd</v>
      </c>
      <c r="R1104" s="427" t="str">
        <f>IF(ISBLANK(INDEX('Policy Characteristics'!L:L,MATCH($C1104,'Policy Characteristics'!$C:$C,0))),"",INDEX('Policy Characteristics'!L:L,MATCH($C1104,'Policy Characteristics'!$C:$C,0)))</f>
        <v>research-and-development.html</v>
      </c>
    </row>
    <row r="1105" spans="1:18" x14ac:dyDescent="0.35">
      <c r="A1105" s="427" t="str">
        <f>IF(ISBLANK(INDEX('Policy Characteristics'!A:A,MATCH($C1105,'Policy Characteristics'!$C:$C,0))),"",INDEX('Policy Characteristics'!A:A,MATCH($C1105,'Policy Characteristics'!$C:$C,0)))</f>
        <v>Research and Development</v>
      </c>
      <c r="B1105" s="427" t="str">
        <f>IF(ISBLANK(INDEX('Policy Characteristics'!B:B,MATCH($C1105,'Policy Characteristics'!$C:$C,0))),"",INDEX('Policy Characteristics'!B:B,MATCH($C1105,'Policy Characteristics'!$C:$C,0)))</f>
        <v>Fuel Use Reduction</v>
      </c>
      <c r="C1105" s="431" t="str">
        <f t="shared" si="65"/>
        <v>RnD Industry Fuel Use Perc Reduction</v>
      </c>
      <c r="D1105" s="211" t="s">
        <v>3265</v>
      </c>
      <c r="E1105" s="53"/>
      <c r="F1105" s="9" t="s">
        <v>3300</v>
      </c>
      <c r="G1105" s="53"/>
      <c r="H1105" s="54">
        <v>1506</v>
      </c>
      <c r="I1105" s="53" t="s">
        <v>45</v>
      </c>
      <c r="J1105" s="429" t="str">
        <f>IF(ISBLANK(INDEX('Policy Characteristics'!D:D,MATCH($C1105,'Policy Characteristics'!$C:$C,0))),"",INDEX('Policy Characteristics'!D:D,MATCH($C1105,'Policy Characteristics'!$C:$C,0)))</f>
        <v>R&amp;D Fuel Use Reductions</v>
      </c>
      <c r="K1105" s="427" t="str">
        <f>IF(ISBLANK(INDEX('Policy Characteristics'!E:E,MATCH($C1105,'Policy Characteristics'!$C:$C,0))),"",INDEX('Policy Characteristics'!E:E,MATCH($C1105,'Policy Characteristics'!$C:$C,0)))</f>
        <v>RnD industry fuel use reduction</v>
      </c>
      <c r="L1105" s="450">
        <f>IF(ISBLANK(INDEX('Policy Characteristics'!F:F,MATCH($C1105,'Policy Characteristics'!$C:$C,0))),"",INDEX('Policy Characteristics'!F:F,MATCH($C1105,'Policy Characteristics'!$C:$C,0)))</f>
        <v>0</v>
      </c>
      <c r="M1105" s="450">
        <f>IF(ISBLANK(INDEX('Policy Characteristics'!G:G,MATCH($C1105,'Policy Characteristics'!$C:$C,0))),"",INDEX('Policy Characteristics'!G:G,MATCH($C1105,'Policy Characteristics'!$C:$C,0)))</f>
        <v>0.4</v>
      </c>
      <c r="N1105" s="450">
        <f>IF(ISBLANK(INDEX('Policy Characteristics'!H:H,MATCH($C1105,'Policy Characteristics'!$C:$C,0))),"",INDEX('Policy Characteristics'!H:H,MATCH($C1105,'Policy Characteristics'!$C:$C,0)))</f>
        <v>0.01</v>
      </c>
      <c r="O1105" s="427" t="str">
        <f>IF(ISBLANK(INDEX('Policy Characteristics'!I:I,MATCH($C1105,'Policy Characteristics'!$C:$C,0))),"",INDEX('Policy Characteristics'!I:I,MATCH($C1105,'Policy Characteristics'!$C:$C,0)))</f>
        <v>% reduction in fuel use</v>
      </c>
      <c r="P1105" s="427" t="str">
        <f>IF(ISBLANK(INDEX('Policy Characteristics'!J:J,MATCH($C1105,'Policy Characteristics'!$C:$C,0))),"",INDEX('Policy Characteristics'!J:J,MATCH($C1105,'Policy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5" s="427" t="str">
        <f>IF(ISBLANK(INDEX('Policy Characteristics'!K:K,MATCH($C1105,'Policy Characteristics'!$C:$C,0))),"",INDEX('Policy Characteristics'!K:K,MATCH($C1105,'Policy Characteristics'!$C:$C,0)))</f>
        <v>architectural-design.html#rnd</v>
      </c>
      <c r="R1105" s="427" t="str">
        <f>IF(ISBLANK(INDEX('Policy Characteristics'!L:L,MATCH($C1105,'Policy Characteristics'!$C:$C,0))),"",INDEX('Policy Characteristics'!L:L,MATCH($C1105,'Policy Characteristics'!$C:$C,0)))</f>
        <v>research-and-development.html</v>
      </c>
    </row>
    <row r="1106" spans="1:18" x14ac:dyDescent="0.35">
      <c r="A1106" s="427" t="str">
        <f>IF(ISBLANK(INDEX('Policy Characteristics'!A:A,MATCH($C1106,'Policy Characteristics'!$C:$C,0))),"",INDEX('Policy Characteristics'!A:A,MATCH($C1106,'Policy Characteristics'!$C:$C,0)))</f>
        <v>Research and Development</v>
      </c>
      <c r="B1106" s="427" t="str">
        <f>IF(ISBLANK(INDEX('Policy Characteristics'!B:B,MATCH($C1106,'Policy Characteristics'!$C:$C,0))),"",INDEX('Policy Characteristics'!B:B,MATCH($C1106,'Policy Characteristics'!$C:$C,0)))</f>
        <v>Fuel Use Reduction</v>
      </c>
      <c r="C1106" s="431" t="str">
        <f t="shared" si="65"/>
        <v>RnD Industry Fuel Use Perc Reduction</v>
      </c>
      <c r="D1106" s="211" t="s">
        <v>3266</v>
      </c>
      <c r="E1106" s="53"/>
      <c r="F1106" s="9" t="s">
        <v>3301</v>
      </c>
      <c r="G1106" s="53"/>
      <c r="H1106" s="54">
        <v>1507</v>
      </c>
      <c r="I1106" s="53" t="s">
        <v>45</v>
      </c>
      <c r="J1106" s="429" t="str">
        <f>IF(ISBLANK(INDEX('Policy Characteristics'!D:D,MATCH($C1106,'Policy Characteristics'!$C:$C,0))),"",INDEX('Policy Characteristics'!D:D,MATCH($C1106,'Policy Characteristics'!$C:$C,0)))</f>
        <v>R&amp;D Fuel Use Reductions</v>
      </c>
      <c r="K1106" s="427" t="str">
        <f>IF(ISBLANK(INDEX('Policy Characteristics'!E:E,MATCH($C1106,'Policy Characteristics'!$C:$C,0))),"",INDEX('Policy Characteristics'!E:E,MATCH($C1106,'Policy Characteristics'!$C:$C,0)))</f>
        <v>RnD industry fuel use reduction</v>
      </c>
      <c r="L1106" s="450">
        <f>IF(ISBLANK(INDEX('Policy Characteristics'!F:F,MATCH($C1106,'Policy Characteristics'!$C:$C,0))),"",INDEX('Policy Characteristics'!F:F,MATCH($C1106,'Policy Characteristics'!$C:$C,0)))</f>
        <v>0</v>
      </c>
      <c r="M1106" s="450">
        <f>IF(ISBLANK(INDEX('Policy Characteristics'!G:G,MATCH($C1106,'Policy Characteristics'!$C:$C,0))),"",INDEX('Policy Characteristics'!G:G,MATCH($C1106,'Policy Characteristics'!$C:$C,0)))</f>
        <v>0.4</v>
      </c>
      <c r="N1106" s="450">
        <f>IF(ISBLANK(INDEX('Policy Characteristics'!H:H,MATCH($C1106,'Policy Characteristics'!$C:$C,0))),"",INDEX('Policy Characteristics'!H:H,MATCH($C1106,'Policy Characteristics'!$C:$C,0)))</f>
        <v>0.01</v>
      </c>
      <c r="O1106" s="427" t="str">
        <f>IF(ISBLANK(INDEX('Policy Characteristics'!I:I,MATCH($C1106,'Policy Characteristics'!$C:$C,0))),"",INDEX('Policy Characteristics'!I:I,MATCH($C1106,'Policy Characteristics'!$C:$C,0)))</f>
        <v>% reduction in fuel use</v>
      </c>
      <c r="P1106" s="427" t="str">
        <f>IF(ISBLANK(INDEX('Policy Characteristics'!J:J,MATCH($C1106,'Policy Characteristics'!$C:$C,0))),"",INDEX('Policy Characteristics'!J:J,MATCH($C1106,'Policy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6" s="427" t="str">
        <f>IF(ISBLANK(INDEX('Policy Characteristics'!K:K,MATCH($C1106,'Policy Characteristics'!$C:$C,0))),"",INDEX('Policy Characteristics'!K:K,MATCH($C1106,'Policy Characteristics'!$C:$C,0)))</f>
        <v>architectural-design.html#rnd</v>
      </c>
      <c r="R1106" s="427" t="str">
        <f>IF(ISBLANK(INDEX('Policy Characteristics'!L:L,MATCH($C1106,'Policy Characteristics'!$C:$C,0))),"",INDEX('Policy Characteristics'!L:L,MATCH($C1106,'Policy Characteristics'!$C:$C,0)))</f>
        <v>research-and-development.html</v>
      </c>
    </row>
    <row r="1107" spans="1:18" x14ac:dyDescent="0.35">
      <c r="A1107" s="427" t="str">
        <f>IF(ISBLANK(INDEX('Policy Characteristics'!A:A,MATCH($C1107,'Policy Characteristics'!$C:$C,0))),"",INDEX('Policy Characteristics'!A:A,MATCH($C1107,'Policy Characteristics'!$C:$C,0)))</f>
        <v>Research and Development</v>
      </c>
      <c r="B1107" s="427" t="str">
        <f>IF(ISBLANK(INDEX('Policy Characteristics'!B:B,MATCH($C1107,'Policy Characteristics'!$C:$C,0))),"",INDEX('Policy Characteristics'!B:B,MATCH($C1107,'Policy Characteristics'!$C:$C,0)))</f>
        <v>Fuel Use Reduction</v>
      </c>
      <c r="C1107" s="431" t="str">
        <f t="shared" si="65"/>
        <v>RnD Industry Fuel Use Perc Reduction</v>
      </c>
      <c r="D1107" s="211" t="s">
        <v>3267</v>
      </c>
      <c r="E1107" s="53"/>
      <c r="F1107" s="9" t="s">
        <v>3302</v>
      </c>
      <c r="G1107" s="53"/>
      <c r="H1107" s="54">
        <v>1508</v>
      </c>
      <c r="I1107" s="53" t="s">
        <v>45</v>
      </c>
      <c r="J1107" s="429" t="str">
        <f>IF(ISBLANK(INDEX('Policy Characteristics'!D:D,MATCH($C1107,'Policy Characteristics'!$C:$C,0))),"",INDEX('Policy Characteristics'!D:D,MATCH($C1107,'Policy Characteristics'!$C:$C,0)))</f>
        <v>R&amp;D Fuel Use Reductions</v>
      </c>
      <c r="K1107" s="427" t="str">
        <f>IF(ISBLANK(INDEX('Policy Characteristics'!E:E,MATCH($C1107,'Policy Characteristics'!$C:$C,0))),"",INDEX('Policy Characteristics'!E:E,MATCH($C1107,'Policy Characteristics'!$C:$C,0)))</f>
        <v>RnD industry fuel use reduction</v>
      </c>
      <c r="L1107" s="450">
        <f>IF(ISBLANK(INDEX('Policy Characteristics'!F:F,MATCH($C1107,'Policy Characteristics'!$C:$C,0))),"",INDEX('Policy Characteristics'!F:F,MATCH($C1107,'Policy Characteristics'!$C:$C,0)))</f>
        <v>0</v>
      </c>
      <c r="M1107" s="450">
        <f>IF(ISBLANK(INDEX('Policy Characteristics'!G:G,MATCH($C1107,'Policy Characteristics'!$C:$C,0))),"",INDEX('Policy Characteristics'!G:G,MATCH($C1107,'Policy Characteristics'!$C:$C,0)))</f>
        <v>0.4</v>
      </c>
      <c r="N1107" s="450">
        <f>IF(ISBLANK(INDEX('Policy Characteristics'!H:H,MATCH($C1107,'Policy Characteristics'!$C:$C,0))),"",INDEX('Policy Characteristics'!H:H,MATCH($C1107,'Policy Characteristics'!$C:$C,0)))</f>
        <v>0.01</v>
      </c>
      <c r="O1107" s="427" t="str">
        <f>IF(ISBLANK(INDEX('Policy Characteristics'!I:I,MATCH($C1107,'Policy Characteristics'!$C:$C,0))),"",INDEX('Policy Characteristics'!I:I,MATCH($C1107,'Policy Characteristics'!$C:$C,0)))</f>
        <v>% reduction in fuel use</v>
      </c>
      <c r="P1107" s="427" t="str">
        <f>IF(ISBLANK(INDEX('Policy Characteristics'!J:J,MATCH($C1107,'Policy Characteristics'!$C:$C,0))),"",INDEX('Policy Characteristics'!J:J,MATCH($C1107,'Policy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7" s="427" t="str">
        <f>IF(ISBLANK(INDEX('Policy Characteristics'!K:K,MATCH($C1107,'Policy Characteristics'!$C:$C,0))),"",INDEX('Policy Characteristics'!K:K,MATCH($C1107,'Policy Characteristics'!$C:$C,0)))</f>
        <v>architectural-design.html#rnd</v>
      </c>
      <c r="R1107" s="427" t="str">
        <f>IF(ISBLANK(INDEX('Policy Characteristics'!L:L,MATCH($C1107,'Policy Characteristics'!$C:$C,0))),"",INDEX('Policy Characteristics'!L:L,MATCH($C1107,'Policy Characteristics'!$C:$C,0)))</f>
        <v>research-and-development.html</v>
      </c>
    </row>
    <row r="1108" spans="1:18" x14ac:dyDescent="0.35">
      <c r="A1108" s="427" t="str">
        <f>IF(ISBLANK(INDEX('Policy Characteristics'!A:A,MATCH($C1108,'Policy Characteristics'!$C:$C,0))),"",INDEX('Policy Characteristics'!A:A,MATCH($C1108,'Policy Characteristics'!$C:$C,0)))</f>
        <v>Research and Development</v>
      </c>
      <c r="B1108" s="427" t="str">
        <f>IF(ISBLANK(INDEX('Policy Characteristics'!B:B,MATCH($C1108,'Policy Characteristics'!$C:$C,0))),"",INDEX('Policy Characteristics'!B:B,MATCH($C1108,'Policy Characteristics'!$C:$C,0)))</f>
        <v>Fuel Use Reduction</v>
      </c>
      <c r="C1108" s="431" t="str">
        <f t="shared" si="65"/>
        <v>RnD Industry Fuel Use Perc Reduction</v>
      </c>
      <c r="D1108" s="211" t="s">
        <v>3268</v>
      </c>
      <c r="E1108" s="53"/>
      <c r="F1108" s="9" t="s">
        <v>3303</v>
      </c>
      <c r="G1108" s="53"/>
      <c r="H1108" s="54">
        <v>1509</v>
      </c>
      <c r="I1108" s="53" t="s">
        <v>45</v>
      </c>
      <c r="J1108" s="429" t="str">
        <f>IF(ISBLANK(INDEX('Policy Characteristics'!D:D,MATCH($C1108,'Policy Characteristics'!$C:$C,0))),"",INDEX('Policy Characteristics'!D:D,MATCH($C1108,'Policy Characteristics'!$C:$C,0)))</f>
        <v>R&amp;D Fuel Use Reductions</v>
      </c>
      <c r="K1108" s="427" t="str">
        <f>IF(ISBLANK(INDEX('Policy Characteristics'!E:E,MATCH($C1108,'Policy Characteristics'!$C:$C,0))),"",INDEX('Policy Characteristics'!E:E,MATCH($C1108,'Policy Characteristics'!$C:$C,0)))</f>
        <v>RnD industry fuel use reduction</v>
      </c>
      <c r="L1108" s="450">
        <f>IF(ISBLANK(INDEX('Policy Characteristics'!F:F,MATCH($C1108,'Policy Characteristics'!$C:$C,0))),"",INDEX('Policy Characteristics'!F:F,MATCH($C1108,'Policy Characteristics'!$C:$C,0)))</f>
        <v>0</v>
      </c>
      <c r="M1108" s="450">
        <f>IF(ISBLANK(INDEX('Policy Characteristics'!G:G,MATCH($C1108,'Policy Characteristics'!$C:$C,0))),"",INDEX('Policy Characteristics'!G:G,MATCH($C1108,'Policy Characteristics'!$C:$C,0)))</f>
        <v>0.4</v>
      </c>
      <c r="N1108" s="450">
        <f>IF(ISBLANK(INDEX('Policy Characteristics'!H:H,MATCH($C1108,'Policy Characteristics'!$C:$C,0))),"",INDEX('Policy Characteristics'!H:H,MATCH($C1108,'Policy Characteristics'!$C:$C,0)))</f>
        <v>0.01</v>
      </c>
      <c r="O1108" s="427" t="str">
        <f>IF(ISBLANK(INDEX('Policy Characteristics'!I:I,MATCH($C1108,'Policy Characteristics'!$C:$C,0))),"",INDEX('Policy Characteristics'!I:I,MATCH($C1108,'Policy Characteristics'!$C:$C,0)))</f>
        <v>% reduction in fuel use</v>
      </c>
      <c r="P1108" s="427" t="str">
        <f>IF(ISBLANK(INDEX('Policy Characteristics'!J:J,MATCH($C1108,'Policy Characteristics'!$C:$C,0))),"",INDEX('Policy Characteristics'!J:J,MATCH($C1108,'Policy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8" s="427" t="str">
        <f>IF(ISBLANK(INDEX('Policy Characteristics'!K:K,MATCH($C1108,'Policy Characteristics'!$C:$C,0))),"",INDEX('Policy Characteristics'!K:K,MATCH($C1108,'Policy Characteristics'!$C:$C,0)))</f>
        <v>architectural-design.html#rnd</v>
      </c>
      <c r="R1108" s="427" t="str">
        <f>IF(ISBLANK(INDEX('Policy Characteristics'!L:L,MATCH($C1108,'Policy Characteristics'!$C:$C,0))),"",INDEX('Policy Characteristics'!L:L,MATCH($C1108,'Policy Characteristics'!$C:$C,0)))</f>
        <v>research-and-development.html</v>
      </c>
    </row>
    <row r="1109" spans="1:18" x14ac:dyDescent="0.35">
      <c r="A1109" s="427" t="str">
        <f>IF(ISBLANK(INDEX('Policy Characteristics'!A:A,MATCH($C1109,'Policy Characteristics'!$C:$C,0))),"",INDEX('Policy Characteristics'!A:A,MATCH($C1109,'Policy Characteristics'!$C:$C,0)))</f>
        <v>Research and Development</v>
      </c>
      <c r="B1109" s="427" t="str">
        <f>IF(ISBLANK(INDEX('Policy Characteristics'!B:B,MATCH($C1109,'Policy Characteristics'!$C:$C,0))),"",INDEX('Policy Characteristics'!B:B,MATCH($C1109,'Policy Characteristics'!$C:$C,0)))</f>
        <v>Fuel Use Reduction</v>
      </c>
      <c r="C1109" s="431" t="str">
        <f t="shared" si="65"/>
        <v>RnD Industry Fuel Use Perc Reduction</v>
      </c>
      <c r="D1109" s="211" t="s">
        <v>3269</v>
      </c>
      <c r="E1109" s="53"/>
      <c r="F1109" s="9" t="s">
        <v>3304</v>
      </c>
      <c r="G1109" s="53"/>
      <c r="H1109" s="54">
        <v>1510</v>
      </c>
      <c r="I1109" s="53" t="s">
        <v>45</v>
      </c>
      <c r="J1109" s="429" t="str">
        <f>IF(ISBLANK(INDEX('Policy Characteristics'!D:D,MATCH($C1109,'Policy Characteristics'!$C:$C,0))),"",INDEX('Policy Characteristics'!D:D,MATCH($C1109,'Policy Characteristics'!$C:$C,0)))</f>
        <v>R&amp;D Fuel Use Reductions</v>
      </c>
      <c r="K1109" s="427" t="str">
        <f>IF(ISBLANK(INDEX('Policy Characteristics'!E:E,MATCH($C1109,'Policy Characteristics'!$C:$C,0))),"",INDEX('Policy Characteristics'!E:E,MATCH($C1109,'Policy Characteristics'!$C:$C,0)))</f>
        <v>RnD industry fuel use reduction</v>
      </c>
      <c r="L1109" s="450">
        <f>IF(ISBLANK(INDEX('Policy Characteristics'!F:F,MATCH($C1109,'Policy Characteristics'!$C:$C,0))),"",INDEX('Policy Characteristics'!F:F,MATCH($C1109,'Policy Characteristics'!$C:$C,0)))</f>
        <v>0</v>
      </c>
      <c r="M1109" s="450">
        <f>IF(ISBLANK(INDEX('Policy Characteristics'!G:G,MATCH($C1109,'Policy Characteristics'!$C:$C,0))),"",INDEX('Policy Characteristics'!G:G,MATCH($C1109,'Policy Characteristics'!$C:$C,0)))</f>
        <v>0.4</v>
      </c>
      <c r="N1109" s="450">
        <f>IF(ISBLANK(INDEX('Policy Characteristics'!H:H,MATCH($C1109,'Policy Characteristics'!$C:$C,0))),"",INDEX('Policy Characteristics'!H:H,MATCH($C1109,'Policy Characteristics'!$C:$C,0)))</f>
        <v>0.01</v>
      </c>
      <c r="O1109" s="427" t="str">
        <f>IF(ISBLANK(INDEX('Policy Characteristics'!I:I,MATCH($C1109,'Policy Characteristics'!$C:$C,0))),"",INDEX('Policy Characteristics'!I:I,MATCH($C1109,'Policy Characteristics'!$C:$C,0)))</f>
        <v>% reduction in fuel use</v>
      </c>
      <c r="P1109" s="427" t="str">
        <f>IF(ISBLANK(INDEX('Policy Characteristics'!J:J,MATCH($C1109,'Policy Characteristics'!$C:$C,0))),"",INDEX('Policy Characteristics'!J:J,MATCH($C1109,'Policy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9" s="427" t="str">
        <f>IF(ISBLANK(INDEX('Policy Characteristics'!K:K,MATCH($C1109,'Policy Characteristics'!$C:$C,0))),"",INDEX('Policy Characteristics'!K:K,MATCH($C1109,'Policy Characteristics'!$C:$C,0)))</f>
        <v>architectural-design.html#rnd</v>
      </c>
      <c r="R1109" s="427" t="str">
        <f>IF(ISBLANK(INDEX('Policy Characteristics'!L:L,MATCH($C1109,'Policy Characteristics'!$C:$C,0))),"",INDEX('Policy Characteristics'!L:L,MATCH($C1109,'Policy Characteristics'!$C:$C,0)))</f>
        <v>research-and-development.html</v>
      </c>
    </row>
    <row r="1110" spans="1:18" x14ac:dyDescent="0.35">
      <c r="A1110" s="427" t="str">
        <f>IF(ISBLANK(INDEX('Policy Characteristics'!A:A,MATCH($C1110,'Policy Characteristics'!$C:$C,0))),"",INDEX('Policy Characteristics'!A:A,MATCH($C1110,'Policy Characteristics'!$C:$C,0)))</f>
        <v>Research and Development</v>
      </c>
      <c r="B1110" s="427" t="str">
        <f>IF(ISBLANK(INDEX('Policy Characteristics'!B:B,MATCH($C1110,'Policy Characteristics'!$C:$C,0))),"",INDEX('Policy Characteristics'!B:B,MATCH($C1110,'Policy Characteristics'!$C:$C,0)))</f>
        <v>Fuel Use Reduction</v>
      </c>
      <c r="C1110" s="431" t="str">
        <f t="shared" si="65"/>
        <v>RnD Industry Fuel Use Perc Reduction</v>
      </c>
      <c r="D1110" s="211" t="s">
        <v>3270</v>
      </c>
      <c r="E1110" s="53"/>
      <c r="F1110" s="9" t="s">
        <v>3305</v>
      </c>
      <c r="G1110" s="53"/>
      <c r="H1110" s="54">
        <v>1511</v>
      </c>
      <c r="I1110" s="53" t="s">
        <v>45</v>
      </c>
      <c r="J1110" s="429" t="str">
        <f>IF(ISBLANK(INDEX('Policy Characteristics'!D:D,MATCH($C1110,'Policy Characteristics'!$C:$C,0))),"",INDEX('Policy Characteristics'!D:D,MATCH($C1110,'Policy Characteristics'!$C:$C,0)))</f>
        <v>R&amp;D Fuel Use Reductions</v>
      </c>
      <c r="K1110" s="427" t="str">
        <f>IF(ISBLANK(INDEX('Policy Characteristics'!E:E,MATCH($C1110,'Policy Characteristics'!$C:$C,0))),"",INDEX('Policy Characteristics'!E:E,MATCH($C1110,'Policy Characteristics'!$C:$C,0)))</f>
        <v>RnD industry fuel use reduction</v>
      </c>
      <c r="L1110" s="450">
        <f>IF(ISBLANK(INDEX('Policy Characteristics'!F:F,MATCH($C1110,'Policy Characteristics'!$C:$C,0))),"",INDEX('Policy Characteristics'!F:F,MATCH($C1110,'Policy Characteristics'!$C:$C,0)))</f>
        <v>0</v>
      </c>
      <c r="M1110" s="450">
        <f>IF(ISBLANK(INDEX('Policy Characteristics'!G:G,MATCH($C1110,'Policy Characteristics'!$C:$C,0))),"",INDEX('Policy Characteristics'!G:G,MATCH($C1110,'Policy Characteristics'!$C:$C,0)))</f>
        <v>0.4</v>
      </c>
      <c r="N1110" s="450">
        <f>IF(ISBLANK(INDEX('Policy Characteristics'!H:H,MATCH($C1110,'Policy Characteristics'!$C:$C,0))),"",INDEX('Policy Characteristics'!H:H,MATCH($C1110,'Policy Characteristics'!$C:$C,0)))</f>
        <v>0.01</v>
      </c>
      <c r="O1110" s="427" t="str">
        <f>IF(ISBLANK(INDEX('Policy Characteristics'!I:I,MATCH($C1110,'Policy Characteristics'!$C:$C,0))),"",INDEX('Policy Characteristics'!I:I,MATCH($C1110,'Policy Characteristics'!$C:$C,0)))</f>
        <v>% reduction in fuel use</v>
      </c>
      <c r="P1110" s="427" t="str">
        <f>IF(ISBLANK(INDEX('Policy Characteristics'!J:J,MATCH($C1110,'Policy Characteristics'!$C:$C,0))),"",INDEX('Policy Characteristics'!J:J,MATCH($C1110,'Policy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0" s="427" t="str">
        <f>IF(ISBLANK(INDEX('Policy Characteristics'!K:K,MATCH($C1110,'Policy Characteristics'!$C:$C,0))),"",INDEX('Policy Characteristics'!K:K,MATCH($C1110,'Policy Characteristics'!$C:$C,0)))</f>
        <v>architectural-design.html#rnd</v>
      </c>
      <c r="R1110" s="427" t="str">
        <f>IF(ISBLANK(INDEX('Policy Characteristics'!L:L,MATCH($C1110,'Policy Characteristics'!$C:$C,0))),"",INDEX('Policy Characteristics'!L:L,MATCH($C1110,'Policy Characteristics'!$C:$C,0)))</f>
        <v>research-and-development.html</v>
      </c>
    </row>
    <row r="1111" spans="1:18" x14ac:dyDescent="0.35">
      <c r="A1111" s="427" t="str">
        <f>IF(ISBLANK(INDEX('Policy Characteristics'!A:A,MATCH($C1111,'Policy Characteristics'!$C:$C,0))),"",INDEX('Policy Characteristics'!A:A,MATCH($C1111,'Policy Characteristics'!$C:$C,0)))</f>
        <v>Research and Development</v>
      </c>
      <c r="B1111" s="427" t="str">
        <f>IF(ISBLANK(INDEX('Policy Characteristics'!B:B,MATCH($C1111,'Policy Characteristics'!$C:$C,0))),"",INDEX('Policy Characteristics'!B:B,MATCH($C1111,'Policy Characteristics'!$C:$C,0)))</f>
        <v>Fuel Use Reduction</v>
      </c>
      <c r="C1111" s="432" t="s">
        <v>315</v>
      </c>
      <c r="D1111" s="53" t="s">
        <v>2306</v>
      </c>
      <c r="E1111" s="53"/>
      <c r="F1111" s="53" t="s">
        <v>494</v>
      </c>
      <c r="G1111" s="53"/>
      <c r="H1111" s="54">
        <v>133</v>
      </c>
      <c r="I1111" s="53" t="s">
        <v>45</v>
      </c>
      <c r="J1111" s="429" t="str">
        <f>IF(ISBLANK(INDEX('Policy Characteristics'!D:D,MATCH($C1111,'Policy Characteristics'!$C:$C,0))),"",INDEX('Policy Characteristics'!D:D,MATCH($C1111,'Policy Characteristics'!$C:$C,0)))</f>
        <v>R&amp;D Fuel Use Reductions</v>
      </c>
      <c r="K1111" s="427" t="str">
        <f>IF(ISBLANK(INDEX('Policy Characteristics'!E:E,MATCH($C1111,'Policy Characteristics'!$C:$C,0))),"",INDEX('Policy Characteristics'!E:E,MATCH($C1111,'Policy Characteristics'!$C:$C,0)))</f>
        <v>RnD transportation fuel use reduction</v>
      </c>
      <c r="L1111" s="450">
        <f>IF(ISBLANK(INDEX('Policy Characteristics'!F:F,MATCH($C1111,'Policy Characteristics'!$C:$C,0))),"",INDEX('Policy Characteristics'!F:F,MATCH($C1111,'Policy Characteristics'!$C:$C,0)))</f>
        <v>0</v>
      </c>
      <c r="M1111" s="450">
        <f>IF(ISBLANK(INDEX('Policy Characteristics'!G:G,MATCH($C1111,'Policy Characteristics'!$C:$C,0))),"",INDEX('Policy Characteristics'!G:G,MATCH($C1111,'Policy Characteristics'!$C:$C,0)))</f>
        <v>0.4</v>
      </c>
      <c r="N1111" s="450">
        <f>IF(ISBLANK(INDEX('Policy Characteristics'!H:H,MATCH($C1111,'Policy Characteristics'!$C:$C,0))),"",INDEX('Policy Characteristics'!H:H,MATCH($C1111,'Policy Characteristics'!$C:$C,0)))</f>
        <v>0.01</v>
      </c>
      <c r="O1111" s="427" t="str">
        <f>IF(ISBLANK(INDEX('Policy Characteristics'!I:I,MATCH($C1111,'Policy Characteristics'!$C:$C,0))),"",INDEX('Policy Characteristics'!I:I,MATCH($C1111,'Policy Characteristics'!$C:$C,0)))</f>
        <v>% reduction in fuel use</v>
      </c>
      <c r="P1111" s="427" t="str">
        <f>IF(ISBLANK(INDEX('Policy Characteristics'!J:J,MATCH($C1111,'Policy Characteristics'!$C:$C,0))),"",INDEX('Policy Characteristics'!J:J,MATCH($C1111,'Policy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1" s="427" t="str">
        <f>IF(ISBLANK(INDEX('Policy Characteristics'!K:K,MATCH($C1111,'Policy Characteristics'!$C:$C,0))),"",INDEX('Policy Characteristics'!K:K,MATCH($C1111,'Policy Characteristics'!$C:$C,0)))</f>
        <v>architectural-design.html#rnd</v>
      </c>
      <c r="R1111" s="427" t="str">
        <f>IF(ISBLANK(INDEX('Policy Characteristics'!L:L,MATCH($C1111,'Policy Characteristics'!$C:$C,0))),"",INDEX('Policy Characteristics'!L:L,MATCH($C1111,'Policy Characteristics'!$C:$C,0)))</f>
        <v>research-and-development.html</v>
      </c>
    </row>
    <row r="1112" spans="1:18" x14ac:dyDescent="0.35">
      <c r="A1112" s="427" t="str">
        <f>IF(ISBLANK(INDEX('Policy Characteristics'!A:A,MATCH($C1112,'Policy Characteristics'!$C:$C,0))),"",INDEX('Policy Characteristics'!A:A,MATCH($C1112,'Policy Characteristics'!$C:$C,0)))</f>
        <v>Research and Development</v>
      </c>
      <c r="B1112" s="427" t="str">
        <f>IF(ISBLANK(INDEX('Policy Characteristics'!B:B,MATCH($C1112,'Policy Characteristics'!$C:$C,0))),"",INDEX('Policy Characteristics'!B:B,MATCH($C1112,'Policy Characteristics'!$C:$C,0)))</f>
        <v>Fuel Use Reduction</v>
      </c>
      <c r="C1112" s="431" t="str">
        <f t="shared" ref="C1112:C1117" si="66">C$1111</f>
        <v>RnD Transportation Fuel Use Perc Reduction</v>
      </c>
      <c r="D1112" s="53" t="s">
        <v>2307</v>
      </c>
      <c r="E1112" s="53"/>
      <c r="F1112" s="53" t="s">
        <v>495</v>
      </c>
      <c r="G1112" s="53"/>
      <c r="H1112" s="54">
        <v>134</v>
      </c>
      <c r="I1112" s="53" t="s">
        <v>45</v>
      </c>
      <c r="J1112" s="429" t="str">
        <f>IF(ISBLANK(INDEX('Policy Characteristics'!D:D,MATCH($C1112,'Policy Characteristics'!$C:$C,0))),"",INDEX('Policy Characteristics'!D:D,MATCH($C1112,'Policy Characteristics'!$C:$C,0)))</f>
        <v>R&amp;D Fuel Use Reductions</v>
      </c>
      <c r="K1112" s="427" t="str">
        <f>IF(ISBLANK(INDEX('Policy Characteristics'!E:E,MATCH($C1112,'Policy Characteristics'!$C:$C,0))),"",INDEX('Policy Characteristics'!E:E,MATCH($C1112,'Policy Characteristics'!$C:$C,0)))</f>
        <v>RnD transportation fuel use reduction</v>
      </c>
      <c r="L1112" s="450">
        <f>IF(ISBLANK(INDEX('Policy Characteristics'!F:F,MATCH($C1112,'Policy Characteristics'!$C:$C,0))),"",INDEX('Policy Characteristics'!F:F,MATCH($C1112,'Policy Characteristics'!$C:$C,0)))</f>
        <v>0</v>
      </c>
      <c r="M1112" s="450">
        <f>IF(ISBLANK(INDEX('Policy Characteristics'!G:G,MATCH($C1112,'Policy Characteristics'!$C:$C,0))),"",INDEX('Policy Characteristics'!G:G,MATCH($C1112,'Policy Characteristics'!$C:$C,0)))</f>
        <v>0.4</v>
      </c>
      <c r="N1112" s="450">
        <f>IF(ISBLANK(INDEX('Policy Characteristics'!H:H,MATCH($C1112,'Policy Characteristics'!$C:$C,0))),"",INDEX('Policy Characteristics'!H:H,MATCH($C1112,'Policy Characteristics'!$C:$C,0)))</f>
        <v>0.01</v>
      </c>
      <c r="O1112" s="427" t="str">
        <f>IF(ISBLANK(INDEX('Policy Characteristics'!I:I,MATCH($C1112,'Policy Characteristics'!$C:$C,0))),"",INDEX('Policy Characteristics'!I:I,MATCH($C1112,'Policy Characteristics'!$C:$C,0)))</f>
        <v>% reduction in fuel use</v>
      </c>
      <c r="P1112" s="427" t="str">
        <f>IF(ISBLANK(INDEX('Policy Characteristics'!J:J,MATCH($C1112,'Policy Characteristics'!$C:$C,0))),"",INDEX('Policy Characteristics'!J:J,MATCH($C1112,'Policy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2" s="427" t="str">
        <f>IF(ISBLANK(INDEX('Policy Characteristics'!K:K,MATCH($C1112,'Policy Characteristics'!$C:$C,0))),"",INDEX('Policy Characteristics'!K:K,MATCH($C1112,'Policy Characteristics'!$C:$C,0)))</f>
        <v>architectural-design.html#rnd</v>
      </c>
      <c r="R1112" s="427" t="str">
        <f>IF(ISBLANK(INDEX('Policy Characteristics'!L:L,MATCH($C1112,'Policy Characteristics'!$C:$C,0))),"",INDEX('Policy Characteristics'!L:L,MATCH($C1112,'Policy Characteristics'!$C:$C,0)))</f>
        <v>research-and-development.html</v>
      </c>
    </row>
    <row r="1113" spans="1:18" x14ac:dyDescent="0.35">
      <c r="A1113" s="427" t="str">
        <f>IF(ISBLANK(INDEX('Policy Characteristics'!A:A,MATCH($C1113,'Policy Characteristics'!$C:$C,0))),"",INDEX('Policy Characteristics'!A:A,MATCH($C1113,'Policy Characteristics'!$C:$C,0)))</f>
        <v>Research and Development</v>
      </c>
      <c r="B1113" s="427" t="str">
        <f>IF(ISBLANK(INDEX('Policy Characteristics'!B:B,MATCH($C1113,'Policy Characteristics'!$C:$C,0))),"",INDEX('Policy Characteristics'!B:B,MATCH($C1113,'Policy Characteristics'!$C:$C,0)))</f>
        <v>Fuel Use Reduction</v>
      </c>
      <c r="C1113" s="431" t="str">
        <f t="shared" si="66"/>
        <v>RnD Transportation Fuel Use Perc Reduction</v>
      </c>
      <c r="D1113" s="53" t="s">
        <v>2308</v>
      </c>
      <c r="E1113" s="53"/>
      <c r="F1113" s="53" t="s">
        <v>496</v>
      </c>
      <c r="G1113" s="53"/>
      <c r="H1113" s="54">
        <v>135</v>
      </c>
      <c r="I1113" s="53" t="s">
        <v>45</v>
      </c>
      <c r="J1113" s="429" t="str">
        <f>IF(ISBLANK(INDEX('Policy Characteristics'!D:D,MATCH($C1113,'Policy Characteristics'!$C:$C,0))),"",INDEX('Policy Characteristics'!D:D,MATCH($C1113,'Policy Characteristics'!$C:$C,0)))</f>
        <v>R&amp;D Fuel Use Reductions</v>
      </c>
      <c r="K1113" s="427" t="str">
        <f>IF(ISBLANK(INDEX('Policy Characteristics'!E:E,MATCH($C1113,'Policy Characteristics'!$C:$C,0))),"",INDEX('Policy Characteristics'!E:E,MATCH($C1113,'Policy Characteristics'!$C:$C,0)))</f>
        <v>RnD transportation fuel use reduction</v>
      </c>
      <c r="L1113" s="450">
        <f>IF(ISBLANK(INDEX('Policy Characteristics'!F:F,MATCH($C1113,'Policy Characteristics'!$C:$C,0))),"",INDEX('Policy Characteristics'!F:F,MATCH($C1113,'Policy Characteristics'!$C:$C,0)))</f>
        <v>0</v>
      </c>
      <c r="M1113" s="450">
        <f>IF(ISBLANK(INDEX('Policy Characteristics'!G:G,MATCH($C1113,'Policy Characteristics'!$C:$C,0))),"",INDEX('Policy Characteristics'!G:G,MATCH($C1113,'Policy Characteristics'!$C:$C,0)))</f>
        <v>0.4</v>
      </c>
      <c r="N1113" s="450">
        <f>IF(ISBLANK(INDEX('Policy Characteristics'!H:H,MATCH($C1113,'Policy Characteristics'!$C:$C,0))),"",INDEX('Policy Characteristics'!H:H,MATCH($C1113,'Policy Characteristics'!$C:$C,0)))</f>
        <v>0.01</v>
      </c>
      <c r="O1113" s="427" t="str">
        <f>IF(ISBLANK(INDEX('Policy Characteristics'!I:I,MATCH($C1113,'Policy Characteristics'!$C:$C,0))),"",INDEX('Policy Characteristics'!I:I,MATCH($C1113,'Policy Characteristics'!$C:$C,0)))</f>
        <v>% reduction in fuel use</v>
      </c>
      <c r="P1113" s="427" t="str">
        <f>IF(ISBLANK(INDEX('Policy Characteristics'!J:J,MATCH($C1113,'Policy Characteristics'!$C:$C,0))),"",INDEX('Policy Characteristics'!J:J,MATCH($C1113,'Policy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3" s="427" t="str">
        <f>IF(ISBLANK(INDEX('Policy Characteristics'!K:K,MATCH($C1113,'Policy Characteristics'!$C:$C,0))),"",INDEX('Policy Characteristics'!K:K,MATCH($C1113,'Policy Characteristics'!$C:$C,0)))</f>
        <v>architectural-design.html#rnd</v>
      </c>
      <c r="R1113" s="427" t="str">
        <f>IF(ISBLANK(INDEX('Policy Characteristics'!L:L,MATCH($C1113,'Policy Characteristics'!$C:$C,0))),"",INDEX('Policy Characteristics'!L:L,MATCH($C1113,'Policy Characteristics'!$C:$C,0)))</f>
        <v>research-and-development.html</v>
      </c>
    </row>
    <row r="1114" spans="1:18" x14ac:dyDescent="0.35">
      <c r="A1114" s="427" t="str">
        <f>IF(ISBLANK(INDEX('Policy Characteristics'!A:A,MATCH($C1114,'Policy Characteristics'!$C:$C,0))),"",INDEX('Policy Characteristics'!A:A,MATCH($C1114,'Policy Characteristics'!$C:$C,0)))</f>
        <v>Research and Development</v>
      </c>
      <c r="B1114" s="427" t="str">
        <f>IF(ISBLANK(INDEX('Policy Characteristics'!B:B,MATCH($C1114,'Policy Characteristics'!$C:$C,0))),"",INDEX('Policy Characteristics'!B:B,MATCH($C1114,'Policy Characteristics'!$C:$C,0)))</f>
        <v>Fuel Use Reduction</v>
      </c>
      <c r="C1114" s="431" t="str">
        <f t="shared" si="66"/>
        <v>RnD Transportation Fuel Use Perc Reduction</v>
      </c>
      <c r="D1114" s="53" t="s">
        <v>2309</v>
      </c>
      <c r="E1114" s="53"/>
      <c r="F1114" s="53" t="s">
        <v>497</v>
      </c>
      <c r="G1114" s="53"/>
      <c r="H1114" s="54">
        <v>136</v>
      </c>
      <c r="I1114" s="53" t="s">
        <v>45</v>
      </c>
      <c r="J1114" s="429" t="str">
        <f>IF(ISBLANK(INDEX('Policy Characteristics'!D:D,MATCH($C1114,'Policy Characteristics'!$C:$C,0))),"",INDEX('Policy Characteristics'!D:D,MATCH($C1114,'Policy Characteristics'!$C:$C,0)))</f>
        <v>R&amp;D Fuel Use Reductions</v>
      </c>
      <c r="K1114" s="427" t="str">
        <f>IF(ISBLANK(INDEX('Policy Characteristics'!E:E,MATCH($C1114,'Policy Characteristics'!$C:$C,0))),"",INDEX('Policy Characteristics'!E:E,MATCH($C1114,'Policy Characteristics'!$C:$C,0)))</f>
        <v>RnD transportation fuel use reduction</v>
      </c>
      <c r="L1114" s="450">
        <f>IF(ISBLANK(INDEX('Policy Characteristics'!F:F,MATCH($C1114,'Policy Characteristics'!$C:$C,0))),"",INDEX('Policy Characteristics'!F:F,MATCH($C1114,'Policy Characteristics'!$C:$C,0)))</f>
        <v>0</v>
      </c>
      <c r="M1114" s="450">
        <f>IF(ISBLANK(INDEX('Policy Characteristics'!G:G,MATCH($C1114,'Policy Characteristics'!$C:$C,0))),"",INDEX('Policy Characteristics'!G:G,MATCH($C1114,'Policy Characteristics'!$C:$C,0)))</f>
        <v>0.4</v>
      </c>
      <c r="N1114" s="450">
        <f>IF(ISBLANK(INDEX('Policy Characteristics'!H:H,MATCH($C1114,'Policy Characteristics'!$C:$C,0))),"",INDEX('Policy Characteristics'!H:H,MATCH($C1114,'Policy Characteristics'!$C:$C,0)))</f>
        <v>0.01</v>
      </c>
      <c r="O1114" s="427" t="str">
        <f>IF(ISBLANK(INDEX('Policy Characteristics'!I:I,MATCH($C1114,'Policy Characteristics'!$C:$C,0))),"",INDEX('Policy Characteristics'!I:I,MATCH($C1114,'Policy Characteristics'!$C:$C,0)))</f>
        <v>% reduction in fuel use</v>
      </c>
      <c r="P1114" s="427" t="str">
        <f>IF(ISBLANK(INDEX('Policy Characteristics'!J:J,MATCH($C1114,'Policy Characteristics'!$C:$C,0))),"",INDEX('Policy Characteristics'!J:J,MATCH($C1114,'Policy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4" s="427" t="str">
        <f>IF(ISBLANK(INDEX('Policy Characteristics'!K:K,MATCH($C1114,'Policy Characteristics'!$C:$C,0))),"",INDEX('Policy Characteristics'!K:K,MATCH($C1114,'Policy Characteristics'!$C:$C,0)))</f>
        <v>architectural-design.html#rnd</v>
      </c>
      <c r="R1114" s="427" t="str">
        <f>IF(ISBLANK(INDEX('Policy Characteristics'!L:L,MATCH($C1114,'Policy Characteristics'!$C:$C,0))),"",INDEX('Policy Characteristics'!L:L,MATCH($C1114,'Policy Characteristics'!$C:$C,0)))</f>
        <v>research-and-development.html</v>
      </c>
    </row>
    <row r="1115" spans="1:18" x14ac:dyDescent="0.35">
      <c r="A1115" s="427" t="str">
        <f>IF(ISBLANK(INDEX('Policy Characteristics'!A:A,MATCH($C1115,'Policy Characteristics'!$C:$C,0))),"",INDEX('Policy Characteristics'!A:A,MATCH($C1115,'Policy Characteristics'!$C:$C,0)))</f>
        <v>Research and Development</v>
      </c>
      <c r="B1115" s="427" t="str">
        <f>IF(ISBLANK(INDEX('Policy Characteristics'!B:B,MATCH($C1115,'Policy Characteristics'!$C:$C,0))),"",INDEX('Policy Characteristics'!B:B,MATCH($C1115,'Policy Characteristics'!$C:$C,0)))</f>
        <v>Fuel Use Reduction</v>
      </c>
      <c r="C1115" s="431" t="str">
        <f t="shared" si="66"/>
        <v>RnD Transportation Fuel Use Perc Reduction</v>
      </c>
      <c r="D1115" s="53" t="s">
        <v>2310</v>
      </c>
      <c r="E1115" s="53"/>
      <c r="F1115" s="53" t="s">
        <v>498</v>
      </c>
      <c r="G1115" s="53"/>
      <c r="H1115" s="54">
        <v>137</v>
      </c>
      <c r="I1115" s="53" t="s">
        <v>45</v>
      </c>
      <c r="J1115" s="429" t="str">
        <f>IF(ISBLANK(INDEX('Policy Characteristics'!D:D,MATCH($C1115,'Policy Characteristics'!$C:$C,0))),"",INDEX('Policy Characteristics'!D:D,MATCH($C1115,'Policy Characteristics'!$C:$C,0)))</f>
        <v>R&amp;D Fuel Use Reductions</v>
      </c>
      <c r="K1115" s="427" t="str">
        <f>IF(ISBLANK(INDEX('Policy Characteristics'!E:E,MATCH($C1115,'Policy Characteristics'!$C:$C,0))),"",INDEX('Policy Characteristics'!E:E,MATCH($C1115,'Policy Characteristics'!$C:$C,0)))</f>
        <v>RnD transportation fuel use reduction</v>
      </c>
      <c r="L1115" s="450">
        <f>IF(ISBLANK(INDEX('Policy Characteristics'!F:F,MATCH($C1115,'Policy Characteristics'!$C:$C,0))),"",INDEX('Policy Characteristics'!F:F,MATCH($C1115,'Policy Characteristics'!$C:$C,0)))</f>
        <v>0</v>
      </c>
      <c r="M1115" s="450">
        <f>IF(ISBLANK(INDEX('Policy Characteristics'!G:G,MATCH($C1115,'Policy Characteristics'!$C:$C,0))),"",INDEX('Policy Characteristics'!G:G,MATCH($C1115,'Policy Characteristics'!$C:$C,0)))</f>
        <v>0.4</v>
      </c>
      <c r="N1115" s="450">
        <f>IF(ISBLANK(INDEX('Policy Characteristics'!H:H,MATCH($C1115,'Policy Characteristics'!$C:$C,0))),"",INDEX('Policy Characteristics'!H:H,MATCH($C1115,'Policy Characteristics'!$C:$C,0)))</f>
        <v>0.01</v>
      </c>
      <c r="O1115" s="427" t="str">
        <f>IF(ISBLANK(INDEX('Policy Characteristics'!I:I,MATCH($C1115,'Policy Characteristics'!$C:$C,0))),"",INDEX('Policy Characteristics'!I:I,MATCH($C1115,'Policy Characteristics'!$C:$C,0)))</f>
        <v>% reduction in fuel use</v>
      </c>
      <c r="P1115" s="427" t="str">
        <f>IF(ISBLANK(INDEX('Policy Characteristics'!J:J,MATCH($C1115,'Policy Characteristics'!$C:$C,0))),"",INDEX('Policy Characteristics'!J:J,MATCH($C1115,'Policy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5" s="427" t="str">
        <f>IF(ISBLANK(INDEX('Policy Characteristics'!K:K,MATCH($C1115,'Policy Characteristics'!$C:$C,0))),"",INDEX('Policy Characteristics'!K:K,MATCH($C1115,'Policy Characteristics'!$C:$C,0)))</f>
        <v>architectural-design.html#rnd</v>
      </c>
      <c r="R1115" s="427" t="str">
        <f>IF(ISBLANK(INDEX('Policy Characteristics'!L:L,MATCH($C1115,'Policy Characteristics'!$C:$C,0))),"",INDEX('Policy Characteristics'!L:L,MATCH($C1115,'Policy Characteristics'!$C:$C,0)))</f>
        <v>research-and-development.html</v>
      </c>
    </row>
    <row r="1116" spans="1:18" x14ac:dyDescent="0.35">
      <c r="A1116" s="427" t="str">
        <f>IF(ISBLANK(INDEX('Policy Characteristics'!A:A,MATCH($C1116,'Policy Characteristics'!$C:$C,0))),"",INDEX('Policy Characteristics'!A:A,MATCH($C1116,'Policy Characteristics'!$C:$C,0)))</f>
        <v>Research and Development</v>
      </c>
      <c r="B1116" s="427" t="str">
        <f>IF(ISBLANK(INDEX('Policy Characteristics'!B:B,MATCH($C1116,'Policy Characteristics'!$C:$C,0))),"",INDEX('Policy Characteristics'!B:B,MATCH($C1116,'Policy Characteristics'!$C:$C,0)))</f>
        <v>Fuel Use Reduction</v>
      </c>
      <c r="C1116" s="431" t="str">
        <f t="shared" si="66"/>
        <v>RnD Transportation Fuel Use Perc Reduction</v>
      </c>
      <c r="D1116" s="53" t="s">
        <v>2623</v>
      </c>
      <c r="E1116" s="53"/>
      <c r="F1116" s="53" t="s">
        <v>2931</v>
      </c>
      <c r="G1116" s="53"/>
      <c r="H1116" s="54">
        <v>138</v>
      </c>
      <c r="I1116" s="53" t="s">
        <v>45</v>
      </c>
      <c r="J1116" s="429" t="str">
        <f>IF(ISBLANK(INDEX('Policy Characteristics'!D:D,MATCH($C1116,'Policy Characteristics'!$C:$C,0))),"",INDEX('Policy Characteristics'!D:D,MATCH($C1116,'Policy Characteristics'!$C:$C,0)))</f>
        <v>R&amp;D Fuel Use Reductions</v>
      </c>
      <c r="K1116" s="427" t="str">
        <f>IF(ISBLANK(INDEX('Policy Characteristics'!E:E,MATCH($C1116,'Policy Characteristics'!$C:$C,0))),"",INDEX('Policy Characteristics'!E:E,MATCH($C1116,'Policy Characteristics'!$C:$C,0)))</f>
        <v>RnD transportation fuel use reduction</v>
      </c>
      <c r="L1116" s="450">
        <f>IF(ISBLANK(INDEX('Policy Characteristics'!F:F,MATCH($C1116,'Policy Characteristics'!$C:$C,0))),"",INDEX('Policy Characteristics'!F:F,MATCH($C1116,'Policy Characteristics'!$C:$C,0)))</f>
        <v>0</v>
      </c>
      <c r="M1116" s="450">
        <f>IF(ISBLANK(INDEX('Policy Characteristics'!G:G,MATCH($C1116,'Policy Characteristics'!$C:$C,0))),"",INDEX('Policy Characteristics'!G:G,MATCH($C1116,'Policy Characteristics'!$C:$C,0)))</f>
        <v>0.4</v>
      </c>
      <c r="N1116" s="450">
        <f>IF(ISBLANK(INDEX('Policy Characteristics'!H:H,MATCH($C1116,'Policy Characteristics'!$C:$C,0))),"",INDEX('Policy Characteristics'!H:H,MATCH($C1116,'Policy Characteristics'!$C:$C,0)))</f>
        <v>0.01</v>
      </c>
      <c r="O1116" s="427" t="str">
        <f>IF(ISBLANK(INDEX('Policy Characteristics'!I:I,MATCH($C1116,'Policy Characteristics'!$C:$C,0))),"",INDEX('Policy Characteristics'!I:I,MATCH($C1116,'Policy Characteristics'!$C:$C,0)))</f>
        <v>% reduction in fuel use</v>
      </c>
      <c r="P1116" s="427" t="str">
        <f>IF(ISBLANK(INDEX('Policy Characteristics'!J:J,MATCH($C1116,'Policy Characteristics'!$C:$C,0))),"",INDEX('Policy Characteristics'!J:J,MATCH($C1116,'Policy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6" s="427" t="str">
        <f>IF(ISBLANK(INDEX('Policy Characteristics'!K:K,MATCH($C1116,'Policy Characteristics'!$C:$C,0))),"",INDEX('Policy Characteristics'!K:K,MATCH($C1116,'Policy Characteristics'!$C:$C,0)))</f>
        <v>architectural-design.html#rnd</v>
      </c>
      <c r="R1116" s="427" t="str">
        <f>IF(ISBLANK(INDEX('Policy Characteristics'!L:L,MATCH($C1116,'Policy Characteristics'!$C:$C,0))),"",INDEX('Policy Characteristics'!L:L,MATCH($C1116,'Policy Characteristics'!$C:$C,0)))</f>
        <v>research-and-development.html</v>
      </c>
    </row>
    <row r="1117" spans="1:18" x14ac:dyDescent="0.35">
      <c r="A1117" s="427" t="str">
        <f>IF(ISBLANK(INDEX('Policy Characteristics'!A:A,MATCH($C1117,'Policy Characteristics'!$C:$C,0))),"",INDEX('Policy Characteristics'!A:A,MATCH($C1117,'Policy Characteristics'!$C:$C,0)))</f>
        <v>Research and Development</v>
      </c>
      <c r="B1117" s="427" t="str">
        <f>IF(ISBLANK(INDEX('Policy Characteristics'!B:B,MATCH($C1117,'Policy Characteristics'!$C:$C,0))),"",INDEX('Policy Characteristics'!B:B,MATCH($C1117,'Policy Characteristics'!$C:$C,0)))</f>
        <v>Fuel Use Reduction</v>
      </c>
      <c r="C1117" s="431" t="str">
        <f t="shared" si="66"/>
        <v>RnD Transportation Fuel Use Perc Reduction</v>
      </c>
      <c r="D1117" s="53" t="s">
        <v>2622</v>
      </c>
      <c r="E1117" s="53"/>
      <c r="F1117" s="53" t="s">
        <v>2932</v>
      </c>
      <c r="G1117" s="53"/>
      <c r="H1117" s="54">
        <v>524</v>
      </c>
      <c r="I1117" s="53" t="s">
        <v>45</v>
      </c>
      <c r="J1117" s="429" t="str">
        <f>IF(ISBLANK(INDEX('Policy Characteristics'!D:D,MATCH($C1117,'Policy Characteristics'!$C:$C,0))),"",INDEX('Policy Characteristics'!D:D,MATCH($C1117,'Policy Characteristics'!$C:$C,0)))</f>
        <v>R&amp;D Fuel Use Reductions</v>
      </c>
      <c r="K1117" s="427" t="str">
        <f>IF(ISBLANK(INDEX('Policy Characteristics'!E:E,MATCH($C1117,'Policy Characteristics'!$C:$C,0))),"",INDEX('Policy Characteristics'!E:E,MATCH($C1117,'Policy Characteristics'!$C:$C,0)))</f>
        <v>RnD transportation fuel use reduction</v>
      </c>
      <c r="L1117" s="450">
        <f>IF(ISBLANK(INDEX('Policy Characteristics'!F:F,MATCH($C1117,'Policy Characteristics'!$C:$C,0))),"",INDEX('Policy Characteristics'!F:F,MATCH($C1117,'Policy Characteristics'!$C:$C,0)))</f>
        <v>0</v>
      </c>
      <c r="M1117" s="450">
        <f>IF(ISBLANK(INDEX('Policy Characteristics'!G:G,MATCH($C1117,'Policy Characteristics'!$C:$C,0))),"",INDEX('Policy Characteristics'!G:G,MATCH($C1117,'Policy Characteristics'!$C:$C,0)))</f>
        <v>0.4</v>
      </c>
      <c r="N1117" s="450">
        <f>IF(ISBLANK(INDEX('Policy Characteristics'!H:H,MATCH($C1117,'Policy Characteristics'!$C:$C,0))),"",INDEX('Policy Characteristics'!H:H,MATCH($C1117,'Policy Characteristics'!$C:$C,0)))</f>
        <v>0.01</v>
      </c>
      <c r="O1117" s="427" t="str">
        <f>IF(ISBLANK(INDEX('Policy Characteristics'!I:I,MATCH($C1117,'Policy Characteristics'!$C:$C,0))),"",INDEX('Policy Characteristics'!I:I,MATCH($C1117,'Policy Characteristics'!$C:$C,0)))</f>
        <v>% reduction in fuel use</v>
      </c>
      <c r="P1117" s="427" t="str">
        <f>IF(ISBLANK(INDEX('Policy Characteristics'!J:J,MATCH($C1117,'Policy Characteristics'!$C:$C,0))),"",INDEX('Policy Characteristics'!J:J,MATCH($C1117,'Policy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7" s="427" t="str">
        <f>IF(ISBLANK(INDEX('Policy Characteristics'!K:K,MATCH($C1117,'Policy Characteristics'!$C:$C,0))),"",INDEX('Policy Characteristics'!K:K,MATCH($C1117,'Policy Characteristics'!$C:$C,0)))</f>
        <v>architectural-design.html#rnd</v>
      </c>
      <c r="R1117" s="427" t="str">
        <f>IF(ISBLANK(INDEX('Policy Characteristics'!L:L,MATCH($C1117,'Policy Characteristics'!$C:$C,0))),"",INDEX('Policy Characteristics'!L:L,MATCH($C1117,'Policy Characteristics'!$C:$C,0)))</f>
        <v>research-and-development.html</v>
      </c>
    </row>
    <row r="1118" spans="1:18" x14ac:dyDescent="0.35">
      <c r="A1118" s="427" t="str">
        <f>IF(ISBLANK(INDEX('Policy Characteristics'!A:A,MATCH($C1118,'Policy Characteristics'!$C:$C,0))),"",INDEX('Policy Characteristics'!A:A,MATCH($C1118,'Policy Characteristics'!$C:$C,0)))</f>
        <v>Control Settings</v>
      </c>
      <c r="B1118" s="427" t="str">
        <f>IF(ISBLANK(INDEX('Policy Characteristics'!B:B,MATCH($C1118,'Policy Characteristics'!$C:$C,0))),"",INDEX('Policy Characteristics'!B:B,MATCH($C1118,'Policy Characteristics'!$C:$C,0)))</f>
        <v>COVID-19 Recession</v>
      </c>
      <c r="C1118" s="437" t="s">
        <v>2969</v>
      </c>
      <c r="H1118" s="275">
        <v>543</v>
      </c>
      <c r="I1118" s="53" t="s">
        <v>45</v>
      </c>
      <c r="J1118" s="429" t="str">
        <f>IF(ISBLANK(INDEX('Policy Characteristics'!D:D,MATCH($C1118,'Policy Characteristics'!$C:$C,0))),"",INDEX('Policy Characteristics'!D:D,MATCH($C1118,'Policy Characteristics'!$C:$C,0)))</f>
        <v/>
      </c>
      <c r="K1118" s="427" t="str">
        <f>IF(ISBLANK(INDEX('Policy Characteristics'!E:E,MATCH($C1118,'Policy Characteristics'!$C:$C,0))),"",INDEX('Policy Characteristics'!E:E,MATCH($C1118,'Policy Characteristics'!$C:$C,0)))</f>
        <v>settings exogenous GDP adjustment</v>
      </c>
      <c r="L1118" s="450">
        <f>IF(ISBLANK(INDEX('Policy Characteristics'!F:F,MATCH($C1118,'Policy Characteristics'!$C:$C,0))),"",INDEX('Policy Characteristics'!F:F,MATCH($C1118,'Policy Characteristics'!$C:$C,0)))</f>
        <v>-0.08</v>
      </c>
      <c r="M1118" s="450">
        <f>IF(ISBLANK(INDEX('Policy Characteristics'!G:G,MATCH($C1118,'Policy Characteristics'!$C:$C,0))),"",INDEX('Policy Characteristics'!G:G,MATCH($C1118,'Policy Characteristics'!$C:$C,0)))</f>
        <v>0.02</v>
      </c>
      <c r="N1118" s="450">
        <f>IF(ISBLANK(INDEX('Policy Characteristics'!H:H,MATCH($C1118,'Policy Characteristics'!$C:$C,0))),"",INDEX('Policy Characteristics'!H:H,MATCH($C1118,'Policy Characteristics'!$C:$C,0)))</f>
        <v>1E-3</v>
      </c>
      <c r="O1118" s="427" t="str">
        <f>IF(ISBLANK(INDEX('Policy Characteristics'!I:I,MATCH($C1118,'Policy Characteristics'!$C:$C,0))),"",INDEX('Policy Characteristics'!I:I,MATCH($C1118,'Policy Characteristics'!$C:$C,0)))</f>
        <v>GDP growth rate (%)</v>
      </c>
      <c r="P1118" s="427" t="str">
        <f>IF(ISBLANK(INDEX('Policy Characteristics'!J:J,MATCH($C1118,'Policy Characteristics'!$C:$C,0))),"",INDEX('Policy Characteristics'!J:J,MATCH($C1118,'Policy Characteristics'!$C:$C,0)))</f>
        <v>**Description:**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European Commission's Autumn 2020 Economic Forecast expects a 7.4% shrinkage in GDP (versus a counterfactual growth of 1.4%).  This is the default setting.</v>
      </c>
      <c r="Q1118" s="427" t="str">
        <f>IF(ISBLANK(INDEX('Policy Characteristics'!K:K,MATCH($C1118,'Policy Characteristics'!$C:$C,0))),"",INDEX('Policy Characteristics'!K:K,MATCH($C1118,'Policy Characteristics'!$C:$C,0)))</f>
        <v/>
      </c>
      <c r="R1118" s="427" t="str">
        <f>IF(ISBLANK(INDEX('Policy Characteristics'!L:L,MATCH($C1118,'Policy Characteristics'!$C:$C,0))),"",INDEX('Policy Characteristics'!L:L,MATCH($C1118,'Policy Characteristics'!$C:$C,0)))</f>
        <v/>
      </c>
    </row>
    <row r="1119" spans="1:18" x14ac:dyDescent="0.35">
      <c r="A1119" s="427" t="str">
        <f>IF(ISBLANK(INDEX('Policy Characteristics'!A:A,MATCH($C1119,'Policy Characteristics'!$C:$C,0))),"",INDEX('Policy Characteristics'!A:A,MATCH($C1119,'Policy Characteristics'!$C:$C,0)))</f>
        <v>Government Revenue Accounting</v>
      </c>
      <c r="B1119" s="427" t="str">
        <f>IF(ISBLANK(INDEX('Policy Characteristics'!B:B,MATCH($C1119,'Policy Characteristics'!$C:$C,0))),"",INDEX('Policy Characteristics'!B:B,MATCH($C1119,'Policy Characteristics'!$C:$C,0)))</f>
        <v>Carbon Tax Revenue</v>
      </c>
      <c r="C1119" s="437" t="s">
        <v>3122</v>
      </c>
      <c r="D1119" s="4" t="s">
        <v>3131</v>
      </c>
      <c r="F1119" s="4" t="s">
        <v>3136</v>
      </c>
      <c r="H1119" s="284">
        <v>545</v>
      </c>
      <c r="I1119" s="4" t="s">
        <v>45</v>
      </c>
      <c r="J1119" s="429" t="str">
        <f>IF(ISBLANK(INDEX('Policy Characteristics'!D:D,MATCH($C1119,'Policy Characteristics'!$C:$C,0))),"",INDEX('Policy Characteristics'!D:D,MATCH($C1119,'Policy Characteristics'!$C:$C,0)))</f>
        <v/>
      </c>
      <c r="K1119" s="427" t="str">
        <f>IF(ISBLANK(INDEX('Policy Characteristics'!E:E,MATCH($C1119,'Policy Characteristics'!$C:$C,0))),"",INDEX('Policy Characteristics'!E:E,MATCH($C1119,'Policy Characteristics'!$C:$C,0)))</f>
        <v>GRA carbon tax revenue</v>
      </c>
      <c r="L1119" s="427">
        <f>IF(ISBLANK(INDEX('Policy Characteristics'!F:F,MATCH($C1119,'Policy Characteristics'!$C:$C,0))),"",INDEX('Policy Characteristics'!F:F,MATCH($C1119,'Policy Characteristics'!$C:$C,0)))</f>
        <v>0</v>
      </c>
      <c r="M1119" s="427">
        <f>IF(ISBLANK(INDEX('Policy Characteristics'!G:G,MATCH($C1119,'Policy Characteristics'!$C:$C,0))),"",INDEX('Policy Characteristics'!G:G,MATCH($C1119,'Policy Characteristics'!$C:$C,0)))</f>
        <v>10</v>
      </c>
      <c r="N1119" s="427">
        <f>IF(ISBLANK(INDEX('Policy Characteristics'!H:H,MATCH($C1119,'Policy Characteristics'!$C:$C,0))),"",INDEX('Policy Characteristics'!H:H,MATCH($C1119,'Policy Characteristics'!$C:$C,0)))</f>
        <v>1</v>
      </c>
      <c r="O1119" s="427" t="str">
        <f>IF(ISBLANK(INDEX('Policy Characteristics'!I:I,MATCH($C1119,'Policy Characteristics'!$C:$C,0))),"",INDEX('Policy Characteristics'!I:I,MATCH($C1119,'Policy Characteristics'!$C:$C,0)))</f>
        <v>weight</v>
      </c>
      <c r="P1119" s="427" t="str">
        <f>IF(ISBLANK(INDEX('Policy Characteristics'!J:J,MATCH($C1119,'Policy Characteristics'!$C:$C,0))),"",INDEX('Policy Characteristics'!J:J,MATCH($C1119,'Policy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19" s="427" t="str">
        <f>IF(ISBLANK(INDEX('Policy Characteristics'!K:K,MATCH($C1119,'Policy Characteristics'!$C:$C,0))),"",INDEX('Policy Characteristics'!K:K,MATCH($C1119,'Policy Characteristics'!$C:$C,0)))</f>
        <v>io-model.html</v>
      </c>
      <c r="R1119" s="427" t="str">
        <f>IF(ISBLANK(INDEX('Policy Characteristics'!L:L,MATCH($C1119,'Policy Characteristics'!$C:$C,0))),"",INDEX('Policy Characteristics'!L:L,MATCH($C1119,'Policy Characteristics'!$C:$C,0)))</f>
        <v/>
      </c>
    </row>
    <row r="1120" spans="1:18" x14ac:dyDescent="0.35">
      <c r="A1120" s="427" t="str">
        <f>IF(ISBLANK(INDEX('Policy Characteristics'!A:A,MATCH($C1120,'Policy Characteristics'!$C:$C,0))),"",INDEX('Policy Characteristics'!A:A,MATCH($C1120,'Policy Characteristics'!$C:$C,0)))</f>
        <v>Government Revenue Accounting</v>
      </c>
      <c r="B1120" s="427" t="str">
        <f>IF(ISBLANK(INDEX('Policy Characteristics'!B:B,MATCH($C1120,'Policy Characteristics'!$C:$C,0))),"",INDEX('Policy Characteristics'!B:B,MATCH($C1120,'Policy Characteristics'!$C:$C,0)))</f>
        <v>Carbon Tax Revenue</v>
      </c>
      <c r="C1120" s="438" t="str">
        <f t="shared" ref="C1120" si="67">C$1119</f>
        <v>GRA for Carbon Tax Revenue</v>
      </c>
      <c r="D1120" s="4" t="s">
        <v>3132</v>
      </c>
      <c r="F1120" s="4" t="s">
        <v>3160</v>
      </c>
      <c r="H1120" s="287">
        <v>546</v>
      </c>
      <c r="I1120" s="5" t="str">
        <f t="shared" ref="I1120:I1123" si="68">I$1119</f>
        <v>Yes</v>
      </c>
      <c r="J1120" s="429" t="str">
        <f>IF(ISBLANK(INDEX('Policy Characteristics'!D:D,MATCH($C1120,'Policy Characteristics'!$C:$C,0))),"",INDEX('Policy Characteristics'!D:D,MATCH($C1120,'Policy Characteristics'!$C:$C,0)))</f>
        <v/>
      </c>
      <c r="K1120" s="427" t="str">
        <f>IF(ISBLANK(INDEX('Policy Characteristics'!E:E,MATCH($C1120,'Policy Characteristics'!$C:$C,0))),"",INDEX('Policy Characteristics'!E:E,MATCH($C1120,'Policy Characteristics'!$C:$C,0)))</f>
        <v>GRA carbon tax revenue</v>
      </c>
      <c r="L1120" s="427">
        <f>IF(ISBLANK(INDEX('Policy Characteristics'!F:F,MATCH($C1120,'Policy Characteristics'!$C:$C,0))),"",INDEX('Policy Characteristics'!F:F,MATCH($C1120,'Policy Characteristics'!$C:$C,0)))</f>
        <v>0</v>
      </c>
      <c r="M1120" s="427">
        <f>IF(ISBLANK(INDEX('Policy Characteristics'!G:G,MATCH($C1120,'Policy Characteristics'!$C:$C,0))),"",INDEX('Policy Characteristics'!G:G,MATCH($C1120,'Policy Characteristics'!$C:$C,0)))</f>
        <v>10</v>
      </c>
      <c r="N1120" s="427">
        <f>IF(ISBLANK(INDEX('Policy Characteristics'!H:H,MATCH($C1120,'Policy Characteristics'!$C:$C,0))),"",INDEX('Policy Characteristics'!H:H,MATCH($C1120,'Policy Characteristics'!$C:$C,0)))</f>
        <v>1</v>
      </c>
      <c r="O1120" s="427" t="str">
        <f>IF(ISBLANK(INDEX('Policy Characteristics'!I:I,MATCH($C1120,'Policy Characteristics'!$C:$C,0))),"",INDEX('Policy Characteristics'!I:I,MATCH($C1120,'Policy Characteristics'!$C:$C,0)))</f>
        <v>weight</v>
      </c>
      <c r="P1120" s="427" t="str">
        <f>IF(ISBLANK(INDEX('Policy Characteristics'!J:J,MATCH($C1120,'Policy Characteristics'!$C:$C,0))),"",INDEX('Policy Characteristics'!J:J,MATCH($C1120,'Policy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0" s="427" t="str">
        <f>IF(ISBLANK(INDEX('Policy Characteristics'!K:K,MATCH($C1120,'Policy Characteristics'!$C:$C,0))),"",INDEX('Policy Characteristics'!K:K,MATCH($C1120,'Policy Characteristics'!$C:$C,0)))</f>
        <v>io-model.html</v>
      </c>
      <c r="R1120" s="427" t="str">
        <f>IF(ISBLANK(INDEX('Policy Characteristics'!L:L,MATCH($C1120,'Policy Characteristics'!$C:$C,0))),"",INDEX('Policy Characteristics'!L:L,MATCH($C1120,'Policy Characteristics'!$C:$C,0)))</f>
        <v/>
      </c>
    </row>
    <row r="1121" spans="1:18" x14ac:dyDescent="0.35">
      <c r="A1121" s="427" t="str">
        <f>IF(ISBLANK(INDEX('Policy Characteristics'!A:A,MATCH($C1121,'Policy Characteristics'!$C:$C,0))),"",INDEX('Policy Characteristics'!A:A,MATCH($C1121,'Policy Characteristics'!$C:$C,0)))</f>
        <v>Government Revenue Accounting</v>
      </c>
      <c r="B1121" s="427" t="str">
        <f>IF(ISBLANK(INDEX('Policy Characteristics'!B:B,MATCH($C1121,'Policy Characteristics'!$C:$C,0))),"",INDEX('Policy Characteristics'!B:B,MATCH($C1121,'Policy Characteristics'!$C:$C,0)))</f>
        <v>Carbon Tax Revenue</v>
      </c>
      <c r="C1121" s="438" t="str">
        <f t="shared" ref="C1121:C1123" si="69">C$1119</f>
        <v>GRA for Carbon Tax Revenue</v>
      </c>
      <c r="D1121" s="4" t="s">
        <v>3133</v>
      </c>
      <c r="F1121" s="4" t="s">
        <v>3137</v>
      </c>
      <c r="H1121" s="287">
        <v>547</v>
      </c>
      <c r="I1121" s="5" t="str">
        <f t="shared" si="68"/>
        <v>Yes</v>
      </c>
      <c r="J1121" s="429" t="str">
        <f>IF(ISBLANK(INDEX('Policy Characteristics'!D:D,MATCH($C1121,'Policy Characteristics'!$C:$C,0))),"",INDEX('Policy Characteristics'!D:D,MATCH($C1121,'Policy Characteristics'!$C:$C,0)))</f>
        <v/>
      </c>
      <c r="K1121" s="427" t="str">
        <f>IF(ISBLANK(INDEX('Policy Characteristics'!E:E,MATCH($C1121,'Policy Characteristics'!$C:$C,0))),"",INDEX('Policy Characteristics'!E:E,MATCH($C1121,'Policy Characteristics'!$C:$C,0)))</f>
        <v>GRA carbon tax revenue</v>
      </c>
      <c r="L1121" s="427">
        <f>IF(ISBLANK(INDEX('Policy Characteristics'!F:F,MATCH($C1121,'Policy Characteristics'!$C:$C,0))),"",INDEX('Policy Characteristics'!F:F,MATCH($C1121,'Policy Characteristics'!$C:$C,0)))</f>
        <v>0</v>
      </c>
      <c r="M1121" s="427">
        <f>IF(ISBLANK(INDEX('Policy Characteristics'!G:G,MATCH($C1121,'Policy Characteristics'!$C:$C,0))),"",INDEX('Policy Characteristics'!G:G,MATCH($C1121,'Policy Characteristics'!$C:$C,0)))</f>
        <v>10</v>
      </c>
      <c r="N1121" s="427">
        <f>IF(ISBLANK(INDEX('Policy Characteristics'!H:H,MATCH($C1121,'Policy Characteristics'!$C:$C,0))),"",INDEX('Policy Characteristics'!H:H,MATCH($C1121,'Policy Characteristics'!$C:$C,0)))</f>
        <v>1</v>
      </c>
      <c r="O1121" s="427" t="str">
        <f>IF(ISBLANK(INDEX('Policy Characteristics'!I:I,MATCH($C1121,'Policy Characteristics'!$C:$C,0))),"",INDEX('Policy Characteristics'!I:I,MATCH($C1121,'Policy Characteristics'!$C:$C,0)))</f>
        <v>weight</v>
      </c>
      <c r="P1121" s="427" t="str">
        <f>IF(ISBLANK(INDEX('Policy Characteristics'!J:J,MATCH($C1121,'Policy Characteristics'!$C:$C,0))),"",INDEX('Policy Characteristics'!J:J,MATCH($C1121,'Policy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1" s="427" t="str">
        <f>IF(ISBLANK(INDEX('Policy Characteristics'!K:K,MATCH($C1121,'Policy Characteristics'!$C:$C,0))),"",INDEX('Policy Characteristics'!K:K,MATCH($C1121,'Policy Characteristics'!$C:$C,0)))</f>
        <v>io-model.html</v>
      </c>
      <c r="R1121" s="427" t="str">
        <f>IF(ISBLANK(INDEX('Policy Characteristics'!L:L,MATCH($C1121,'Policy Characteristics'!$C:$C,0))),"",INDEX('Policy Characteristics'!L:L,MATCH($C1121,'Policy Characteristics'!$C:$C,0)))</f>
        <v/>
      </c>
    </row>
    <row r="1122" spans="1:18" x14ac:dyDescent="0.35">
      <c r="A1122" s="427" t="str">
        <f>IF(ISBLANK(INDEX('Policy Characteristics'!A:A,MATCH($C1122,'Policy Characteristics'!$C:$C,0))),"",INDEX('Policy Characteristics'!A:A,MATCH($C1122,'Policy Characteristics'!$C:$C,0)))</f>
        <v>Government Revenue Accounting</v>
      </c>
      <c r="B1122" s="427" t="str">
        <f>IF(ISBLANK(INDEX('Policy Characteristics'!B:B,MATCH($C1122,'Policy Characteristics'!$C:$C,0))),"",INDEX('Policy Characteristics'!B:B,MATCH($C1122,'Policy Characteristics'!$C:$C,0)))</f>
        <v>Carbon Tax Revenue</v>
      </c>
      <c r="C1122" s="438" t="str">
        <f t="shared" si="69"/>
        <v>GRA for Carbon Tax Revenue</v>
      </c>
      <c r="D1122" s="4" t="s">
        <v>3134</v>
      </c>
      <c r="F1122" s="4" t="s">
        <v>3138</v>
      </c>
      <c r="H1122" s="287">
        <v>548</v>
      </c>
      <c r="I1122" s="5" t="str">
        <f t="shared" si="68"/>
        <v>Yes</v>
      </c>
      <c r="J1122" s="429" t="str">
        <f>IF(ISBLANK(INDEX('Policy Characteristics'!D:D,MATCH($C1122,'Policy Characteristics'!$C:$C,0))),"",INDEX('Policy Characteristics'!D:D,MATCH($C1122,'Policy Characteristics'!$C:$C,0)))</f>
        <v/>
      </c>
      <c r="K1122" s="427" t="str">
        <f>IF(ISBLANK(INDEX('Policy Characteristics'!E:E,MATCH($C1122,'Policy Characteristics'!$C:$C,0))),"",INDEX('Policy Characteristics'!E:E,MATCH($C1122,'Policy Characteristics'!$C:$C,0)))</f>
        <v>GRA carbon tax revenue</v>
      </c>
      <c r="L1122" s="427">
        <f>IF(ISBLANK(INDEX('Policy Characteristics'!F:F,MATCH($C1122,'Policy Characteristics'!$C:$C,0))),"",INDEX('Policy Characteristics'!F:F,MATCH($C1122,'Policy Characteristics'!$C:$C,0)))</f>
        <v>0</v>
      </c>
      <c r="M1122" s="427">
        <f>IF(ISBLANK(INDEX('Policy Characteristics'!G:G,MATCH($C1122,'Policy Characteristics'!$C:$C,0))),"",INDEX('Policy Characteristics'!G:G,MATCH($C1122,'Policy Characteristics'!$C:$C,0)))</f>
        <v>10</v>
      </c>
      <c r="N1122" s="427">
        <f>IF(ISBLANK(INDEX('Policy Characteristics'!H:H,MATCH($C1122,'Policy Characteristics'!$C:$C,0))),"",INDEX('Policy Characteristics'!H:H,MATCH($C1122,'Policy Characteristics'!$C:$C,0)))</f>
        <v>1</v>
      </c>
      <c r="O1122" s="427" t="str">
        <f>IF(ISBLANK(INDEX('Policy Characteristics'!I:I,MATCH($C1122,'Policy Characteristics'!$C:$C,0))),"",INDEX('Policy Characteristics'!I:I,MATCH($C1122,'Policy Characteristics'!$C:$C,0)))</f>
        <v>weight</v>
      </c>
      <c r="P1122" s="427" t="str">
        <f>IF(ISBLANK(INDEX('Policy Characteristics'!J:J,MATCH($C1122,'Policy Characteristics'!$C:$C,0))),"",INDEX('Policy Characteristics'!J:J,MATCH($C1122,'Policy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2" s="427" t="str">
        <f>IF(ISBLANK(INDEX('Policy Characteristics'!K:K,MATCH($C1122,'Policy Characteristics'!$C:$C,0))),"",INDEX('Policy Characteristics'!K:K,MATCH($C1122,'Policy Characteristics'!$C:$C,0)))</f>
        <v>io-model.html</v>
      </c>
      <c r="R1122" s="427" t="str">
        <f>IF(ISBLANK(INDEX('Policy Characteristics'!L:L,MATCH($C1122,'Policy Characteristics'!$C:$C,0))),"",INDEX('Policy Characteristics'!L:L,MATCH($C1122,'Policy Characteristics'!$C:$C,0)))</f>
        <v/>
      </c>
    </row>
    <row r="1123" spans="1:18" x14ac:dyDescent="0.35">
      <c r="A1123" s="427" t="str">
        <f>IF(ISBLANK(INDEX('Policy Characteristics'!A:A,MATCH($C1123,'Policy Characteristics'!$C:$C,0))),"",INDEX('Policy Characteristics'!A:A,MATCH($C1123,'Policy Characteristics'!$C:$C,0)))</f>
        <v>Government Revenue Accounting</v>
      </c>
      <c r="B1123" s="427" t="str">
        <f>IF(ISBLANK(INDEX('Policy Characteristics'!B:B,MATCH($C1123,'Policy Characteristics'!$C:$C,0))),"",INDEX('Policy Characteristics'!B:B,MATCH($C1123,'Policy Characteristics'!$C:$C,0)))</f>
        <v>Carbon Tax Revenue</v>
      </c>
      <c r="C1123" s="438" t="str">
        <f t="shared" si="69"/>
        <v>GRA for Carbon Tax Revenue</v>
      </c>
      <c r="D1123" s="4" t="s">
        <v>3135</v>
      </c>
      <c r="F1123" s="4" t="s">
        <v>3139</v>
      </c>
      <c r="H1123" s="287">
        <v>549</v>
      </c>
      <c r="I1123" s="5" t="str">
        <f t="shared" si="68"/>
        <v>Yes</v>
      </c>
      <c r="J1123" s="429" t="str">
        <f>IF(ISBLANK(INDEX('Policy Characteristics'!D:D,MATCH($C1123,'Policy Characteristics'!$C:$C,0))),"",INDEX('Policy Characteristics'!D:D,MATCH($C1123,'Policy Characteristics'!$C:$C,0)))</f>
        <v/>
      </c>
      <c r="K1123" s="427" t="str">
        <f>IF(ISBLANK(INDEX('Policy Characteristics'!E:E,MATCH($C1123,'Policy Characteristics'!$C:$C,0))),"",INDEX('Policy Characteristics'!E:E,MATCH($C1123,'Policy Characteristics'!$C:$C,0)))</f>
        <v>GRA carbon tax revenue</v>
      </c>
      <c r="L1123" s="427">
        <f>IF(ISBLANK(INDEX('Policy Characteristics'!F:F,MATCH($C1123,'Policy Characteristics'!$C:$C,0))),"",INDEX('Policy Characteristics'!F:F,MATCH($C1123,'Policy Characteristics'!$C:$C,0)))</f>
        <v>0</v>
      </c>
      <c r="M1123" s="427">
        <f>IF(ISBLANK(INDEX('Policy Characteristics'!G:G,MATCH($C1123,'Policy Characteristics'!$C:$C,0))),"",INDEX('Policy Characteristics'!G:G,MATCH($C1123,'Policy Characteristics'!$C:$C,0)))</f>
        <v>10</v>
      </c>
      <c r="N1123" s="427">
        <f>IF(ISBLANK(INDEX('Policy Characteristics'!H:H,MATCH($C1123,'Policy Characteristics'!$C:$C,0))),"",INDEX('Policy Characteristics'!H:H,MATCH($C1123,'Policy Characteristics'!$C:$C,0)))</f>
        <v>1</v>
      </c>
      <c r="O1123" s="427" t="str">
        <f>IF(ISBLANK(INDEX('Policy Characteristics'!I:I,MATCH($C1123,'Policy Characteristics'!$C:$C,0))),"",INDEX('Policy Characteristics'!I:I,MATCH($C1123,'Policy Characteristics'!$C:$C,0)))</f>
        <v>weight</v>
      </c>
      <c r="P1123" s="427" t="str">
        <f>IF(ISBLANK(INDEX('Policy Characteristics'!J:J,MATCH($C1123,'Policy Characteristics'!$C:$C,0))),"",INDEX('Policy Characteristics'!J:J,MATCH($C1123,'Policy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3" s="427" t="str">
        <f>IF(ISBLANK(INDEX('Policy Characteristics'!K:K,MATCH($C1123,'Policy Characteristics'!$C:$C,0))),"",INDEX('Policy Characteristics'!K:K,MATCH($C1123,'Policy Characteristics'!$C:$C,0)))</f>
        <v>io-model.html</v>
      </c>
      <c r="R1123" s="427" t="str">
        <f>IF(ISBLANK(INDEX('Policy Characteristics'!L:L,MATCH($C1123,'Policy Characteristics'!$C:$C,0))),"",INDEX('Policy Characteristics'!L:L,MATCH($C1123,'Policy Characteristics'!$C:$C,0)))</f>
        <v/>
      </c>
    </row>
    <row r="1124" spans="1:18" x14ac:dyDescent="0.35">
      <c r="A1124" s="427" t="str">
        <f>IF(ISBLANK(INDEX('Policy Characteristics'!A:A,MATCH($C1124,'Policy Characteristics'!$C:$C,0))),"",INDEX('Policy Characteristics'!A:A,MATCH($C1124,'Policy Characteristics'!$C:$C,0)))</f>
        <v>Government Revenue Accounting</v>
      </c>
      <c r="B1124" s="427" t="str">
        <f>IF(ISBLANK(INDEX('Policy Characteristics'!B:B,MATCH($C1124,'Policy Characteristics'!$C:$C,0))),"",INDEX('Policy Characteristics'!B:B,MATCH($C1124,'Policy Characteristics'!$C:$C,0)))</f>
        <v>Fuel Tax Revenue</v>
      </c>
      <c r="C1124" s="437" t="s">
        <v>3123</v>
      </c>
      <c r="D1124" s="4" t="s">
        <v>3131</v>
      </c>
      <c r="F1124" s="4" t="s">
        <v>3136</v>
      </c>
      <c r="H1124" s="287">
        <v>550</v>
      </c>
      <c r="I1124" s="4" t="s">
        <v>45</v>
      </c>
      <c r="J1124" s="429" t="str">
        <f>IF(ISBLANK(INDEX('Policy Characteristics'!D:D,MATCH($C1124,'Policy Characteristics'!$C:$C,0))),"",INDEX('Policy Characteristics'!D:D,MATCH($C1124,'Policy Characteristics'!$C:$C,0)))</f>
        <v/>
      </c>
      <c r="K1124" s="427" t="str">
        <f>IF(ISBLANK(INDEX('Policy Characteristics'!E:E,MATCH($C1124,'Policy Characteristics'!$C:$C,0))),"",INDEX('Policy Characteristics'!E:E,MATCH($C1124,'Policy Characteristics'!$C:$C,0)))</f>
        <v>GRA fuel tax revenue</v>
      </c>
      <c r="L1124" s="427">
        <f>IF(ISBLANK(INDEX('Policy Characteristics'!F:F,MATCH($C1124,'Policy Characteristics'!$C:$C,0))),"",INDEX('Policy Characteristics'!F:F,MATCH($C1124,'Policy Characteristics'!$C:$C,0)))</f>
        <v>0</v>
      </c>
      <c r="M1124" s="427">
        <f>IF(ISBLANK(INDEX('Policy Characteristics'!G:G,MATCH($C1124,'Policy Characteristics'!$C:$C,0))),"",INDEX('Policy Characteristics'!G:G,MATCH($C1124,'Policy Characteristics'!$C:$C,0)))</f>
        <v>10</v>
      </c>
      <c r="N1124" s="427">
        <f>IF(ISBLANK(INDEX('Policy Characteristics'!H:H,MATCH($C1124,'Policy Characteristics'!$C:$C,0))),"",INDEX('Policy Characteristics'!H:H,MATCH($C1124,'Policy Characteristics'!$C:$C,0)))</f>
        <v>1</v>
      </c>
      <c r="O1124" s="427" t="str">
        <f>IF(ISBLANK(INDEX('Policy Characteristics'!I:I,MATCH($C1124,'Policy Characteristics'!$C:$C,0))),"",INDEX('Policy Characteristics'!I:I,MATCH($C1124,'Policy Characteristics'!$C:$C,0)))</f>
        <v>weight</v>
      </c>
      <c r="P1124" s="427" t="str">
        <f>IF(ISBLANK(INDEX('Policy Characteristics'!J:J,MATCH($C1124,'Policy Characteristics'!$C:$C,0))),"",INDEX('Policy Characteristics'!J:J,MATCH($C1124,'Policy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4" s="427" t="str">
        <f>IF(ISBLANK(INDEX('Policy Characteristics'!K:K,MATCH($C1124,'Policy Characteristics'!$C:$C,0))),"",INDEX('Policy Characteristics'!K:K,MATCH($C1124,'Policy Characteristics'!$C:$C,0)))</f>
        <v>io-model.html</v>
      </c>
      <c r="R1124" s="427" t="str">
        <f>IF(ISBLANK(INDEX('Policy Characteristics'!L:L,MATCH($C1124,'Policy Characteristics'!$C:$C,0))),"",INDEX('Policy Characteristics'!L:L,MATCH($C1124,'Policy Characteristics'!$C:$C,0)))</f>
        <v/>
      </c>
    </row>
    <row r="1125" spans="1:18" x14ac:dyDescent="0.35">
      <c r="A1125" s="427" t="str">
        <f>IF(ISBLANK(INDEX('Policy Characteristics'!A:A,MATCH($C1125,'Policy Characteristics'!$C:$C,0))),"",INDEX('Policy Characteristics'!A:A,MATCH($C1125,'Policy Characteristics'!$C:$C,0)))</f>
        <v>Government Revenue Accounting</v>
      </c>
      <c r="B1125" s="427" t="str">
        <f>IF(ISBLANK(INDEX('Policy Characteristics'!B:B,MATCH($C1125,'Policy Characteristics'!$C:$C,0))),"",INDEX('Policy Characteristics'!B:B,MATCH($C1125,'Policy Characteristics'!$C:$C,0)))</f>
        <v>Fuel Tax Revenue</v>
      </c>
      <c r="C1125" s="438" t="str">
        <f t="shared" ref="C1125:C1128" si="70">C$1124</f>
        <v>GRA for Fuel Tax Revenue</v>
      </c>
      <c r="D1125" s="4" t="s">
        <v>3132</v>
      </c>
      <c r="F1125" s="4" t="s">
        <v>3160</v>
      </c>
      <c r="H1125" s="287">
        <v>551</v>
      </c>
      <c r="I1125" s="5" t="str">
        <f t="shared" ref="I1125:I1128" si="71">I$1124</f>
        <v>Yes</v>
      </c>
      <c r="J1125" s="429" t="str">
        <f>IF(ISBLANK(INDEX('Policy Characteristics'!D:D,MATCH($C1125,'Policy Characteristics'!$C:$C,0))),"",INDEX('Policy Characteristics'!D:D,MATCH($C1125,'Policy Characteristics'!$C:$C,0)))</f>
        <v/>
      </c>
      <c r="K1125" s="427" t="str">
        <f>IF(ISBLANK(INDEX('Policy Characteristics'!E:E,MATCH($C1125,'Policy Characteristics'!$C:$C,0))),"",INDEX('Policy Characteristics'!E:E,MATCH($C1125,'Policy Characteristics'!$C:$C,0)))</f>
        <v>GRA fuel tax revenue</v>
      </c>
      <c r="L1125" s="427">
        <f>IF(ISBLANK(INDEX('Policy Characteristics'!F:F,MATCH($C1125,'Policy Characteristics'!$C:$C,0))),"",INDEX('Policy Characteristics'!F:F,MATCH($C1125,'Policy Characteristics'!$C:$C,0)))</f>
        <v>0</v>
      </c>
      <c r="M1125" s="427">
        <f>IF(ISBLANK(INDEX('Policy Characteristics'!G:G,MATCH($C1125,'Policy Characteristics'!$C:$C,0))),"",INDEX('Policy Characteristics'!G:G,MATCH($C1125,'Policy Characteristics'!$C:$C,0)))</f>
        <v>10</v>
      </c>
      <c r="N1125" s="427">
        <f>IF(ISBLANK(INDEX('Policy Characteristics'!H:H,MATCH($C1125,'Policy Characteristics'!$C:$C,0))),"",INDEX('Policy Characteristics'!H:H,MATCH($C1125,'Policy Characteristics'!$C:$C,0)))</f>
        <v>1</v>
      </c>
      <c r="O1125" s="427" t="str">
        <f>IF(ISBLANK(INDEX('Policy Characteristics'!I:I,MATCH($C1125,'Policy Characteristics'!$C:$C,0))),"",INDEX('Policy Characteristics'!I:I,MATCH($C1125,'Policy Characteristics'!$C:$C,0)))</f>
        <v>weight</v>
      </c>
      <c r="P1125" s="427" t="str">
        <f>IF(ISBLANK(INDEX('Policy Characteristics'!J:J,MATCH($C1125,'Policy Characteristics'!$C:$C,0))),"",INDEX('Policy Characteristics'!J:J,MATCH($C1125,'Policy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5" s="427" t="str">
        <f>IF(ISBLANK(INDEX('Policy Characteristics'!K:K,MATCH($C1125,'Policy Characteristics'!$C:$C,0))),"",INDEX('Policy Characteristics'!K:K,MATCH($C1125,'Policy Characteristics'!$C:$C,0)))</f>
        <v>io-model.html</v>
      </c>
      <c r="R1125" s="427" t="str">
        <f>IF(ISBLANK(INDEX('Policy Characteristics'!L:L,MATCH($C1125,'Policy Characteristics'!$C:$C,0))),"",INDEX('Policy Characteristics'!L:L,MATCH($C1125,'Policy Characteristics'!$C:$C,0)))</f>
        <v/>
      </c>
    </row>
    <row r="1126" spans="1:18" x14ac:dyDescent="0.35">
      <c r="A1126" s="427" t="str">
        <f>IF(ISBLANK(INDEX('Policy Characteristics'!A:A,MATCH($C1126,'Policy Characteristics'!$C:$C,0))),"",INDEX('Policy Characteristics'!A:A,MATCH($C1126,'Policy Characteristics'!$C:$C,0)))</f>
        <v>Government Revenue Accounting</v>
      </c>
      <c r="B1126" s="427" t="str">
        <f>IF(ISBLANK(INDEX('Policy Characteristics'!B:B,MATCH($C1126,'Policy Characteristics'!$C:$C,0))),"",INDEX('Policy Characteristics'!B:B,MATCH($C1126,'Policy Characteristics'!$C:$C,0)))</f>
        <v>Fuel Tax Revenue</v>
      </c>
      <c r="C1126" s="438" t="str">
        <f t="shared" si="70"/>
        <v>GRA for Fuel Tax Revenue</v>
      </c>
      <c r="D1126" s="4" t="s">
        <v>3133</v>
      </c>
      <c r="F1126" s="4" t="s">
        <v>3137</v>
      </c>
      <c r="H1126" s="287">
        <v>552</v>
      </c>
      <c r="I1126" s="5" t="str">
        <f t="shared" si="71"/>
        <v>Yes</v>
      </c>
      <c r="J1126" s="429" t="str">
        <f>IF(ISBLANK(INDEX('Policy Characteristics'!D:D,MATCH($C1126,'Policy Characteristics'!$C:$C,0))),"",INDEX('Policy Characteristics'!D:D,MATCH($C1126,'Policy Characteristics'!$C:$C,0)))</f>
        <v/>
      </c>
      <c r="K1126" s="427" t="str">
        <f>IF(ISBLANK(INDEX('Policy Characteristics'!E:E,MATCH($C1126,'Policy Characteristics'!$C:$C,0))),"",INDEX('Policy Characteristics'!E:E,MATCH($C1126,'Policy Characteristics'!$C:$C,0)))</f>
        <v>GRA fuel tax revenue</v>
      </c>
      <c r="L1126" s="427">
        <f>IF(ISBLANK(INDEX('Policy Characteristics'!F:F,MATCH($C1126,'Policy Characteristics'!$C:$C,0))),"",INDEX('Policy Characteristics'!F:F,MATCH($C1126,'Policy Characteristics'!$C:$C,0)))</f>
        <v>0</v>
      </c>
      <c r="M1126" s="427">
        <f>IF(ISBLANK(INDEX('Policy Characteristics'!G:G,MATCH($C1126,'Policy Characteristics'!$C:$C,0))),"",INDEX('Policy Characteristics'!G:G,MATCH($C1126,'Policy Characteristics'!$C:$C,0)))</f>
        <v>10</v>
      </c>
      <c r="N1126" s="427">
        <f>IF(ISBLANK(INDEX('Policy Characteristics'!H:H,MATCH($C1126,'Policy Characteristics'!$C:$C,0))),"",INDEX('Policy Characteristics'!H:H,MATCH($C1126,'Policy Characteristics'!$C:$C,0)))</f>
        <v>1</v>
      </c>
      <c r="O1126" s="427" t="str">
        <f>IF(ISBLANK(INDEX('Policy Characteristics'!I:I,MATCH($C1126,'Policy Characteristics'!$C:$C,0))),"",INDEX('Policy Characteristics'!I:I,MATCH($C1126,'Policy Characteristics'!$C:$C,0)))</f>
        <v>weight</v>
      </c>
      <c r="P1126" s="427" t="str">
        <f>IF(ISBLANK(INDEX('Policy Characteristics'!J:J,MATCH($C1126,'Policy Characteristics'!$C:$C,0))),"",INDEX('Policy Characteristics'!J:J,MATCH($C1126,'Policy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6" s="427" t="str">
        <f>IF(ISBLANK(INDEX('Policy Characteristics'!K:K,MATCH($C1126,'Policy Characteristics'!$C:$C,0))),"",INDEX('Policy Characteristics'!K:K,MATCH($C1126,'Policy Characteristics'!$C:$C,0)))</f>
        <v>io-model.html</v>
      </c>
      <c r="R1126" s="427" t="str">
        <f>IF(ISBLANK(INDEX('Policy Characteristics'!L:L,MATCH($C1126,'Policy Characteristics'!$C:$C,0))),"",INDEX('Policy Characteristics'!L:L,MATCH($C1126,'Policy Characteristics'!$C:$C,0)))</f>
        <v/>
      </c>
    </row>
    <row r="1127" spans="1:18" x14ac:dyDescent="0.35">
      <c r="A1127" s="427" t="str">
        <f>IF(ISBLANK(INDEX('Policy Characteristics'!A:A,MATCH($C1127,'Policy Characteristics'!$C:$C,0))),"",INDEX('Policy Characteristics'!A:A,MATCH($C1127,'Policy Characteristics'!$C:$C,0)))</f>
        <v>Government Revenue Accounting</v>
      </c>
      <c r="B1127" s="427" t="str">
        <f>IF(ISBLANK(INDEX('Policy Characteristics'!B:B,MATCH($C1127,'Policy Characteristics'!$C:$C,0))),"",INDEX('Policy Characteristics'!B:B,MATCH($C1127,'Policy Characteristics'!$C:$C,0)))</f>
        <v>Fuel Tax Revenue</v>
      </c>
      <c r="C1127" s="438" t="str">
        <f t="shared" si="70"/>
        <v>GRA for Fuel Tax Revenue</v>
      </c>
      <c r="D1127" s="4" t="s">
        <v>3134</v>
      </c>
      <c r="F1127" s="4" t="s">
        <v>3138</v>
      </c>
      <c r="H1127" s="287">
        <v>553</v>
      </c>
      <c r="I1127" s="5" t="str">
        <f t="shared" si="71"/>
        <v>Yes</v>
      </c>
      <c r="J1127" s="429" t="str">
        <f>IF(ISBLANK(INDEX('Policy Characteristics'!D:D,MATCH($C1127,'Policy Characteristics'!$C:$C,0))),"",INDEX('Policy Characteristics'!D:D,MATCH($C1127,'Policy Characteristics'!$C:$C,0)))</f>
        <v/>
      </c>
      <c r="K1127" s="427" t="str">
        <f>IF(ISBLANK(INDEX('Policy Characteristics'!E:E,MATCH($C1127,'Policy Characteristics'!$C:$C,0))),"",INDEX('Policy Characteristics'!E:E,MATCH($C1127,'Policy Characteristics'!$C:$C,0)))</f>
        <v>GRA fuel tax revenue</v>
      </c>
      <c r="L1127" s="427">
        <f>IF(ISBLANK(INDEX('Policy Characteristics'!F:F,MATCH($C1127,'Policy Characteristics'!$C:$C,0))),"",INDEX('Policy Characteristics'!F:F,MATCH($C1127,'Policy Characteristics'!$C:$C,0)))</f>
        <v>0</v>
      </c>
      <c r="M1127" s="427">
        <f>IF(ISBLANK(INDEX('Policy Characteristics'!G:G,MATCH($C1127,'Policy Characteristics'!$C:$C,0))),"",INDEX('Policy Characteristics'!G:G,MATCH($C1127,'Policy Characteristics'!$C:$C,0)))</f>
        <v>10</v>
      </c>
      <c r="N1127" s="427">
        <f>IF(ISBLANK(INDEX('Policy Characteristics'!H:H,MATCH($C1127,'Policy Characteristics'!$C:$C,0))),"",INDEX('Policy Characteristics'!H:H,MATCH($C1127,'Policy Characteristics'!$C:$C,0)))</f>
        <v>1</v>
      </c>
      <c r="O1127" s="427" t="str">
        <f>IF(ISBLANK(INDEX('Policy Characteristics'!I:I,MATCH($C1127,'Policy Characteristics'!$C:$C,0))),"",INDEX('Policy Characteristics'!I:I,MATCH($C1127,'Policy Characteristics'!$C:$C,0)))</f>
        <v>weight</v>
      </c>
      <c r="P1127" s="427" t="str">
        <f>IF(ISBLANK(INDEX('Policy Characteristics'!J:J,MATCH($C1127,'Policy Characteristics'!$C:$C,0))),"",INDEX('Policy Characteristics'!J:J,MATCH($C1127,'Policy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7" s="427" t="str">
        <f>IF(ISBLANK(INDEX('Policy Characteristics'!K:K,MATCH($C1127,'Policy Characteristics'!$C:$C,0))),"",INDEX('Policy Characteristics'!K:K,MATCH($C1127,'Policy Characteristics'!$C:$C,0)))</f>
        <v>io-model.html</v>
      </c>
      <c r="R1127" s="427" t="str">
        <f>IF(ISBLANK(INDEX('Policy Characteristics'!L:L,MATCH($C1127,'Policy Characteristics'!$C:$C,0))),"",INDEX('Policy Characteristics'!L:L,MATCH($C1127,'Policy Characteristics'!$C:$C,0)))</f>
        <v/>
      </c>
    </row>
    <row r="1128" spans="1:18" x14ac:dyDescent="0.35">
      <c r="A1128" s="427" t="str">
        <f>IF(ISBLANK(INDEX('Policy Characteristics'!A:A,MATCH($C1128,'Policy Characteristics'!$C:$C,0))),"",INDEX('Policy Characteristics'!A:A,MATCH($C1128,'Policy Characteristics'!$C:$C,0)))</f>
        <v>Government Revenue Accounting</v>
      </c>
      <c r="B1128" s="427" t="str">
        <f>IF(ISBLANK(INDEX('Policy Characteristics'!B:B,MATCH($C1128,'Policy Characteristics'!$C:$C,0))),"",INDEX('Policy Characteristics'!B:B,MATCH($C1128,'Policy Characteristics'!$C:$C,0)))</f>
        <v>Fuel Tax Revenue</v>
      </c>
      <c r="C1128" s="438" t="str">
        <f t="shared" si="70"/>
        <v>GRA for Fuel Tax Revenue</v>
      </c>
      <c r="D1128" s="4" t="s">
        <v>3135</v>
      </c>
      <c r="F1128" s="4" t="s">
        <v>3139</v>
      </c>
      <c r="H1128" s="287">
        <v>554</v>
      </c>
      <c r="I1128" s="5" t="str">
        <f t="shared" si="71"/>
        <v>Yes</v>
      </c>
      <c r="J1128" s="429" t="str">
        <f>IF(ISBLANK(INDEX('Policy Characteristics'!D:D,MATCH($C1128,'Policy Characteristics'!$C:$C,0))),"",INDEX('Policy Characteristics'!D:D,MATCH($C1128,'Policy Characteristics'!$C:$C,0)))</f>
        <v/>
      </c>
      <c r="K1128" s="427" t="str">
        <f>IF(ISBLANK(INDEX('Policy Characteristics'!E:E,MATCH($C1128,'Policy Characteristics'!$C:$C,0))),"",INDEX('Policy Characteristics'!E:E,MATCH($C1128,'Policy Characteristics'!$C:$C,0)))</f>
        <v>GRA fuel tax revenue</v>
      </c>
      <c r="L1128" s="427">
        <f>IF(ISBLANK(INDEX('Policy Characteristics'!F:F,MATCH($C1128,'Policy Characteristics'!$C:$C,0))),"",INDEX('Policy Characteristics'!F:F,MATCH($C1128,'Policy Characteristics'!$C:$C,0)))</f>
        <v>0</v>
      </c>
      <c r="M1128" s="427">
        <f>IF(ISBLANK(INDEX('Policy Characteristics'!G:G,MATCH($C1128,'Policy Characteristics'!$C:$C,0))),"",INDEX('Policy Characteristics'!G:G,MATCH($C1128,'Policy Characteristics'!$C:$C,0)))</f>
        <v>10</v>
      </c>
      <c r="N1128" s="427">
        <f>IF(ISBLANK(INDEX('Policy Characteristics'!H:H,MATCH($C1128,'Policy Characteristics'!$C:$C,0))),"",INDEX('Policy Characteristics'!H:H,MATCH($C1128,'Policy Characteristics'!$C:$C,0)))</f>
        <v>1</v>
      </c>
      <c r="O1128" s="427" t="str">
        <f>IF(ISBLANK(INDEX('Policy Characteristics'!I:I,MATCH($C1128,'Policy Characteristics'!$C:$C,0))),"",INDEX('Policy Characteristics'!I:I,MATCH($C1128,'Policy Characteristics'!$C:$C,0)))</f>
        <v>weight</v>
      </c>
      <c r="P1128" s="427" t="str">
        <f>IF(ISBLANK(INDEX('Policy Characteristics'!J:J,MATCH($C1128,'Policy Characteristics'!$C:$C,0))),"",INDEX('Policy Characteristics'!J:J,MATCH($C1128,'Policy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8" s="427" t="str">
        <f>IF(ISBLANK(INDEX('Policy Characteristics'!K:K,MATCH($C1128,'Policy Characteristics'!$C:$C,0))),"",INDEX('Policy Characteristics'!K:K,MATCH($C1128,'Policy Characteristics'!$C:$C,0)))</f>
        <v>io-model.html</v>
      </c>
      <c r="R1128" s="427" t="str">
        <f>IF(ISBLANK(INDEX('Policy Characteristics'!L:L,MATCH($C1128,'Policy Characteristics'!$C:$C,0))),"",INDEX('Policy Characteristics'!L:L,MATCH($C1128,'Policy Characteristics'!$C:$C,0)))</f>
        <v/>
      </c>
    </row>
    <row r="1129" spans="1:18" x14ac:dyDescent="0.35">
      <c r="A1129" s="427" t="str">
        <f>IF(ISBLANK(INDEX('Policy Characteristics'!A:A,MATCH($C1129,'Policy Characteristics'!$C:$C,0))),"",INDEX('Policy Characteristics'!A:A,MATCH($C1129,'Policy Characteristics'!$C:$C,0)))</f>
        <v>Government Revenue Accounting</v>
      </c>
      <c r="B1129" s="427" t="str">
        <f>IF(ISBLANK(INDEX('Policy Characteristics'!B:B,MATCH($C1129,'Policy Characteristics'!$C:$C,0))),"",INDEX('Policy Characteristics'!B:B,MATCH($C1129,'Policy Characteristics'!$C:$C,0)))</f>
        <v>EV Subsidy</v>
      </c>
      <c r="C1129" s="437" t="s">
        <v>3124</v>
      </c>
      <c r="D1129" s="4" t="s">
        <v>3131</v>
      </c>
      <c r="F1129" s="4" t="s">
        <v>3136</v>
      </c>
      <c r="H1129" s="287">
        <v>555</v>
      </c>
      <c r="I1129" s="4" t="s">
        <v>45</v>
      </c>
      <c r="J1129" s="429" t="str">
        <f>IF(ISBLANK(INDEX('Policy Characteristics'!D:D,MATCH($C1129,'Policy Characteristics'!$C:$C,0))),"",INDEX('Policy Characteristics'!D:D,MATCH($C1129,'Policy Characteristics'!$C:$C,0)))</f>
        <v/>
      </c>
      <c r="K1129" s="427" t="str">
        <f>IF(ISBLANK(INDEX('Policy Characteristics'!E:E,MATCH($C1129,'Policy Characteristics'!$C:$C,0))),"",INDEX('Policy Characteristics'!E:E,MATCH($C1129,'Policy Characteristics'!$C:$C,0)))</f>
        <v>GRA EV subsidy</v>
      </c>
      <c r="L1129" s="427">
        <f>IF(ISBLANK(INDEX('Policy Characteristics'!F:F,MATCH($C1129,'Policy Characteristics'!$C:$C,0))),"",INDEX('Policy Characteristics'!F:F,MATCH($C1129,'Policy Characteristics'!$C:$C,0)))</f>
        <v>0</v>
      </c>
      <c r="M1129" s="427">
        <f>IF(ISBLANK(INDEX('Policy Characteristics'!G:G,MATCH($C1129,'Policy Characteristics'!$C:$C,0))),"",INDEX('Policy Characteristics'!G:G,MATCH($C1129,'Policy Characteristics'!$C:$C,0)))</f>
        <v>10</v>
      </c>
      <c r="N1129" s="427">
        <f>IF(ISBLANK(INDEX('Policy Characteristics'!H:H,MATCH($C1129,'Policy Characteristics'!$C:$C,0))),"",INDEX('Policy Characteristics'!H:H,MATCH($C1129,'Policy Characteristics'!$C:$C,0)))</f>
        <v>1</v>
      </c>
      <c r="O1129" s="427" t="str">
        <f>IF(ISBLANK(INDEX('Policy Characteristics'!I:I,MATCH($C1129,'Policy Characteristics'!$C:$C,0))),"",INDEX('Policy Characteristics'!I:I,MATCH($C1129,'Policy Characteristics'!$C:$C,0)))</f>
        <v>weight</v>
      </c>
      <c r="P1129" s="427" t="str">
        <f>IF(ISBLANK(INDEX('Policy Characteristics'!J:J,MATCH($C1129,'Policy Characteristics'!$C:$C,0))),"",INDEX('Policy Characteristics'!J:J,MATCH($C1129,'Policy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9" s="427" t="str">
        <f>IF(ISBLANK(INDEX('Policy Characteristics'!K:K,MATCH($C1129,'Policy Characteristics'!$C:$C,0))),"",INDEX('Policy Characteristics'!K:K,MATCH($C1129,'Policy Characteristics'!$C:$C,0)))</f>
        <v>io-model.html</v>
      </c>
      <c r="R1129" s="427" t="str">
        <f>IF(ISBLANK(INDEX('Policy Characteristics'!L:L,MATCH($C1129,'Policy Characteristics'!$C:$C,0))),"",INDEX('Policy Characteristics'!L:L,MATCH($C1129,'Policy Characteristics'!$C:$C,0)))</f>
        <v/>
      </c>
    </row>
    <row r="1130" spans="1:18" x14ac:dyDescent="0.35">
      <c r="A1130" s="427" t="str">
        <f>IF(ISBLANK(INDEX('Policy Characteristics'!A:A,MATCH($C1130,'Policy Characteristics'!$C:$C,0))),"",INDEX('Policy Characteristics'!A:A,MATCH($C1130,'Policy Characteristics'!$C:$C,0)))</f>
        <v>Government Revenue Accounting</v>
      </c>
      <c r="B1130" s="427" t="str">
        <f>IF(ISBLANK(INDEX('Policy Characteristics'!B:B,MATCH($C1130,'Policy Characteristics'!$C:$C,0))),"",INDEX('Policy Characteristics'!B:B,MATCH($C1130,'Policy Characteristics'!$C:$C,0)))</f>
        <v>EV Subsidy</v>
      </c>
      <c r="C1130" s="438" t="str">
        <f t="shared" ref="C1130:C1133" si="72">C$1129</f>
        <v>GRA for EV Subsidy</v>
      </c>
      <c r="D1130" s="4" t="s">
        <v>3132</v>
      </c>
      <c r="F1130" s="4" t="s">
        <v>3160</v>
      </c>
      <c r="H1130" s="287">
        <v>556</v>
      </c>
      <c r="I1130" s="5" t="str">
        <f t="shared" ref="I1130:I1133" si="73">I$1129</f>
        <v>Yes</v>
      </c>
      <c r="J1130" s="429" t="str">
        <f>IF(ISBLANK(INDEX('Policy Characteristics'!D:D,MATCH($C1130,'Policy Characteristics'!$C:$C,0))),"",INDEX('Policy Characteristics'!D:D,MATCH($C1130,'Policy Characteristics'!$C:$C,0)))</f>
        <v/>
      </c>
      <c r="K1130" s="427" t="str">
        <f>IF(ISBLANK(INDEX('Policy Characteristics'!E:E,MATCH($C1130,'Policy Characteristics'!$C:$C,0))),"",INDEX('Policy Characteristics'!E:E,MATCH($C1130,'Policy Characteristics'!$C:$C,0)))</f>
        <v>GRA EV subsidy</v>
      </c>
      <c r="L1130" s="427">
        <f>IF(ISBLANK(INDEX('Policy Characteristics'!F:F,MATCH($C1130,'Policy Characteristics'!$C:$C,0))),"",INDEX('Policy Characteristics'!F:F,MATCH($C1130,'Policy Characteristics'!$C:$C,0)))</f>
        <v>0</v>
      </c>
      <c r="M1130" s="427">
        <f>IF(ISBLANK(INDEX('Policy Characteristics'!G:G,MATCH($C1130,'Policy Characteristics'!$C:$C,0))),"",INDEX('Policy Characteristics'!G:G,MATCH($C1130,'Policy Characteristics'!$C:$C,0)))</f>
        <v>10</v>
      </c>
      <c r="N1130" s="427">
        <f>IF(ISBLANK(INDEX('Policy Characteristics'!H:H,MATCH($C1130,'Policy Characteristics'!$C:$C,0))),"",INDEX('Policy Characteristics'!H:H,MATCH($C1130,'Policy Characteristics'!$C:$C,0)))</f>
        <v>1</v>
      </c>
      <c r="O1130" s="427" t="str">
        <f>IF(ISBLANK(INDEX('Policy Characteristics'!I:I,MATCH($C1130,'Policy Characteristics'!$C:$C,0))),"",INDEX('Policy Characteristics'!I:I,MATCH($C1130,'Policy Characteristics'!$C:$C,0)))</f>
        <v>weight</v>
      </c>
      <c r="P1130" s="427" t="str">
        <f>IF(ISBLANK(INDEX('Policy Characteristics'!J:J,MATCH($C1130,'Policy Characteristics'!$C:$C,0))),"",INDEX('Policy Characteristics'!J:J,MATCH($C1130,'Policy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0" s="427" t="str">
        <f>IF(ISBLANK(INDEX('Policy Characteristics'!K:K,MATCH($C1130,'Policy Characteristics'!$C:$C,0))),"",INDEX('Policy Characteristics'!K:K,MATCH($C1130,'Policy Characteristics'!$C:$C,0)))</f>
        <v>io-model.html</v>
      </c>
      <c r="R1130" s="427" t="str">
        <f>IF(ISBLANK(INDEX('Policy Characteristics'!L:L,MATCH($C1130,'Policy Characteristics'!$C:$C,0))),"",INDEX('Policy Characteristics'!L:L,MATCH($C1130,'Policy Characteristics'!$C:$C,0)))</f>
        <v/>
      </c>
    </row>
    <row r="1131" spans="1:18" x14ac:dyDescent="0.35">
      <c r="A1131" s="427" t="str">
        <f>IF(ISBLANK(INDEX('Policy Characteristics'!A:A,MATCH($C1131,'Policy Characteristics'!$C:$C,0))),"",INDEX('Policy Characteristics'!A:A,MATCH($C1131,'Policy Characteristics'!$C:$C,0)))</f>
        <v>Government Revenue Accounting</v>
      </c>
      <c r="B1131" s="427" t="str">
        <f>IF(ISBLANK(INDEX('Policy Characteristics'!B:B,MATCH($C1131,'Policy Characteristics'!$C:$C,0))),"",INDEX('Policy Characteristics'!B:B,MATCH($C1131,'Policy Characteristics'!$C:$C,0)))</f>
        <v>EV Subsidy</v>
      </c>
      <c r="C1131" s="438" t="str">
        <f t="shared" si="72"/>
        <v>GRA for EV Subsidy</v>
      </c>
      <c r="D1131" s="4" t="s">
        <v>3133</v>
      </c>
      <c r="F1131" s="4" t="s">
        <v>3137</v>
      </c>
      <c r="H1131" s="287">
        <v>557</v>
      </c>
      <c r="I1131" s="5" t="str">
        <f t="shared" si="73"/>
        <v>Yes</v>
      </c>
      <c r="J1131" s="429" t="str">
        <f>IF(ISBLANK(INDEX('Policy Characteristics'!D:D,MATCH($C1131,'Policy Characteristics'!$C:$C,0))),"",INDEX('Policy Characteristics'!D:D,MATCH($C1131,'Policy Characteristics'!$C:$C,0)))</f>
        <v/>
      </c>
      <c r="K1131" s="427" t="str">
        <f>IF(ISBLANK(INDEX('Policy Characteristics'!E:E,MATCH($C1131,'Policy Characteristics'!$C:$C,0))),"",INDEX('Policy Characteristics'!E:E,MATCH($C1131,'Policy Characteristics'!$C:$C,0)))</f>
        <v>GRA EV subsidy</v>
      </c>
      <c r="L1131" s="427">
        <f>IF(ISBLANK(INDEX('Policy Characteristics'!F:F,MATCH($C1131,'Policy Characteristics'!$C:$C,0))),"",INDEX('Policy Characteristics'!F:F,MATCH($C1131,'Policy Characteristics'!$C:$C,0)))</f>
        <v>0</v>
      </c>
      <c r="M1131" s="427">
        <f>IF(ISBLANK(INDEX('Policy Characteristics'!G:G,MATCH($C1131,'Policy Characteristics'!$C:$C,0))),"",INDEX('Policy Characteristics'!G:G,MATCH($C1131,'Policy Characteristics'!$C:$C,0)))</f>
        <v>10</v>
      </c>
      <c r="N1131" s="427">
        <f>IF(ISBLANK(INDEX('Policy Characteristics'!H:H,MATCH($C1131,'Policy Characteristics'!$C:$C,0))),"",INDEX('Policy Characteristics'!H:H,MATCH($C1131,'Policy Characteristics'!$C:$C,0)))</f>
        <v>1</v>
      </c>
      <c r="O1131" s="427" t="str">
        <f>IF(ISBLANK(INDEX('Policy Characteristics'!I:I,MATCH($C1131,'Policy Characteristics'!$C:$C,0))),"",INDEX('Policy Characteristics'!I:I,MATCH($C1131,'Policy Characteristics'!$C:$C,0)))</f>
        <v>weight</v>
      </c>
      <c r="P1131" s="427" t="str">
        <f>IF(ISBLANK(INDEX('Policy Characteristics'!J:J,MATCH($C1131,'Policy Characteristics'!$C:$C,0))),"",INDEX('Policy Characteristics'!J:J,MATCH($C1131,'Policy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1" s="427" t="str">
        <f>IF(ISBLANK(INDEX('Policy Characteristics'!K:K,MATCH($C1131,'Policy Characteristics'!$C:$C,0))),"",INDEX('Policy Characteristics'!K:K,MATCH($C1131,'Policy Characteristics'!$C:$C,0)))</f>
        <v>io-model.html</v>
      </c>
      <c r="R1131" s="427" t="str">
        <f>IF(ISBLANK(INDEX('Policy Characteristics'!L:L,MATCH($C1131,'Policy Characteristics'!$C:$C,0))),"",INDEX('Policy Characteristics'!L:L,MATCH($C1131,'Policy Characteristics'!$C:$C,0)))</f>
        <v/>
      </c>
    </row>
    <row r="1132" spans="1:18" x14ac:dyDescent="0.35">
      <c r="A1132" s="427" t="str">
        <f>IF(ISBLANK(INDEX('Policy Characteristics'!A:A,MATCH($C1132,'Policy Characteristics'!$C:$C,0))),"",INDEX('Policy Characteristics'!A:A,MATCH($C1132,'Policy Characteristics'!$C:$C,0)))</f>
        <v>Government Revenue Accounting</v>
      </c>
      <c r="B1132" s="427" t="str">
        <f>IF(ISBLANK(INDEX('Policy Characteristics'!B:B,MATCH($C1132,'Policy Characteristics'!$C:$C,0))),"",INDEX('Policy Characteristics'!B:B,MATCH($C1132,'Policy Characteristics'!$C:$C,0)))</f>
        <v>EV Subsidy</v>
      </c>
      <c r="C1132" s="438" t="str">
        <f t="shared" si="72"/>
        <v>GRA for EV Subsidy</v>
      </c>
      <c r="D1132" s="4" t="s">
        <v>3134</v>
      </c>
      <c r="F1132" s="4" t="s">
        <v>3138</v>
      </c>
      <c r="H1132" s="287">
        <v>558</v>
      </c>
      <c r="I1132" s="5" t="str">
        <f t="shared" si="73"/>
        <v>Yes</v>
      </c>
      <c r="J1132" s="429" t="str">
        <f>IF(ISBLANK(INDEX('Policy Characteristics'!D:D,MATCH($C1132,'Policy Characteristics'!$C:$C,0))),"",INDEX('Policy Characteristics'!D:D,MATCH($C1132,'Policy Characteristics'!$C:$C,0)))</f>
        <v/>
      </c>
      <c r="K1132" s="427" t="str">
        <f>IF(ISBLANK(INDEX('Policy Characteristics'!E:E,MATCH($C1132,'Policy Characteristics'!$C:$C,0))),"",INDEX('Policy Characteristics'!E:E,MATCH($C1132,'Policy Characteristics'!$C:$C,0)))</f>
        <v>GRA EV subsidy</v>
      </c>
      <c r="L1132" s="427">
        <f>IF(ISBLANK(INDEX('Policy Characteristics'!F:F,MATCH($C1132,'Policy Characteristics'!$C:$C,0))),"",INDEX('Policy Characteristics'!F:F,MATCH($C1132,'Policy Characteristics'!$C:$C,0)))</f>
        <v>0</v>
      </c>
      <c r="M1132" s="427">
        <f>IF(ISBLANK(INDEX('Policy Characteristics'!G:G,MATCH($C1132,'Policy Characteristics'!$C:$C,0))),"",INDEX('Policy Characteristics'!G:G,MATCH($C1132,'Policy Characteristics'!$C:$C,0)))</f>
        <v>10</v>
      </c>
      <c r="N1132" s="427">
        <f>IF(ISBLANK(INDEX('Policy Characteristics'!H:H,MATCH($C1132,'Policy Characteristics'!$C:$C,0))),"",INDEX('Policy Characteristics'!H:H,MATCH($C1132,'Policy Characteristics'!$C:$C,0)))</f>
        <v>1</v>
      </c>
      <c r="O1132" s="427" t="str">
        <f>IF(ISBLANK(INDEX('Policy Characteristics'!I:I,MATCH($C1132,'Policy Characteristics'!$C:$C,0))),"",INDEX('Policy Characteristics'!I:I,MATCH($C1132,'Policy Characteristics'!$C:$C,0)))</f>
        <v>weight</v>
      </c>
      <c r="P1132" s="427" t="str">
        <f>IF(ISBLANK(INDEX('Policy Characteristics'!J:J,MATCH($C1132,'Policy Characteristics'!$C:$C,0))),"",INDEX('Policy Characteristics'!J:J,MATCH($C1132,'Policy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2" s="427" t="str">
        <f>IF(ISBLANK(INDEX('Policy Characteristics'!K:K,MATCH($C1132,'Policy Characteristics'!$C:$C,0))),"",INDEX('Policy Characteristics'!K:K,MATCH($C1132,'Policy Characteristics'!$C:$C,0)))</f>
        <v>io-model.html</v>
      </c>
      <c r="R1132" s="427" t="str">
        <f>IF(ISBLANK(INDEX('Policy Characteristics'!L:L,MATCH($C1132,'Policy Characteristics'!$C:$C,0))),"",INDEX('Policy Characteristics'!L:L,MATCH($C1132,'Policy Characteristics'!$C:$C,0)))</f>
        <v/>
      </c>
    </row>
    <row r="1133" spans="1:18" x14ac:dyDescent="0.35">
      <c r="A1133" s="427" t="str">
        <f>IF(ISBLANK(INDEX('Policy Characteristics'!A:A,MATCH($C1133,'Policy Characteristics'!$C:$C,0))),"",INDEX('Policy Characteristics'!A:A,MATCH($C1133,'Policy Characteristics'!$C:$C,0)))</f>
        <v>Government Revenue Accounting</v>
      </c>
      <c r="B1133" s="427" t="str">
        <f>IF(ISBLANK(INDEX('Policy Characteristics'!B:B,MATCH($C1133,'Policy Characteristics'!$C:$C,0))),"",INDEX('Policy Characteristics'!B:B,MATCH($C1133,'Policy Characteristics'!$C:$C,0)))</f>
        <v>EV Subsidy</v>
      </c>
      <c r="C1133" s="438" t="str">
        <f t="shared" si="72"/>
        <v>GRA for EV Subsidy</v>
      </c>
      <c r="D1133" s="4" t="s">
        <v>3135</v>
      </c>
      <c r="F1133" s="4" t="s">
        <v>3139</v>
      </c>
      <c r="H1133" s="287">
        <v>559</v>
      </c>
      <c r="I1133" s="5" t="str">
        <f t="shared" si="73"/>
        <v>Yes</v>
      </c>
      <c r="J1133" s="429" t="str">
        <f>IF(ISBLANK(INDEX('Policy Characteristics'!D:D,MATCH($C1133,'Policy Characteristics'!$C:$C,0))),"",INDEX('Policy Characteristics'!D:D,MATCH($C1133,'Policy Characteristics'!$C:$C,0)))</f>
        <v/>
      </c>
      <c r="K1133" s="427" t="str">
        <f>IF(ISBLANK(INDEX('Policy Characteristics'!E:E,MATCH($C1133,'Policy Characteristics'!$C:$C,0))),"",INDEX('Policy Characteristics'!E:E,MATCH($C1133,'Policy Characteristics'!$C:$C,0)))</f>
        <v>GRA EV subsidy</v>
      </c>
      <c r="L1133" s="427">
        <f>IF(ISBLANK(INDEX('Policy Characteristics'!F:F,MATCH($C1133,'Policy Characteristics'!$C:$C,0))),"",INDEX('Policy Characteristics'!F:F,MATCH($C1133,'Policy Characteristics'!$C:$C,0)))</f>
        <v>0</v>
      </c>
      <c r="M1133" s="427">
        <f>IF(ISBLANK(INDEX('Policy Characteristics'!G:G,MATCH($C1133,'Policy Characteristics'!$C:$C,0))),"",INDEX('Policy Characteristics'!G:G,MATCH($C1133,'Policy Characteristics'!$C:$C,0)))</f>
        <v>10</v>
      </c>
      <c r="N1133" s="427">
        <f>IF(ISBLANK(INDEX('Policy Characteristics'!H:H,MATCH($C1133,'Policy Characteristics'!$C:$C,0))),"",INDEX('Policy Characteristics'!H:H,MATCH($C1133,'Policy Characteristics'!$C:$C,0)))</f>
        <v>1</v>
      </c>
      <c r="O1133" s="427" t="str">
        <f>IF(ISBLANK(INDEX('Policy Characteristics'!I:I,MATCH($C1133,'Policy Characteristics'!$C:$C,0))),"",INDEX('Policy Characteristics'!I:I,MATCH($C1133,'Policy Characteristics'!$C:$C,0)))</f>
        <v>weight</v>
      </c>
      <c r="P1133" s="427" t="str">
        <f>IF(ISBLANK(INDEX('Policy Characteristics'!J:J,MATCH($C1133,'Policy Characteristics'!$C:$C,0))),"",INDEX('Policy Characteristics'!J:J,MATCH($C1133,'Policy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3" s="427" t="str">
        <f>IF(ISBLANK(INDEX('Policy Characteristics'!K:K,MATCH($C1133,'Policy Characteristics'!$C:$C,0))),"",INDEX('Policy Characteristics'!K:K,MATCH($C1133,'Policy Characteristics'!$C:$C,0)))</f>
        <v>io-model.html</v>
      </c>
      <c r="R1133" s="427" t="str">
        <f>IF(ISBLANK(INDEX('Policy Characteristics'!L:L,MATCH($C1133,'Policy Characteristics'!$C:$C,0))),"",INDEX('Policy Characteristics'!L:L,MATCH($C1133,'Policy Characteristics'!$C:$C,0)))</f>
        <v/>
      </c>
    </row>
    <row r="1134" spans="1:18" x14ac:dyDescent="0.35">
      <c r="A1134" s="427" t="str">
        <f>IF(ISBLANK(INDEX('Policy Characteristics'!A:A,MATCH($C1134,'Policy Characteristics'!$C:$C,0))),"",INDEX('Policy Characteristics'!A:A,MATCH($C1134,'Policy Characteristics'!$C:$C,0)))</f>
        <v>Government Revenue Accounting</v>
      </c>
      <c r="B1134" s="427" t="str">
        <f>IF(ISBLANK(INDEX('Policy Characteristics'!B:B,MATCH($C1134,'Policy Characteristics'!$C:$C,0))),"",INDEX('Policy Characteristics'!B:B,MATCH($C1134,'Policy Characteristics'!$C:$C,0)))</f>
        <v>Electricity Generation Subsidy</v>
      </c>
      <c r="C1134" s="437" t="s">
        <v>3125</v>
      </c>
      <c r="D1134" s="4" t="s">
        <v>3131</v>
      </c>
      <c r="F1134" s="4" t="s">
        <v>3136</v>
      </c>
      <c r="H1134" s="287">
        <v>560</v>
      </c>
      <c r="I1134" s="4" t="s">
        <v>45</v>
      </c>
      <c r="J1134" s="429" t="str">
        <f>IF(ISBLANK(INDEX('Policy Characteristics'!D:D,MATCH($C1134,'Policy Characteristics'!$C:$C,0))),"",INDEX('Policy Characteristics'!D:D,MATCH($C1134,'Policy Characteristics'!$C:$C,0)))</f>
        <v/>
      </c>
      <c r="K1134" s="427" t="str">
        <f>IF(ISBLANK(INDEX('Policy Characteristics'!E:E,MATCH($C1134,'Policy Characteristics'!$C:$C,0))),"",INDEX('Policy Characteristics'!E:E,MATCH($C1134,'Policy Characteristics'!$C:$C,0)))</f>
        <v>GRA elec gen subsidy</v>
      </c>
      <c r="L1134" s="427">
        <f>IF(ISBLANK(INDEX('Policy Characteristics'!F:F,MATCH($C1134,'Policy Characteristics'!$C:$C,0))),"",INDEX('Policy Characteristics'!F:F,MATCH($C1134,'Policy Characteristics'!$C:$C,0)))</f>
        <v>0</v>
      </c>
      <c r="M1134" s="427">
        <f>IF(ISBLANK(INDEX('Policy Characteristics'!G:G,MATCH($C1134,'Policy Characteristics'!$C:$C,0))),"",INDEX('Policy Characteristics'!G:G,MATCH($C1134,'Policy Characteristics'!$C:$C,0)))</f>
        <v>10</v>
      </c>
      <c r="N1134" s="427">
        <f>IF(ISBLANK(INDEX('Policy Characteristics'!H:H,MATCH($C1134,'Policy Characteristics'!$C:$C,0))),"",INDEX('Policy Characteristics'!H:H,MATCH($C1134,'Policy Characteristics'!$C:$C,0)))</f>
        <v>1</v>
      </c>
      <c r="O1134" s="427" t="str">
        <f>IF(ISBLANK(INDEX('Policy Characteristics'!I:I,MATCH($C1134,'Policy Characteristics'!$C:$C,0))),"",INDEX('Policy Characteristics'!I:I,MATCH($C1134,'Policy Characteristics'!$C:$C,0)))</f>
        <v>weight</v>
      </c>
      <c r="P1134" s="427" t="str">
        <f>IF(ISBLANK(INDEX('Policy Characteristics'!J:J,MATCH($C1134,'Policy Characteristics'!$C:$C,0))),"",INDEX('Policy Characteristics'!J:J,MATCH($C1134,'Policy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4" s="427" t="str">
        <f>IF(ISBLANK(INDEX('Policy Characteristics'!K:K,MATCH($C1134,'Policy Characteristics'!$C:$C,0))),"",INDEX('Policy Characteristics'!K:K,MATCH($C1134,'Policy Characteristics'!$C:$C,0)))</f>
        <v>io-model.html</v>
      </c>
      <c r="R1134" s="427" t="str">
        <f>IF(ISBLANK(INDEX('Policy Characteristics'!L:L,MATCH($C1134,'Policy Characteristics'!$C:$C,0))),"",INDEX('Policy Characteristics'!L:L,MATCH($C1134,'Policy Characteristics'!$C:$C,0)))</f>
        <v/>
      </c>
    </row>
    <row r="1135" spans="1:18" x14ac:dyDescent="0.35">
      <c r="A1135" s="427" t="str">
        <f>IF(ISBLANK(INDEX('Policy Characteristics'!A:A,MATCH($C1135,'Policy Characteristics'!$C:$C,0))),"",INDEX('Policy Characteristics'!A:A,MATCH($C1135,'Policy Characteristics'!$C:$C,0)))</f>
        <v>Government Revenue Accounting</v>
      </c>
      <c r="B1135" s="427" t="str">
        <f>IF(ISBLANK(INDEX('Policy Characteristics'!B:B,MATCH($C1135,'Policy Characteristics'!$C:$C,0))),"",INDEX('Policy Characteristics'!B:B,MATCH($C1135,'Policy Characteristics'!$C:$C,0)))</f>
        <v>Electricity Generation Subsidy</v>
      </c>
      <c r="C1135" s="438" t="str">
        <f t="shared" ref="C1135:C1138" si="74">C$1134</f>
        <v>GRA for Electricity Generation Subsidies</v>
      </c>
      <c r="D1135" s="4" t="s">
        <v>3132</v>
      </c>
      <c r="F1135" s="4" t="s">
        <v>3160</v>
      </c>
      <c r="H1135" s="287">
        <v>561</v>
      </c>
      <c r="I1135" s="5" t="str">
        <f t="shared" ref="I1135:I1138" si="75">I$1134</f>
        <v>Yes</v>
      </c>
      <c r="J1135" s="429" t="str">
        <f>IF(ISBLANK(INDEX('Policy Characteristics'!D:D,MATCH($C1135,'Policy Characteristics'!$C:$C,0))),"",INDEX('Policy Characteristics'!D:D,MATCH($C1135,'Policy Characteristics'!$C:$C,0)))</f>
        <v/>
      </c>
      <c r="K1135" s="427" t="str">
        <f>IF(ISBLANK(INDEX('Policy Characteristics'!E:E,MATCH($C1135,'Policy Characteristics'!$C:$C,0))),"",INDEX('Policy Characteristics'!E:E,MATCH($C1135,'Policy Characteristics'!$C:$C,0)))</f>
        <v>GRA elec gen subsidy</v>
      </c>
      <c r="L1135" s="427">
        <f>IF(ISBLANK(INDEX('Policy Characteristics'!F:F,MATCH($C1135,'Policy Characteristics'!$C:$C,0))),"",INDEX('Policy Characteristics'!F:F,MATCH($C1135,'Policy Characteristics'!$C:$C,0)))</f>
        <v>0</v>
      </c>
      <c r="M1135" s="427">
        <f>IF(ISBLANK(INDEX('Policy Characteristics'!G:G,MATCH($C1135,'Policy Characteristics'!$C:$C,0))),"",INDEX('Policy Characteristics'!G:G,MATCH($C1135,'Policy Characteristics'!$C:$C,0)))</f>
        <v>10</v>
      </c>
      <c r="N1135" s="427">
        <f>IF(ISBLANK(INDEX('Policy Characteristics'!H:H,MATCH($C1135,'Policy Characteristics'!$C:$C,0))),"",INDEX('Policy Characteristics'!H:H,MATCH($C1135,'Policy Characteristics'!$C:$C,0)))</f>
        <v>1</v>
      </c>
      <c r="O1135" s="427" t="str">
        <f>IF(ISBLANK(INDEX('Policy Characteristics'!I:I,MATCH($C1135,'Policy Characteristics'!$C:$C,0))),"",INDEX('Policy Characteristics'!I:I,MATCH($C1135,'Policy Characteristics'!$C:$C,0)))</f>
        <v>weight</v>
      </c>
      <c r="P1135" s="427" t="str">
        <f>IF(ISBLANK(INDEX('Policy Characteristics'!J:J,MATCH($C1135,'Policy Characteristics'!$C:$C,0))),"",INDEX('Policy Characteristics'!J:J,MATCH($C1135,'Policy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5" s="427" t="str">
        <f>IF(ISBLANK(INDEX('Policy Characteristics'!K:K,MATCH($C1135,'Policy Characteristics'!$C:$C,0))),"",INDEX('Policy Characteristics'!K:K,MATCH($C1135,'Policy Characteristics'!$C:$C,0)))</f>
        <v>io-model.html</v>
      </c>
      <c r="R1135" s="427" t="str">
        <f>IF(ISBLANK(INDEX('Policy Characteristics'!L:L,MATCH($C1135,'Policy Characteristics'!$C:$C,0))),"",INDEX('Policy Characteristics'!L:L,MATCH($C1135,'Policy Characteristics'!$C:$C,0)))</f>
        <v/>
      </c>
    </row>
    <row r="1136" spans="1:18" x14ac:dyDescent="0.35">
      <c r="A1136" s="427" t="str">
        <f>IF(ISBLANK(INDEX('Policy Characteristics'!A:A,MATCH($C1136,'Policy Characteristics'!$C:$C,0))),"",INDEX('Policy Characteristics'!A:A,MATCH($C1136,'Policy Characteristics'!$C:$C,0)))</f>
        <v>Government Revenue Accounting</v>
      </c>
      <c r="B1136" s="427" t="str">
        <f>IF(ISBLANK(INDEX('Policy Characteristics'!B:B,MATCH($C1136,'Policy Characteristics'!$C:$C,0))),"",INDEX('Policy Characteristics'!B:B,MATCH($C1136,'Policy Characteristics'!$C:$C,0)))</f>
        <v>Electricity Generation Subsidy</v>
      </c>
      <c r="C1136" s="438" t="str">
        <f t="shared" si="74"/>
        <v>GRA for Electricity Generation Subsidies</v>
      </c>
      <c r="D1136" s="4" t="s">
        <v>3133</v>
      </c>
      <c r="F1136" s="4" t="s">
        <v>3137</v>
      </c>
      <c r="H1136" s="287">
        <v>562</v>
      </c>
      <c r="I1136" s="5" t="str">
        <f t="shared" si="75"/>
        <v>Yes</v>
      </c>
      <c r="J1136" s="429" t="str">
        <f>IF(ISBLANK(INDEX('Policy Characteristics'!D:D,MATCH($C1136,'Policy Characteristics'!$C:$C,0))),"",INDEX('Policy Characteristics'!D:D,MATCH($C1136,'Policy Characteristics'!$C:$C,0)))</f>
        <v/>
      </c>
      <c r="K1136" s="427" t="str">
        <f>IF(ISBLANK(INDEX('Policy Characteristics'!E:E,MATCH($C1136,'Policy Characteristics'!$C:$C,0))),"",INDEX('Policy Characteristics'!E:E,MATCH($C1136,'Policy Characteristics'!$C:$C,0)))</f>
        <v>GRA elec gen subsidy</v>
      </c>
      <c r="L1136" s="427">
        <f>IF(ISBLANK(INDEX('Policy Characteristics'!F:F,MATCH($C1136,'Policy Characteristics'!$C:$C,0))),"",INDEX('Policy Characteristics'!F:F,MATCH($C1136,'Policy Characteristics'!$C:$C,0)))</f>
        <v>0</v>
      </c>
      <c r="M1136" s="427">
        <f>IF(ISBLANK(INDEX('Policy Characteristics'!G:G,MATCH($C1136,'Policy Characteristics'!$C:$C,0))),"",INDEX('Policy Characteristics'!G:G,MATCH($C1136,'Policy Characteristics'!$C:$C,0)))</f>
        <v>10</v>
      </c>
      <c r="N1136" s="427">
        <f>IF(ISBLANK(INDEX('Policy Characteristics'!H:H,MATCH($C1136,'Policy Characteristics'!$C:$C,0))),"",INDEX('Policy Characteristics'!H:H,MATCH($C1136,'Policy Characteristics'!$C:$C,0)))</f>
        <v>1</v>
      </c>
      <c r="O1136" s="427" t="str">
        <f>IF(ISBLANK(INDEX('Policy Characteristics'!I:I,MATCH($C1136,'Policy Characteristics'!$C:$C,0))),"",INDEX('Policy Characteristics'!I:I,MATCH($C1136,'Policy Characteristics'!$C:$C,0)))</f>
        <v>weight</v>
      </c>
      <c r="P1136" s="427" t="str">
        <f>IF(ISBLANK(INDEX('Policy Characteristics'!J:J,MATCH($C1136,'Policy Characteristics'!$C:$C,0))),"",INDEX('Policy Characteristics'!J:J,MATCH($C1136,'Policy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6" s="427" t="str">
        <f>IF(ISBLANK(INDEX('Policy Characteristics'!K:K,MATCH($C1136,'Policy Characteristics'!$C:$C,0))),"",INDEX('Policy Characteristics'!K:K,MATCH($C1136,'Policy Characteristics'!$C:$C,0)))</f>
        <v>io-model.html</v>
      </c>
      <c r="R1136" s="427" t="str">
        <f>IF(ISBLANK(INDEX('Policy Characteristics'!L:L,MATCH($C1136,'Policy Characteristics'!$C:$C,0))),"",INDEX('Policy Characteristics'!L:L,MATCH($C1136,'Policy Characteristics'!$C:$C,0)))</f>
        <v/>
      </c>
    </row>
    <row r="1137" spans="1:18" x14ac:dyDescent="0.35">
      <c r="A1137" s="427" t="str">
        <f>IF(ISBLANK(INDEX('Policy Characteristics'!A:A,MATCH($C1137,'Policy Characteristics'!$C:$C,0))),"",INDEX('Policy Characteristics'!A:A,MATCH($C1137,'Policy Characteristics'!$C:$C,0)))</f>
        <v>Government Revenue Accounting</v>
      </c>
      <c r="B1137" s="427" t="str">
        <f>IF(ISBLANK(INDEX('Policy Characteristics'!B:B,MATCH($C1137,'Policy Characteristics'!$C:$C,0))),"",INDEX('Policy Characteristics'!B:B,MATCH($C1137,'Policy Characteristics'!$C:$C,0)))</f>
        <v>Electricity Generation Subsidy</v>
      </c>
      <c r="C1137" s="438" t="str">
        <f t="shared" si="74"/>
        <v>GRA for Electricity Generation Subsidies</v>
      </c>
      <c r="D1137" s="4" t="s">
        <v>3134</v>
      </c>
      <c r="F1137" s="4" t="s">
        <v>3138</v>
      </c>
      <c r="H1137" s="287">
        <v>563</v>
      </c>
      <c r="I1137" s="5" t="str">
        <f t="shared" si="75"/>
        <v>Yes</v>
      </c>
      <c r="J1137" s="429" t="str">
        <f>IF(ISBLANK(INDEX('Policy Characteristics'!D:D,MATCH($C1137,'Policy Characteristics'!$C:$C,0))),"",INDEX('Policy Characteristics'!D:D,MATCH($C1137,'Policy Characteristics'!$C:$C,0)))</f>
        <v/>
      </c>
      <c r="K1137" s="427" t="str">
        <f>IF(ISBLANK(INDEX('Policy Characteristics'!E:E,MATCH($C1137,'Policy Characteristics'!$C:$C,0))),"",INDEX('Policy Characteristics'!E:E,MATCH($C1137,'Policy Characteristics'!$C:$C,0)))</f>
        <v>GRA elec gen subsidy</v>
      </c>
      <c r="L1137" s="427">
        <f>IF(ISBLANK(INDEX('Policy Characteristics'!F:F,MATCH($C1137,'Policy Characteristics'!$C:$C,0))),"",INDEX('Policy Characteristics'!F:F,MATCH($C1137,'Policy Characteristics'!$C:$C,0)))</f>
        <v>0</v>
      </c>
      <c r="M1137" s="427">
        <f>IF(ISBLANK(INDEX('Policy Characteristics'!G:G,MATCH($C1137,'Policy Characteristics'!$C:$C,0))),"",INDEX('Policy Characteristics'!G:G,MATCH($C1137,'Policy Characteristics'!$C:$C,0)))</f>
        <v>10</v>
      </c>
      <c r="N1137" s="427">
        <f>IF(ISBLANK(INDEX('Policy Characteristics'!H:H,MATCH($C1137,'Policy Characteristics'!$C:$C,0))),"",INDEX('Policy Characteristics'!H:H,MATCH($C1137,'Policy Characteristics'!$C:$C,0)))</f>
        <v>1</v>
      </c>
      <c r="O1137" s="427" t="str">
        <f>IF(ISBLANK(INDEX('Policy Characteristics'!I:I,MATCH($C1137,'Policy Characteristics'!$C:$C,0))),"",INDEX('Policy Characteristics'!I:I,MATCH($C1137,'Policy Characteristics'!$C:$C,0)))</f>
        <v>weight</v>
      </c>
      <c r="P1137" s="427" t="str">
        <f>IF(ISBLANK(INDEX('Policy Characteristics'!J:J,MATCH($C1137,'Policy Characteristics'!$C:$C,0))),"",INDEX('Policy Characteristics'!J:J,MATCH($C1137,'Policy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7" s="427" t="str">
        <f>IF(ISBLANK(INDEX('Policy Characteristics'!K:K,MATCH($C1137,'Policy Characteristics'!$C:$C,0))),"",INDEX('Policy Characteristics'!K:K,MATCH($C1137,'Policy Characteristics'!$C:$C,0)))</f>
        <v>io-model.html</v>
      </c>
      <c r="R1137" s="427" t="str">
        <f>IF(ISBLANK(INDEX('Policy Characteristics'!L:L,MATCH($C1137,'Policy Characteristics'!$C:$C,0))),"",INDEX('Policy Characteristics'!L:L,MATCH($C1137,'Policy Characteristics'!$C:$C,0)))</f>
        <v/>
      </c>
    </row>
    <row r="1138" spans="1:18" x14ac:dyDescent="0.35">
      <c r="A1138" s="427" t="str">
        <f>IF(ISBLANK(INDEX('Policy Characteristics'!A:A,MATCH($C1138,'Policy Characteristics'!$C:$C,0))),"",INDEX('Policy Characteristics'!A:A,MATCH($C1138,'Policy Characteristics'!$C:$C,0)))</f>
        <v>Government Revenue Accounting</v>
      </c>
      <c r="B1138" s="427" t="str">
        <f>IF(ISBLANK(INDEX('Policy Characteristics'!B:B,MATCH($C1138,'Policy Characteristics'!$C:$C,0))),"",INDEX('Policy Characteristics'!B:B,MATCH($C1138,'Policy Characteristics'!$C:$C,0)))</f>
        <v>Electricity Generation Subsidy</v>
      </c>
      <c r="C1138" s="438" t="str">
        <f t="shared" si="74"/>
        <v>GRA for Electricity Generation Subsidies</v>
      </c>
      <c r="D1138" s="4" t="s">
        <v>3135</v>
      </c>
      <c r="F1138" s="4" t="s">
        <v>3139</v>
      </c>
      <c r="H1138" s="287">
        <v>564</v>
      </c>
      <c r="I1138" s="5" t="str">
        <f t="shared" si="75"/>
        <v>Yes</v>
      </c>
      <c r="J1138" s="429" t="str">
        <f>IF(ISBLANK(INDEX('Policy Characteristics'!D:D,MATCH($C1138,'Policy Characteristics'!$C:$C,0))),"",INDEX('Policy Characteristics'!D:D,MATCH($C1138,'Policy Characteristics'!$C:$C,0)))</f>
        <v/>
      </c>
      <c r="K1138" s="427" t="str">
        <f>IF(ISBLANK(INDEX('Policy Characteristics'!E:E,MATCH($C1138,'Policy Characteristics'!$C:$C,0))),"",INDEX('Policy Characteristics'!E:E,MATCH($C1138,'Policy Characteristics'!$C:$C,0)))</f>
        <v>GRA elec gen subsidy</v>
      </c>
      <c r="L1138" s="427">
        <f>IF(ISBLANK(INDEX('Policy Characteristics'!F:F,MATCH($C1138,'Policy Characteristics'!$C:$C,0))),"",INDEX('Policy Characteristics'!F:F,MATCH($C1138,'Policy Characteristics'!$C:$C,0)))</f>
        <v>0</v>
      </c>
      <c r="M1138" s="427">
        <f>IF(ISBLANK(INDEX('Policy Characteristics'!G:G,MATCH($C1138,'Policy Characteristics'!$C:$C,0))),"",INDEX('Policy Characteristics'!G:G,MATCH($C1138,'Policy Characteristics'!$C:$C,0)))</f>
        <v>10</v>
      </c>
      <c r="N1138" s="427">
        <f>IF(ISBLANK(INDEX('Policy Characteristics'!H:H,MATCH($C1138,'Policy Characteristics'!$C:$C,0))),"",INDEX('Policy Characteristics'!H:H,MATCH($C1138,'Policy Characteristics'!$C:$C,0)))</f>
        <v>1</v>
      </c>
      <c r="O1138" s="427" t="str">
        <f>IF(ISBLANK(INDEX('Policy Characteristics'!I:I,MATCH($C1138,'Policy Characteristics'!$C:$C,0))),"",INDEX('Policy Characteristics'!I:I,MATCH($C1138,'Policy Characteristics'!$C:$C,0)))</f>
        <v>weight</v>
      </c>
      <c r="P1138" s="427" t="str">
        <f>IF(ISBLANK(INDEX('Policy Characteristics'!J:J,MATCH($C1138,'Policy Characteristics'!$C:$C,0))),"",INDEX('Policy Characteristics'!J:J,MATCH($C1138,'Policy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8" s="427" t="str">
        <f>IF(ISBLANK(INDEX('Policy Characteristics'!K:K,MATCH($C1138,'Policy Characteristics'!$C:$C,0))),"",INDEX('Policy Characteristics'!K:K,MATCH($C1138,'Policy Characteristics'!$C:$C,0)))</f>
        <v>io-model.html</v>
      </c>
      <c r="R1138" s="427" t="str">
        <f>IF(ISBLANK(INDEX('Policy Characteristics'!L:L,MATCH($C1138,'Policy Characteristics'!$C:$C,0))),"",INDEX('Policy Characteristics'!L:L,MATCH($C1138,'Policy Characteristics'!$C:$C,0)))</f>
        <v/>
      </c>
    </row>
    <row r="1139" spans="1:18" x14ac:dyDescent="0.35">
      <c r="A1139" s="427" t="str">
        <f>IF(ISBLANK(INDEX('Policy Characteristics'!A:A,MATCH($C1139,'Policy Characteristics'!$C:$C,0))),"",INDEX('Policy Characteristics'!A:A,MATCH($C1139,'Policy Characteristics'!$C:$C,0)))</f>
        <v>Government Revenue Accounting</v>
      </c>
      <c r="B1139" s="427" t="str">
        <f>IF(ISBLANK(INDEX('Policy Characteristics'!B:B,MATCH($C1139,'Policy Characteristics'!$C:$C,0))),"",INDEX('Policy Characteristics'!B:B,MATCH($C1139,'Policy Characteristics'!$C:$C,0)))</f>
        <v>Electricity Capacity Construction Subsidy</v>
      </c>
      <c r="C1139" s="437" t="s">
        <v>3126</v>
      </c>
      <c r="D1139" s="4" t="s">
        <v>3131</v>
      </c>
      <c r="F1139" s="4" t="s">
        <v>3136</v>
      </c>
      <c r="H1139" s="287">
        <v>565</v>
      </c>
      <c r="I1139" s="4" t="s">
        <v>45</v>
      </c>
      <c r="J1139" s="429" t="str">
        <f>IF(ISBLANK(INDEX('Policy Characteristics'!D:D,MATCH($C1139,'Policy Characteristics'!$C:$C,0))),"",INDEX('Policy Characteristics'!D:D,MATCH($C1139,'Policy Characteristics'!$C:$C,0)))</f>
        <v/>
      </c>
      <c r="K1139" s="427" t="str">
        <f>IF(ISBLANK(INDEX('Policy Characteristics'!E:E,MATCH($C1139,'Policy Characteristics'!$C:$C,0))),"",INDEX('Policy Characteristics'!E:E,MATCH($C1139,'Policy Characteristics'!$C:$C,0)))</f>
        <v>GRA elec cap const subsidy</v>
      </c>
      <c r="L1139" s="427">
        <f>IF(ISBLANK(INDEX('Policy Characteristics'!F:F,MATCH($C1139,'Policy Characteristics'!$C:$C,0))),"",INDEX('Policy Characteristics'!F:F,MATCH($C1139,'Policy Characteristics'!$C:$C,0)))</f>
        <v>0</v>
      </c>
      <c r="M1139" s="427">
        <f>IF(ISBLANK(INDEX('Policy Characteristics'!G:G,MATCH($C1139,'Policy Characteristics'!$C:$C,0))),"",INDEX('Policy Characteristics'!G:G,MATCH($C1139,'Policy Characteristics'!$C:$C,0)))</f>
        <v>10</v>
      </c>
      <c r="N1139" s="427">
        <f>IF(ISBLANK(INDEX('Policy Characteristics'!H:H,MATCH($C1139,'Policy Characteristics'!$C:$C,0))),"",INDEX('Policy Characteristics'!H:H,MATCH($C1139,'Policy Characteristics'!$C:$C,0)))</f>
        <v>1</v>
      </c>
      <c r="O1139" s="427" t="str">
        <f>IF(ISBLANK(INDEX('Policy Characteristics'!I:I,MATCH($C1139,'Policy Characteristics'!$C:$C,0))),"",INDEX('Policy Characteristics'!I:I,MATCH($C1139,'Policy Characteristics'!$C:$C,0)))</f>
        <v>weight</v>
      </c>
      <c r="P1139" s="427" t="str">
        <f>IF(ISBLANK(INDEX('Policy Characteristics'!J:J,MATCH($C1139,'Policy Characteristics'!$C:$C,0))),"",INDEX('Policy Characteristics'!J:J,MATCH($C1139,'Policy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9" s="427" t="str">
        <f>IF(ISBLANK(INDEX('Policy Characteristics'!K:K,MATCH($C1139,'Policy Characteristics'!$C:$C,0))),"",INDEX('Policy Characteristics'!K:K,MATCH($C1139,'Policy Characteristics'!$C:$C,0)))</f>
        <v>io-model.html</v>
      </c>
      <c r="R1139" s="427" t="str">
        <f>IF(ISBLANK(INDEX('Policy Characteristics'!L:L,MATCH($C1139,'Policy Characteristics'!$C:$C,0))),"",INDEX('Policy Characteristics'!L:L,MATCH($C1139,'Policy Characteristics'!$C:$C,0)))</f>
        <v/>
      </c>
    </row>
    <row r="1140" spans="1:18" x14ac:dyDescent="0.35">
      <c r="A1140" s="427" t="str">
        <f>IF(ISBLANK(INDEX('Policy Characteristics'!A:A,MATCH($C1140,'Policy Characteristics'!$C:$C,0))),"",INDEX('Policy Characteristics'!A:A,MATCH($C1140,'Policy Characteristics'!$C:$C,0)))</f>
        <v>Government Revenue Accounting</v>
      </c>
      <c r="B1140" s="427" t="str">
        <f>IF(ISBLANK(INDEX('Policy Characteristics'!B:B,MATCH($C1140,'Policy Characteristics'!$C:$C,0))),"",INDEX('Policy Characteristics'!B:B,MATCH($C1140,'Policy Characteristics'!$C:$C,0)))</f>
        <v>Electricity Capacity Construction Subsidy</v>
      </c>
      <c r="C1140" s="438" t="str">
        <f t="shared" ref="C1140:C1143" si="76">C$1139</f>
        <v>GRA for Electricity Capacity Construction Subsidies</v>
      </c>
      <c r="D1140" s="4" t="s">
        <v>3132</v>
      </c>
      <c r="F1140" s="4" t="s">
        <v>3160</v>
      </c>
      <c r="H1140" s="287">
        <v>566</v>
      </c>
      <c r="I1140" s="5" t="str">
        <f t="shared" ref="I1140:I1143" si="77">I$1139</f>
        <v>Yes</v>
      </c>
      <c r="J1140" s="429" t="str">
        <f>IF(ISBLANK(INDEX('Policy Characteristics'!D:D,MATCH($C1140,'Policy Characteristics'!$C:$C,0))),"",INDEX('Policy Characteristics'!D:D,MATCH($C1140,'Policy Characteristics'!$C:$C,0)))</f>
        <v/>
      </c>
      <c r="K1140" s="427" t="str">
        <f>IF(ISBLANK(INDEX('Policy Characteristics'!E:E,MATCH($C1140,'Policy Characteristics'!$C:$C,0))),"",INDEX('Policy Characteristics'!E:E,MATCH($C1140,'Policy Characteristics'!$C:$C,0)))</f>
        <v>GRA elec cap const subsidy</v>
      </c>
      <c r="L1140" s="427">
        <f>IF(ISBLANK(INDEX('Policy Characteristics'!F:F,MATCH($C1140,'Policy Characteristics'!$C:$C,0))),"",INDEX('Policy Characteristics'!F:F,MATCH($C1140,'Policy Characteristics'!$C:$C,0)))</f>
        <v>0</v>
      </c>
      <c r="M1140" s="427">
        <f>IF(ISBLANK(INDEX('Policy Characteristics'!G:G,MATCH($C1140,'Policy Characteristics'!$C:$C,0))),"",INDEX('Policy Characteristics'!G:G,MATCH($C1140,'Policy Characteristics'!$C:$C,0)))</f>
        <v>10</v>
      </c>
      <c r="N1140" s="427">
        <f>IF(ISBLANK(INDEX('Policy Characteristics'!H:H,MATCH($C1140,'Policy Characteristics'!$C:$C,0))),"",INDEX('Policy Characteristics'!H:H,MATCH($C1140,'Policy Characteristics'!$C:$C,0)))</f>
        <v>1</v>
      </c>
      <c r="O1140" s="427" t="str">
        <f>IF(ISBLANK(INDEX('Policy Characteristics'!I:I,MATCH($C1140,'Policy Characteristics'!$C:$C,0))),"",INDEX('Policy Characteristics'!I:I,MATCH($C1140,'Policy Characteristics'!$C:$C,0)))</f>
        <v>weight</v>
      </c>
      <c r="P1140" s="427" t="str">
        <f>IF(ISBLANK(INDEX('Policy Characteristics'!J:J,MATCH($C1140,'Policy Characteristics'!$C:$C,0))),"",INDEX('Policy Characteristics'!J:J,MATCH($C1140,'Policy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0" s="427" t="str">
        <f>IF(ISBLANK(INDEX('Policy Characteristics'!K:K,MATCH($C1140,'Policy Characteristics'!$C:$C,0))),"",INDEX('Policy Characteristics'!K:K,MATCH($C1140,'Policy Characteristics'!$C:$C,0)))</f>
        <v>io-model.html</v>
      </c>
      <c r="R1140" s="427" t="str">
        <f>IF(ISBLANK(INDEX('Policy Characteristics'!L:L,MATCH($C1140,'Policy Characteristics'!$C:$C,0))),"",INDEX('Policy Characteristics'!L:L,MATCH($C1140,'Policy Characteristics'!$C:$C,0)))</f>
        <v/>
      </c>
    </row>
    <row r="1141" spans="1:18" x14ac:dyDescent="0.35">
      <c r="A1141" s="427" t="str">
        <f>IF(ISBLANK(INDEX('Policy Characteristics'!A:A,MATCH($C1141,'Policy Characteristics'!$C:$C,0))),"",INDEX('Policy Characteristics'!A:A,MATCH($C1141,'Policy Characteristics'!$C:$C,0)))</f>
        <v>Government Revenue Accounting</v>
      </c>
      <c r="B1141" s="427" t="str">
        <f>IF(ISBLANK(INDEX('Policy Characteristics'!B:B,MATCH($C1141,'Policy Characteristics'!$C:$C,0))),"",INDEX('Policy Characteristics'!B:B,MATCH($C1141,'Policy Characteristics'!$C:$C,0)))</f>
        <v>Electricity Capacity Construction Subsidy</v>
      </c>
      <c r="C1141" s="438" t="str">
        <f t="shared" si="76"/>
        <v>GRA for Electricity Capacity Construction Subsidies</v>
      </c>
      <c r="D1141" s="4" t="s">
        <v>3133</v>
      </c>
      <c r="F1141" s="4" t="s">
        <v>3137</v>
      </c>
      <c r="H1141" s="287">
        <v>567</v>
      </c>
      <c r="I1141" s="5" t="str">
        <f t="shared" si="77"/>
        <v>Yes</v>
      </c>
      <c r="J1141" s="429" t="str">
        <f>IF(ISBLANK(INDEX('Policy Characteristics'!D:D,MATCH($C1141,'Policy Characteristics'!$C:$C,0))),"",INDEX('Policy Characteristics'!D:D,MATCH($C1141,'Policy Characteristics'!$C:$C,0)))</f>
        <v/>
      </c>
      <c r="K1141" s="427" t="str">
        <f>IF(ISBLANK(INDEX('Policy Characteristics'!E:E,MATCH($C1141,'Policy Characteristics'!$C:$C,0))),"",INDEX('Policy Characteristics'!E:E,MATCH($C1141,'Policy Characteristics'!$C:$C,0)))</f>
        <v>GRA elec cap const subsidy</v>
      </c>
      <c r="L1141" s="427">
        <f>IF(ISBLANK(INDEX('Policy Characteristics'!F:F,MATCH($C1141,'Policy Characteristics'!$C:$C,0))),"",INDEX('Policy Characteristics'!F:F,MATCH($C1141,'Policy Characteristics'!$C:$C,0)))</f>
        <v>0</v>
      </c>
      <c r="M1141" s="427">
        <f>IF(ISBLANK(INDEX('Policy Characteristics'!G:G,MATCH($C1141,'Policy Characteristics'!$C:$C,0))),"",INDEX('Policy Characteristics'!G:G,MATCH($C1141,'Policy Characteristics'!$C:$C,0)))</f>
        <v>10</v>
      </c>
      <c r="N1141" s="427">
        <f>IF(ISBLANK(INDEX('Policy Characteristics'!H:H,MATCH($C1141,'Policy Characteristics'!$C:$C,0))),"",INDEX('Policy Characteristics'!H:H,MATCH($C1141,'Policy Characteristics'!$C:$C,0)))</f>
        <v>1</v>
      </c>
      <c r="O1141" s="427" t="str">
        <f>IF(ISBLANK(INDEX('Policy Characteristics'!I:I,MATCH($C1141,'Policy Characteristics'!$C:$C,0))),"",INDEX('Policy Characteristics'!I:I,MATCH($C1141,'Policy Characteristics'!$C:$C,0)))</f>
        <v>weight</v>
      </c>
      <c r="P1141" s="427" t="str">
        <f>IF(ISBLANK(INDEX('Policy Characteristics'!J:J,MATCH($C1141,'Policy Characteristics'!$C:$C,0))),"",INDEX('Policy Characteristics'!J:J,MATCH($C1141,'Policy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1" s="427" t="str">
        <f>IF(ISBLANK(INDEX('Policy Characteristics'!K:K,MATCH($C1141,'Policy Characteristics'!$C:$C,0))),"",INDEX('Policy Characteristics'!K:K,MATCH($C1141,'Policy Characteristics'!$C:$C,0)))</f>
        <v>io-model.html</v>
      </c>
      <c r="R1141" s="427" t="str">
        <f>IF(ISBLANK(INDEX('Policy Characteristics'!L:L,MATCH($C1141,'Policy Characteristics'!$C:$C,0))),"",INDEX('Policy Characteristics'!L:L,MATCH($C1141,'Policy Characteristics'!$C:$C,0)))</f>
        <v/>
      </c>
    </row>
    <row r="1142" spans="1:18" x14ac:dyDescent="0.35">
      <c r="A1142" s="427" t="str">
        <f>IF(ISBLANK(INDEX('Policy Characteristics'!A:A,MATCH($C1142,'Policy Characteristics'!$C:$C,0))),"",INDEX('Policy Characteristics'!A:A,MATCH($C1142,'Policy Characteristics'!$C:$C,0)))</f>
        <v>Government Revenue Accounting</v>
      </c>
      <c r="B1142" s="427" t="str">
        <f>IF(ISBLANK(INDEX('Policy Characteristics'!B:B,MATCH($C1142,'Policy Characteristics'!$C:$C,0))),"",INDEX('Policy Characteristics'!B:B,MATCH($C1142,'Policy Characteristics'!$C:$C,0)))</f>
        <v>Electricity Capacity Construction Subsidy</v>
      </c>
      <c r="C1142" s="438" t="str">
        <f t="shared" si="76"/>
        <v>GRA for Electricity Capacity Construction Subsidies</v>
      </c>
      <c r="D1142" s="4" t="s">
        <v>3134</v>
      </c>
      <c r="F1142" s="4" t="s">
        <v>3138</v>
      </c>
      <c r="H1142" s="287">
        <v>568</v>
      </c>
      <c r="I1142" s="5" t="str">
        <f t="shared" si="77"/>
        <v>Yes</v>
      </c>
      <c r="J1142" s="429" t="str">
        <f>IF(ISBLANK(INDEX('Policy Characteristics'!D:D,MATCH($C1142,'Policy Characteristics'!$C:$C,0))),"",INDEX('Policy Characteristics'!D:D,MATCH($C1142,'Policy Characteristics'!$C:$C,0)))</f>
        <v/>
      </c>
      <c r="K1142" s="427" t="str">
        <f>IF(ISBLANK(INDEX('Policy Characteristics'!E:E,MATCH($C1142,'Policy Characteristics'!$C:$C,0))),"",INDEX('Policy Characteristics'!E:E,MATCH($C1142,'Policy Characteristics'!$C:$C,0)))</f>
        <v>GRA elec cap const subsidy</v>
      </c>
      <c r="L1142" s="427">
        <f>IF(ISBLANK(INDEX('Policy Characteristics'!F:F,MATCH($C1142,'Policy Characteristics'!$C:$C,0))),"",INDEX('Policy Characteristics'!F:F,MATCH($C1142,'Policy Characteristics'!$C:$C,0)))</f>
        <v>0</v>
      </c>
      <c r="M1142" s="427">
        <f>IF(ISBLANK(INDEX('Policy Characteristics'!G:G,MATCH($C1142,'Policy Characteristics'!$C:$C,0))),"",INDEX('Policy Characteristics'!G:G,MATCH($C1142,'Policy Characteristics'!$C:$C,0)))</f>
        <v>10</v>
      </c>
      <c r="N1142" s="427">
        <f>IF(ISBLANK(INDEX('Policy Characteristics'!H:H,MATCH($C1142,'Policy Characteristics'!$C:$C,0))),"",INDEX('Policy Characteristics'!H:H,MATCH($C1142,'Policy Characteristics'!$C:$C,0)))</f>
        <v>1</v>
      </c>
      <c r="O1142" s="427" t="str">
        <f>IF(ISBLANK(INDEX('Policy Characteristics'!I:I,MATCH($C1142,'Policy Characteristics'!$C:$C,0))),"",INDEX('Policy Characteristics'!I:I,MATCH($C1142,'Policy Characteristics'!$C:$C,0)))</f>
        <v>weight</v>
      </c>
      <c r="P1142" s="427" t="str">
        <f>IF(ISBLANK(INDEX('Policy Characteristics'!J:J,MATCH($C1142,'Policy Characteristics'!$C:$C,0))),"",INDEX('Policy Characteristics'!J:J,MATCH($C1142,'Policy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2" s="427" t="str">
        <f>IF(ISBLANK(INDEX('Policy Characteristics'!K:K,MATCH($C1142,'Policy Characteristics'!$C:$C,0))),"",INDEX('Policy Characteristics'!K:K,MATCH($C1142,'Policy Characteristics'!$C:$C,0)))</f>
        <v>io-model.html</v>
      </c>
      <c r="R1142" s="427" t="str">
        <f>IF(ISBLANK(INDEX('Policy Characteristics'!L:L,MATCH($C1142,'Policy Characteristics'!$C:$C,0))),"",INDEX('Policy Characteristics'!L:L,MATCH($C1142,'Policy Characteristics'!$C:$C,0)))</f>
        <v/>
      </c>
    </row>
    <row r="1143" spans="1:18" x14ac:dyDescent="0.35">
      <c r="A1143" s="427" t="str">
        <f>IF(ISBLANK(INDEX('Policy Characteristics'!A:A,MATCH($C1143,'Policy Characteristics'!$C:$C,0))),"",INDEX('Policy Characteristics'!A:A,MATCH($C1143,'Policy Characteristics'!$C:$C,0)))</f>
        <v>Government Revenue Accounting</v>
      </c>
      <c r="B1143" s="427" t="str">
        <f>IF(ISBLANK(INDEX('Policy Characteristics'!B:B,MATCH($C1143,'Policy Characteristics'!$C:$C,0))),"",INDEX('Policy Characteristics'!B:B,MATCH($C1143,'Policy Characteristics'!$C:$C,0)))</f>
        <v>Electricity Capacity Construction Subsidy</v>
      </c>
      <c r="C1143" s="438" t="str">
        <f t="shared" si="76"/>
        <v>GRA for Electricity Capacity Construction Subsidies</v>
      </c>
      <c r="D1143" s="4" t="s">
        <v>3135</v>
      </c>
      <c r="F1143" s="4" t="s">
        <v>3139</v>
      </c>
      <c r="H1143" s="287">
        <v>569</v>
      </c>
      <c r="I1143" s="5" t="str">
        <f t="shared" si="77"/>
        <v>Yes</v>
      </c>
      <c r="J1143" s="429" t="str">
        <f>IF(ISBLANK(INDEX('Policy Characteristics'!D:D,MATCH($C1143,'Policy Characteristics'!$C:$C,0))),"",INDEX('Policy Characteristics'!D:D,MATCH($C1143,'Policy Characteristics'!$C:$C,0)))</f>
        <v/>
      </c>
      <c r="K1143" s="427" t="str">
        <f>IF(ISBLANK(INDEX('Policy Characteristics'!E:E,MATCH($C1143,'Policy Characteristics'!$C:$C,0))),"",INDEX('Policy Characteristics'!E:E,MATCH($C1143,'Policy Characteristics'!$C:$C,0)))</f>
        <v>GRA elec cap const subsidy</v>
      </c>
      <c r="L1143" s="427">
        <f>IF(ISBLANK(INDEX('Policy Characteristics'!F:F,MATCH($C1143,'Policy Characteristics'!$C:$C,0))),"",INDEX('Policy Characteristics'!F:F,MATCH($C1143,'Policy Characteristics'!$C:$C,0)))</f>
        <v>0</v>
      </c>
      <c r="M1143" s="427">
        <f>IF(ISBLANK(INDEX('Policy Characteristics'!G:G,MATCH($C1143,'Policy Characteristics'!$C:$C,0))),"",INDEX('Policy Characteristics'!G:G,MATCH($C1143,'Policy Characteristics'!$C:$C,0)))</f>
        <v>10</v>
      </c>
      <c r="N1143" s="427">
        <f>IF(ISBLANK(INDEX('Policy Characteristics'!H:H,MATCH($C1143,'Policy Characteristics'!$C:$C,0))),"",INDEX('Policy Characteristics'!H:H,MATCH($C1143,'Policy Characteristics'!$C:$C,0)))</f>
        <v>1</v>
      </c>
      <c r="O1143" s="427" t="str">
        <f>IF(ISBLANK(INDEX('Policy Characteristics'!I:I,MATCH($C1143,'Policy Characteristics'!$C:$C,0))),"",INDEX('Policy Characteristics'!I:I,MATCH($C1143,'Policy Characteristics'!$C:$C,0)))</f>
        <v>weight</v>
      </c>
      <c r="P1143" s="427" t="str">
        <f>IF(ISBLANK(INDEX('Policy Characteristics'!J:J,MATCH($C1143,'Policy Characteristics'!$C:$C,0))),"",INDEX('Policy Characteristics'!J:J,MATCH($C1143,'Policy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3" s="427" t="str">
        <f>IF(ISBLANK(INDEX('Policy Characteristics'!K:K,MATCH($C1143,'Policy Characteristics'!$C:$C,0))),"",INDEX('Policy Characteristics'!K:K,MATCH($C1143,'Policy Characteristics'!$C:$C,0)))</f>
        <v>io-model.html</v>
      </c>
      <c r="R1143" s="427" t="str">
        <f>IF(ISBLANK(INDEX('Policy Characteristics'!L:L,MATCH($C1143,'Policy Characteristics'!$C:$C,0))),"",INDEX('Policy Characteristics'!L:L,MATCH($C1143,'Policy Characteristics'!$C:$C,0)))</f>
        <v/>
      </c>
    </row>
    <row r="1144" spans="1:18" x14ac:dyDescent="0.35">
      <c r="A1144" s="427" t="str">
        <f>IF(ISBLANK(INDEX('Policy Characteristics'!A:A,MATCH($C1144,'Policy Characteristics'!$C:$C,0))),"",INDEX('Policy Characteristics'!A:A,MATCH($C1144,'Policy Characteristics'!$C:$C,0)))</f>
        <v>Government Revenue Accounting</v>
      </c>
      <c r="B1144" s="427" t="str">
        <f>IF(ISBLANK(INDEX('Policy Characteristics'!B:B,MATCH($C1144,'Policy Characteristics'!$C:$C,0))),"",INDEX('Policy Characteristics'!B:B,MATCH($C1144,'Policy Characteristics'!$C:$C,0)))</f>
        <v>Distributed Solar Subsidy</v>
      </c>
      <c r="C1144" s="437" t="s">
        <v>3127</v>
      </c>
      <c r="D1144" s="4" t="s">
        <v>3131</v>
      </c>
      <c r="F1144" s="4" t="s">
        <v>3136</v>
      </c>
      <c r="H1144" s="287">
        <v>570</v>
      </c>
      <c r="I1144" s="4" t="s">
        <v>45</v>
      </c>
      <c r="J1144" s="429" t="str">
        <f>IF(ISBLANK(INDEX('Policy Characteristics'!D:D,MATCH($C1144,'Policy Characteristics'!$C:$C,0))),"",INDEX('Policy Characteristics'!D:D,MATCH($C1144,'Policy Characteristics'!$C:$C,0)))</f>
        <v/>
      </c>
      <c r="K1144" s="427" t="str">
        <f>IF(ISBLANK(INDEX('Policy Characteristics'!E:E,MATCH($C1144,'Policy Characteristics'!$C:$C,0))),"",INDEX('Policy Characteristics'!E:E,MATCH($C1144,'Policy Characteristics'!$C:$C,0)))</f>
        <v>GRA dist solar subsidy</v>
      </c>
      <c r="L1144" s="427">
        <f>IF(ISBLANK(INDEX('Policy Characteristics'!F:F,MATCH($C1144,'Policy Characteristics'!$C:$C,0))),"",INDEX('Policy Characteristics'!F:F,MATCH($C1144,'Policy Characteristics'!$C:$C,0)))</f>
        <v>0</v>
      </c>
      <c r="M1144" s="427">
        <f>IF(ISBLANK(INDEX('Policy Characteristics'!G:G,MATCH($C1144,'Policy Characteristics'!$C:$C,0))),"",INDEX('Policy Characteristics'!G:G,MATCH($C1144,'Policy Characteristics'!$C:$C,0)))</f>
        <v>10</v>
      </c>
      <c r="N1144" s="427">
        <f>IF(ISBLANK(INDEX('Policy Characteristics'!H:H,MATCH($C1144,'Policy Characteristics'!$C:$C,0))),"",INDEX('Policy Characteristics'!H:H,MATCH($C1144,'Policy Characteristics'!$C:$C,0)))</f>
        <v>1</v>
      </c>
      <c r="O1144" s="427" t="str">
        <f>IF(ISBLANK(INDEX('Policy Characteristics'!I:I,MATCH($C1144,'Policy Characteristics'!$C:$C,0))),"",INDEX('Policy Characteristics'!I:I,MATCH($C1144,'Policy Characteristics'!$C:$C,0)))</f>
        <v>weight</v>
      </c>
      <c r="P1144" s="427" t="str">
        <f>IF(ISBLANK(INDEX('Policy Characteristics'!J:J,MATCH($C1144,'Policy Characteristics'!$C:$C,0))),"",INDEX('Policy Characteristics'!J:J,MATCH($C1144,'Policy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4" s="427" t="str">
        <f>IF(ISBLANK(INDEX('Policy Characteristics'!K:K,MATCH($C1144,'Policy Characteristics'!$C:$C,0))),"",INDEX('Policy Characteristics'!K:K,MATCH($C1144,'Policy Characteristics'!$C:$C,0)))</f>
        <v>io-model.html</v>
      </c>
      <c r="R1144" s="427" t="str">
        <f>IF(ISBLANK(INDEX('Policy Characteristics'!L:L,MATCH($C1144,'Policy Characteristics'!$C:$C,0))),"",INDEX('Policy Characteristics'!L:L,MATCH($C1144,'Policy Characteristics'!$C:$C,0)))</f>
        <v/>
      </c>
    </row>
    <row r="1145" spans="1:18" x14ac:dyDescent="0.35">
      <c r="A1145" s="427" t="str">
        <f>IF(ISBLANK(INDEX('Policy Characteristics'!A:A,MATCH($C1145,'Policy Characteristics'!$C:$C,0))),"",INDEX('Policy Characteristics'!A:A,MATCH($C1145,'Policy Characteristics'!$C:$C,0)))</f>
        <v>Government Revenue Accounting</v>
      </c>
      <c r="B1145" s="427" t="str">
        <f>IF(ISBLANK(INDEX('Policy Characteristics'!B:B,MATCH($C1145,'Policy Characteristics'!$C:$C,0))),"",INDEX('Policy Characteristics'!B:B,MATCH($C1145,'Policy Characteristics'!$C:$C,0)))</f>
        <v>Distributed Solar Subsidy</v>
      </c>
      <c r="C1145" s="438" t="str">
        <f t="shared" ref="C1145:C1148" si="78">C$1144</f>
        <v>GRA for Distributed Solar Subsidy</v>
      </c>
      <c r="D1145" s="4" t="s">
        <v>3132</v>
      </c>
      <c r="F1145" s="4" t="s">
        <v>3160</v>
      </c>
      <c r="H1145" s="287">
        <v>571</v>
      </c>
      <c r="I1145" s="5" t="str">
        <f t="shared" ref="I1145:I1148" si="79">I$1144</f>
        <v>Yes</v>
      </c>
      <c r="J1145" s="429" t="str">
        <f>IF(ISBLANK(INDEX('Policy Characteristics'!D:D,MATCH($C1145,'Policy Characteristics'!$C:$C,0))),"",INDEX('Policy Characteristics'!D:D,MATCH($C1145,'Policy Characteristics'!$C:$C,0)))</f>
        <v/>
      </c>
      <c r="K1145" s="427" t="str">
        <f>IF(ISBLANK(INDEX('Policy Characteristics'!E:E,MATCH($C1145,'Policy Characteristics'!$C:$C,0))),"",INDEX('Policy Characteristics'!E:E,MATCH($C1145,'Policy Characteristics'!$C:$C,0)))</f>
        <v>GRA dist solar subsidy</v>
      </c>
      <c r="L1145" s="427">
        <f>IF(ISBLANK(INDEX('Policy Characteristics'!F:F,MATCH($C1145,'Policy Characteristics'!$C:$C,0))),"",INDEX('Policy Characteristics'!F:F,MATCH($C1145,'Policy Characteristics'!$C:$C,0)))</f>
        <v>0</v>
      </c>
      <c r="M1145" s="427">
        <f>IF(ISBLANK(INDEX('Policy Characteristics'!G:G,MATCH($C1145,'Policy Characteristics'!$C:$C,0))),"",INDEX('Policy Characteristics'!G:G,MATCH($C1145,'Policy Characteristics'!$C:$C,0)))</f>
        <v>10</v>
      </c>
      <c r="N1145" s="427">
        <f>IF(ISBLANK(INDEX('Policy Characteristics'!H:H,MATCH($C1145,'Policy Characteristics'!$C:$C,0))),"",INDEX('Policy Characteristics'!H:H,MATCH($C1145,'Policy Characteristics'!$C:$C,0)))</f>
        <v>1</v>
      </c>
      <c r="O1145" s="427" t="str">
        <f>IF(ISBLANK(INDEX('Policy Characteristics'!I:I,MATCH($C1145,'Policy Characteristics'!$C:$C,0))),"",INDEX('Policy Characteristics'!I:I,MATCH($C1145,'Policy Characteristics'!$C:$C,0)))</f>
        <v>weight</v>
      </c>
      <c r="P1145" s="427" t="str">
        <f>IF(ISBLANK(INDEX('Policy Characteristics'!J:J,MATCH($C1145,'Policy Characteristics'!$C:$C,0))),"",INDEX('Policy Characteristics'!J:J,MATCH($C1145,'Policy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5" s="427" t="str">
        <f>IF(ISBLANK(INDEX('Policy Characteristics'!K:K,MATCH($C1145,'Policy Characteristics'!$C:$C,0))),"",INDEX('Policy Characteristics'!K:K,MATCH($C1145,'Policy Characteristics'!$C:$C,0)))</f>
        <v>io-model.html</v>
      </c>
      <c r="R1145" s="427" t="str">
        <f>IF(ISBLANK(INDEX('Policy Characteristics'!L:L,MATCH($C1145,'Policy Characteristics'!$C:$C,0))),"",INDEX('Policy Characteristics'!L:L,MATCH($C1145,'Policy Characteristics'!$C:$C,0)))</f>
        <v/>
      </c>
    </row>
    <row r="1146" spans="1:18" x14ac:dyDescent="0.35">
      <c r="A1146" s="427" t="str">
        <f>IF(ISBLANK(INDEX('Policy Characteristics'!A:A,MATCH($C1146,'Policy Characteristics'!$C:$C,0))),"",INDEX('Policy Characteristics'!A:A,MATCH($C1146,'Policy Characteristics'!$C:$C,0)))</f>
        <v>Government Revenue Accounting</v>
      </c>
      <c r="B1146" s="427" t="str">
        <f>IF(ISBLANK(INDEX('Policy Characteristics'!B:B,MATCH($C1146,'Policy Characteristics'!$C:$C,0))),"",INDEX('Policy Characteristics'!B:B,MATCH($C1146,'Policy Characteristics'!$C:$C,0)))</f>
        <v>Distributed Solar Subsidy</v>
      </c>
      <c r="C1146" s="438" t="str">
        <f t="shared" si="78"/>
        <v>GRA for Distributed Solar Subsidy</v>
      </c>
      <c r="D1146" s="4" t="s">
        <v>3133</v>
      </c>
      <c r="F1146" s="4" t="s">
        <v>3137</v>
      </c>
      <c r="H1146" s="287">
        <v>572</v>
      </c>
      <c r="I1146" s="5" t="str">
        <f t="shared" si="79"/>
        <v>Yes</v>
      </c>
      <c r="J1146" s="429" t="str">
        <f>IF(ISBLANK(INDEX('Policy Characteristics'!D:D,MATCH($C1146,'Policy Characteristics'!$C:$C,0))),"",INDEX('Policy Characteristics'!D:D,MATCH($C1146,'Policy Characteristics'!$C:$C,0)))</f>
        <v/>
      </c>
      <c r="K1146" s="427" t="str">
        <f>IF(ISBLANK(INDEX('Policy Characteristics'!E:E,MATCH($C1146,'Policy Characteristics'!$C:$C,0))),"",INDEX('Policy Characteristics'!E:E,MATCH($C1146,'Policy Characteristics'!$C:$C,0)))</f>
        <v>GRA dist solar subsidy</v>
      </c>
      <c r="L1146" s="427">
        <f>IF(ISBLANK(INDEX('Policy Characteristics'!F:F,MATCH($C1146,'Policy Characteristics'!$C:$C,0))),"",INDEX('Policy Characteristics'!F:F,MATCH($C1146,'Policy Characteristics'!$C:$C,0)))</f>
        <v>0</v>
      </c>
      <c r="M1146" s="427">
        <f>IF(ISBLANK(INDEX('Policy Characteristics'!G:G,MATCH($C1146,'Policy Characteristics'!$C:$C,0))),"",INDEX('Policy Characteristics'!G:G,MATCH($C1146,'Policy Characteristics'!$C:$C,0)))</f>
        <v>10</v>
      </c>
      <c r="N1146" s="427">
        <f>IF(ISBLANK(INDEX('Policy Characteristics'!H:H,MATCH($C1146,'Policy Characteristics'!$C:$C,0))),"",INDEX('Policy Characteristics'!H:H,MATCH($C1146,'Policy Characteristics'!$C:$C,0)))</f>
        <v>1</v>
      </c>
      <c r="O1146" s="427" t="str">
        <f>IF(ISBLANK(INDEX('Policy Characteristics'!I:I,MATCH($C1146,'Policy Characteristics'!$C:$C,0))),"",INDEX('Policy Characteristics'!I:I,MATCH($C1146,'Policy Characteristics'!$C:$C,0)))</f>
        <v>weight</v>
      </c>
      <c r="P1146" s="427" t="str">
        <f>IF(ISBLANK(INDEX('Policy Characteristics'!J:J,MATCH($C1146,'Policy Characteristics'!$C:$C,0))),"",INDEX('Policy Characteristics'!J:J,MATCH($C1146,'Policy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6" s="427" t="str">
        <f>IF(ISBLANK(INDEX('Policy Characteristics'!K:K,MATCH($C1146,'Policy Characteristics'!$C:$C,0))),"",INDEX('Policy Characteristics'!K:K,MATCH($C1146,'Policy Characteristics'!$C:$C,0)))</f>
        <v>io-model.html</v>
      </c>
      <c r="R1146" s="427" t="str">
        <f>IF(ISBLANK(INDEX('Policy Characteristics'!L:L,MATCH($C1146,'Policy Characteristics'!$C:$C,0))),"",INDEX('Policy Characteristics'!L:L,MATCH($C1146,'Policy Characteristics'!$C:$C,0)))</f>
        <v/>
      </c>
    </row>
    <row r="1147" spans="1:18" x14ac:dyDescent="0.35">
      <c r="A1147" s="427" t="str">
        <f>IF(ISBLANK(INDEX('Policy Characteristics'!A:A,MATCH($C1147,'Policy Characteristics'!$C:$C,0))),"",INDEX('Policy Characteristics'!A:A,MATCH($C1147,'Policy Characteristics'!$C:$C,0)))</f>
        <v>Government Revenue Accounting</v>
      </c>
      <c r="B1147" s="427" t="str">
        <f>IF(ISBLANK(INDEX('Policy Characteristics'!B:B,MATCH($C1147,'Policy Characteristics'!$C:$C,0))),"",INDEX('Policy Characteristics'!B:B,MATCH($C1147,'Policy Characteristics'!$C:$C,0)))</f>
        <v>Distributed Solar Subsidy</v>
      </c>
      <c r="C1147" s="438" t="str">
        <f t="shared" si="78"/>
        <v>GRA for Distributed Solar Subsidy</v>
      </c>
      <c r="D1147" s="4" t="s">
        <v>3134</v>
      </c>
      <c r="F1147" s="4" t="s">
        <v>3138</v>
      </c>
      <c r="H1147" s="287">
        <v>573</v>
      </c>
      <c r="I1147" s="5" t="str">
        <f t="shared" si="79"/>
        <v>Yes</v>
      </c>
      <c r="J1147" s="429" t="str">
        <f>IF(ISBLANK(INDEX('Policy Characteristics'!D:D,MATCH($C1147,'Policy Characteristics'!$C:$C,0))),"",INDEX('Policy Characteristics'!D:D,MATCH($C1147,'Policy Characteristics'!$C:$C,0)))</f>
        <v/>
      </c>
      <c r="K1147" s="427" t="str">
        <f>IF(ISBLANK(INDEX('Policy Characteristics'!E:E,MATCH($C1147,'Policy Characteristics'!$C:$C,0))),"",INDEX('Policy Characteristics'!E:E,MATCH($C1147,'Policy Characteristics'!$C:$C,0)))</f>
        <v>GRA dist solar subsidy</v>
      </c>
      <c r="L1147" s="427">
        <f>IF(ISBLANK(INDEX('Policy Characteristics'!F:F,MATCH($C1147,'Policy Characteristics'!$C:$C,0))),"",INDEX('Policy Characteristics'!F:F,MATCH($C1147,'Policy Characteristics'!$C:$C,0)))</f>
        <v>0</v>
      </c>
      <c r="M1147" s="427">
        <f>IF(ISBLANK(INDEX('Policy Characteristics'!G:G,MATCH($C1147,'Policy Characteristics'!$C:$C,0))),"",INDEX('Policy Characteristics'!G:G,MATCH($C1147,'Policy Characteristics'!$C:$C,0)))</f>
        <v>10</v>
      </c>
      <c r="N1147" s="427">
        <f>IF(ISBLANK(INDEX('Policy Characteristics'!H:H,MATCH($C1147,'Policy Characteristics'!$C:$C,0))),"",INDEX('Policy Characteristics'!H:H,MATCH($C1147,'Policy Characteristics'!$C:$C,0)))</f>
        <v>1</v>
      </c>
      <c r="O1147" s="427" t="str">
        <f>IF(ISBLANK(INDEX('Policy Characteristics'!I:I,MATCH($C1147,'Policy Characteristics'!$C:$C,0))),"",INDEX('Policy Characteristics'!I:I,MATCH($C1147,'Policy Characteristics'!$C:$C,0)))</f>
        <v>weight</v>
      </c>
      <c r="P1147" s="427" t="str">
        <f>IF(ISBLANK(INDEX('Policy Characteristics'!J:J,MATCH($C1147,'Policy Characteristics'!$C:$C,0))),"",INDEX('Policy Characteristics'!J:J,MATCH($C1147,'Policy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7" s="427" t="str">
        <f>IF(ISBLANK(INDEX('Policy Characteristics'!K:K,MATCH($C1147,'Policy Characteristics'!$C:$C,0))),"",INDEX('Policy Characteristics'!K:K,MATCH($C1147,'Policy Characteristics'!$C:$C,0)))</f>
        <v>io-model.html</v>
      </c>
      <c r="R1147" s="427" t="str">
        <f>IF(ISBLANK(INDEX('Policy Characteristics'!L:L,MATCH($C1147,'Policy Characteristics'!$C:$C,0))),"",INDEX('Policy Characteristics'!L:L,MATCH($C1147,'Policy Characteristics'!$C:$C,0)))</f>
        <v/>
      </c>
    </row>
    <row r="1148" spans="1:18" x14ac:dyDescent="0.35">
      <c r="A1148" s="427" t="str">
        <f>IF(ISBLANK(INDEX('Policy Characteristics'!A:A,MATCH($C1148,'Policy Characteristics'!$C:$C,0))),"",INDEX('Policy Characteristics'!A:A,MATCH($C1148,'Policy Characteristics'!$C:$C,0)))</f>
        <v>Government Revenue Accounting</v>
      </c>
      <c r="B1148" s="427" t="str">
        <f>IF(ISBLANK(INDEX('Policy Characteristics'!B:B,MATCH($C1148,'Policy Characteristics'!$C:$C,0))),"",INDEX('Policy Characteristics'!B:B,MATCH($C1148,'Policy Characteristics'!$C:$C,0)))</f>
        <v>Distributed Solar Subsidy</v>
      </c>
      <c r="C1148" s="438" t="str">
        <f t="shared" si="78"/>
        <v>GRA for Distributed Solar Subsidy</v>
      </c>
      <c r="D1148" s="4" t="s">
        <v>3135</v>
      </c>
      <c r="F1148" s="4" t="s">
        <v>3139</v>
      </c>
      <c r="H1148" s="287">
        <v>574</v>
      </c>
      <c r="I1148" s="5" t="str">
        <f t="shared" si="79"/>
        <v>Yes</v>
      </c>
      <c r="J1148" s="429" t="str">
        <f>IF(ISBLANK(INDEX('Policy Characteristics'!D:D,MATCH($C1148,'Policy Characteristics'!$C:$C,0))),"",INDEX('Policy Characteristics'!D:D,MATCH($C1148,'Policy Characteristics'!$C:$C,0)))</f>
        <v/>
      </c>
      <c r="K1148" s="427" t="str">
        <f>IF(ISBLANK(INDEX('Policy Characteristics'!E:E,MATCH($C1148,'Policy Characteristics'!$C:$C,0))),"",INDEX('Policy Characteristics'!E:E,MATCH($C1148,'Policy Characteristics'!$C:$C,0)))</f>
        <v>GRA dist solar subsidy</v>
      </c>
      <c r="L1148" s="427">
        <f>IF(ISBLANK(INDEX('Policy Characteristics'!F:F,MATCH($C1148,'Policy Characteristics'!$C:$C,0))),"",INDEX('Policy Characteristics'!F:F,MATCH($C1148,'Policy Characteristics'!$C:$C,0)))</f>
        <v>0</v>
      </c>
      <c r="M1148" s="427">
        <f>IF(ISBLANK(INDEX('Policy Characteristics'!G:G,MATCH($C1148,'Policy Characteristics'!$C:$C,0))),"",INDEX('Policy Characteristics'!G:G,MATCH($C1148,'Policy Characteristics'!$C:$C,0)))</f>
        <v>10</v>
      </c>
      <c r="N1148" s="427">
        <f>IF(ISBLANK(INDEX('Policy Characteristics'!H:H,MATCH($C1148,'Policy Characteristics'!$C:$C,0))),"",INDEX('Policy Characteristics'!H:H,MATCH($C1148,'Policy Characteristics'!$C:$C,0)))</f>
        <v>1</v>
      </c>
      <c r="O1148" s="427" t="str">
        <f>IF(ISBLANK(INDEX('Policy Characteristics'!I:I,MATCH($C1148,'Policy Characteristics'!$C:$C,0))),"",INDEX('Policy Characteristics'!I:I,MATCH($C1148,'Policy Characteristics'!$C:$C,0)))</f>
        <v>weight</v>
      </c>
      <c r="P1148" s="427" t="str">
        <f>IF(ISBLANK(INDEX('Policy Characteristics'!J:J,MATCH($C1148,'Policy Characteristics'!$C:$C,0))),"",INDEX('Policy Characteristics'!J:J,MATCH($C1148,'Policy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8" s="427" t="str">
        <f>IF(ISBLANK(INDEX('Policy Characteristics'!K:K,MATCH($C1148,'Policy Characteristics'!$C:$C,0))),"",INDEX('Policy Characteristics'!K:K,MATCH($C1148,'Policy Characteristics'!$C:$C,0)))</f>
        <v>io-model.html</v>
      </c>
      <c r="R1148" s="427" t="str">
        <f>IF(ISBLANK(INDEX('Policy Characteristics'!L:L,MATCH($C1148,'Policy Characteristics'!$C:$C,0))),"",INDEX('Policy Characteristics'!L:L,MATCH($C1148,'Policy Characteristics'!$C:$C,0)))</f>
        <v/>
      </c>
    </row>
    <row r="1149" spans="1:18" x14ac:dyDescent="0.35">
      <c r="A1149" s="427" t="str">
        <f>IF(ISBLANK(INDEX('Policy Characteristics'!A:A,MATCH($C1149,'Policy Characteristics'!$C:$C,0))),"",INDEX('Policy Characteristics'!A:A,MATCH($C1149,'Policy Characteristics'!$C:$C,0)))</f>
        <v>Government Revenue Accounting</v>
      </c>
      <c r="B1149" s="427" t="str">
        <f>IF(ISBLANK(INDEX('Policy Characteristics'!B:B,MATCH($C1149,'Policy Characteristics'!$C:$C,0))),"",INDEX('Policy Characteristics'!B:B,MATCH($C1149,'Policy Characteristics'!$C:$C,0)))</f>
        <v>Fuel Subsidy</v>
      </c>
      <c r="C1149" s="437" t="s">
        <v>3128</v>
      </c>
      <c r="D1149" s="4" t="s">
        <v>3131</v>
      </c>
      <c r="F1149" s="4" t="s">
        <v>3136</v>
      </c>
      <c r="H1149" s="287">
        <v>575</v>
      </c>
      <c r="I1149" s="4" t="s">
        <v>45</v>
      </c>
      <c r="J1149" s="429" t="str">
        <f>IF(ISBLANK(INDEX('Policy Characteristics'!D:D,MATCH($C1149,'Policy Characteristics'!$C:$C,0))),"",INDEX('Policy Characteristics'!D:D,MATCH($C1149,'Policy Characteristics'!$C:$C,0)))</f>
        <v/>
      </c>
      <c r="K1149" s="427" t="str">
        <f>IF(ISBLANK(INDEX('Policy Characteristics'!E:E,MATCH($C1149,'Policy Characteristics'!$C:$C,0))),"",INDEX('Policy Characteristics'!E:E,MATCH($C1149,'Policy Characteristics'!$C:$C,0)))</f>
        <v>GRA fuel subsidy</v>
      </c>
      <c r="L1149" s="427">
        <f>IF(ISBLANK(INDEX('Policy Characteristics'!F:F,MATCH($C1149,'Policy Characteristics'!$C:$C,0))),"",INDEX('Policy Characteristics'!F:F,MATCH($C1149,'Policy Characteristics'!$C:$C,0)))</f>
        <v>0</v>
      </c>
      <c r="M1149" s="427">
        <f>IF(ISBLANK(INDEX('Policy Characteristics'!G:G,MATCH($C1149,'Policy Characteristics'!$C:$C,0))),"",INDEX('Policy Characteristics'!G:G,MATCH($C1149,'Policy Characteristics'!$C:$C,0)))</f>
        <v>10</v>
      </c>
      <c r="N1149" s="427">
        <f>IF(ISBLANK(INDEX('Policy Characteristics'!H:H,MATCH($C1149,'Policy Characteristics'!$C:$C,0))),"",INDEX('Policy Characteristics'!H:H,MATCH($C1149,'Policy Characteristics'!$C:$C,0)))</f>
        <v>1</v>
      </c>
      <c r="O1149" s="427" t="str">
        <f>IF(ISBLANK(INDEX('Policy Characteristics'!I:I,MATCH($C1149,'Policy Characteristics'!$C:$C,0))),"",INDEX('Policy Characteristics'!I:I,MATCH($C1149,'Policy Characteristics'!$C:$C,0)))</f>
        <v>weight</v>
      </c>
      <c r="P1149" s="427" t="str">
        <f>IF(ISBLANK(INDEX('Policy Characteristics'!J:J,MATCH($C1149,'Policy Characteristics'!$C:$C,0))),"",INDEX('Policy Characteristics'!J:J,MATCH($C1149,'Policy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9" s="427" t="str">
        <f>IF(ISBLANK(INDEX('Policy Characteristics'!K:K,MATCH($C1149,'Policy Characteristics'!$C:$C,0))),"",INDEX('Policy Characteristics'!K:K,MATCH($C1149,'Policy Characteristics'!$C:$C,0)))</f>
        <v>io-model.html</v>
      </c>
      <c r="R1149" s="427" t="str">
        <f>IF(ISBLANK(INDEX('Policy Characteristics'!L:L,MATCH($C1149,'Policy Characteristics'!$C:$C,0))),"",INDEX('Policy Characteristics'!L:L,MATCH($C1149,'Policy Characteristics'!$C:$C,0)))</f>
        <v/>
      </c>
    </row>
    <row r="1150" spans="1:18" x14ac:dyDescent="0.35">
      <c r="A1150" s="427" t="str">
        <f>IF(ISBLANK(INDEX('Policy Characteristics'!A:A,MATCH($C1150,'Policy Characteristics'!$C:$C,0))),"",INDEX('Policy Characteristics'!A:A,MATCH($C1150,'Policy Characteristics'!$C:$C,0)))</f>
        <v>Government Revenue Accounting</v>
      </c>
      <c r="B1150" s="427" t="str">
        <f>IF(ISBLANK(INDEX('Policy Characteristics'!B:B,MATCH($C1150,'Policy Characteristics'!$C:$C,0))),"",INDEX('Policy Characteristics'!B:B,MATCH($C1150,'Policy Characteristics'!$C:$C,0)))</f>
        <v>Fuel Subsidy</v>
      </c>
      <c r="C1150" s="438" t="str">
        <f t="shared" ref="C1150:C1153" si="80">C$1149</f>
        <v>GRA for Fuel Subsidies</v>
      </c>
      <c r="D1150" s="4" t="s">
        <v>3132</v>
      </c>
      <c r="F1150" s="4" t="s">
        <v>3160</v>
      </c>
      <c r="H1150" s="287">
        <v>576</v>
      </c>
      <c r="I1150" s="5" t="str">
        <f t="shared" ref="I1150:I1153" si="81">I$1149</f>
        <v>Yes</v>
      </c>
      <c r="J1150" s="429" t="str">
        <f>IF(ISBLANK(INDEX('Policy Characteristics'!D:D,MATCH($C1150,'Policy Characteristics'!$C:$C,0))),"",INDEX('Policy Characteristics'!D:D,MATCH($C1150,'Policy Characteristics'!$C:$C,0)))</f>
        <v/>
      </c>
      <c r="K1150" s="427" t="str">
        <f>IF(ISBLANK(INDEX('Policy Characteristics'!E:E,MATCH($C1150,'Policy Characteristics'!$C:$C,0))),"",INDEX('Policy Characteristics'!E:E,MATCH($C1150,'Policy Characteristics'!$C:$C,0)))</f>
        <v>GRA fuel subsidy</v>
      </c>
      <c r="L1150" s="427">
        <f>IF(ISBLANK(INDEX('Policy Characteristics'!F:F,MATCH($C1150,'Policy Characteristics'!$C:$C,0))),"",INDEX('Policy Characteristics'!F:F,MATCH($C1150,'Policy Characteristics'!$C:$C,0)))</f>
        <v>0</v>
      </c>
      <c r="M1150" s="427">
        <f>IF(ISBLANK(INDEX('Policy Characteristics'!G:G,MATCH($C1150,'Policy Characteristics'!$C:$C,0))),"",INDEX('Policy Characteristics'!G:G,MATCH($C1150,'Policy Characteristics'!$C:$C,0)))</f>
        <v>10</v>
      </c>
      <c r="N1150" s="427">
        <f>IF(ISBLANK(INDEX('Policy Characteristics'!H:H,MATCH($C1150,'Policy Characteristics'!$C:$C,0))),"",INDEX('Policy Characteristics'!H:H,MATCH($C1150,'Policy Characteristics'!$C:$C,0)))</f>
        <v>1</v>
      </c>
      <c r="O1150" s="427" t="str">
        <f>IF(ISBLANK(INDEX('Policy Characteristics'!I:I,MATCH($C1150,'Policy Characteristics'!$C:$C,0))),"",INDEX('Policy Characteristics'!I:I,MATCH($C1150,'Policy Characteristics'!$C:$C,0)))</f>
        <v>weight</v>
      </c>
      <c r="P1150" s="427" t="str">
        <f>IF(ISBLANK(INDEX('Policy Characteristics'!J:J,MATCH($C1150,'Policy Characteristics'!$C:$C,0))),"",INDEX('Policy Characteristics'!J:J,MATCH($C1150,'Policy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0" s="427" t="str">
        <f>IF(ISBLANK(INDEX('Policy Characteristics'!K:K,MATCH($C1150,'Policy Characteristics'!$C:$C,0))),"",INDEX('Policy Characteristics'!K:K,MATCH($C1150,'Policy Characteristics'!$C:$C,0)))</f>
        <v>io-model.html</v>
      </c>
      <c r="R1150" s="427" t="str">
        <f>IF(ISBLANK(INDEX('Policy Characteristics'!L:L,MATCH($C1150,'Policy Characteristics'!$C:$C,0))),"",INDEX('Policy Characteristics'!L:L,MATCH($C1150,'Policy Characteristics'!$C:$C,0)))</f>
        <v/>
      </c>
    </row>
    <row r="1151" spans="1:18" x14ac:dyDescent="0.35">
      <c r="A1151" s="427" t="str">
        <f>IF(ISBLANK(INDEX('Policy Characteristics'!A:A,MATCH($C1151,'Policy Characteristics'!$C:$C,0))),"",INDEX('Policy Characteristics'!A:A,MATCH($C1151,'Policy Characteristics'!$C:$C,0)))</f>
        <v>Government Revenue Accounting</v>
      </c>
      <c r="B1151" s="427" t="str">
        <f>IF(ISBLANK(INDEX('Policy Characteristics'!B:B,MATCH($C1151,'Policy Characteristics'!$C:$C,0))),"",INDEX('Policy Characteristics'!B:B,MATCH($C1151,'Policy Characteristics'!$C:$C,0)))</f>
        <v>Fuel Subsidy</v>
      </c>
      <c r="C1151" s="438" t="str">
        <f t="shared" si="80"/>
        <v>GRA for Fuel Subsidies</v>
      </c>
      <c r="D1151" s="4" t="s">
        <v>3133</v>
      </c>
      <c r="F1151" s="4" t="s">
        <v>3137</v>
      </c>
      <c r="H1151" s="287">
        <v>577</v>
      </c>
      <c r="I1151" s="5" t="str">
        <f t="shared" si="81"/>
        <v>Yes</v>
      </c>
      <c r="J1151" s="429" t="str">
        <f>IF(ISBLANK(INDEX('Policy Characteristics'!D:D,MATCH($C1151,'Policy Characteristics'!$C:$C,0))),"",INDEX('Policy Characteristics'!D:D,MATCH($C1151,'Policy Characteristics'!$C:$C,0)))</f>
        <v/>
      </c>
      <c r="K1151" s="427" t="str">
        <f>IF(ISBLANK(INDEX('Policy Characteristics'!E:E,MATCH($C1151,'Policy Characteristics'!$C:$C,0))),"",INDEX('Policy Characteristics'!E:E,MATCH($C1151,'Policy Characteristics'!$C:$C,0)))</f>
        <v>GRA fuel subsidy</v>
      </c>
      <c r="L1151" s="427">
        <f>IF(ISBLANK(INDEX('Policy Characteristics'!F:F,MATCH($C1151,'Policy Characteristics'!$C:$C,0))),"",INDEX('Policy Characteristics'!F:F,MATCH($C1151,'Policy Characteristics'!$C:$C,0)))</f>
        <v>0</v>
      </c>
      <c r="M1151" s="427">
        <f>IF(ISBLANK(INDEX('Policy Characteristics'!G:G,MATCH($C1151,'Policy Characteristics'!$C:$C,0))),"",INDEX('Policy Characteristics'!G:G,MATCH($C1151,'Policy Characteristics'!$C:$C,0)))</f>
        <v>10</v>
      </c>
      <c r="N1151" s="427">
        <f>IF(ISBLANK(INDEX('Policy Characteristics'!H:H,MATCH($C1151,'Policy Characteristics'!$C:$C,0))),"",INDEX('Policy Characteristics'!H:H,MATCH($C1151,'Policy Characteristics'!$C:$C,0)))</f>
        <v>1</v>
      </c>
      <c r="O1151" s="427" t="str">
        <f>IF(ISBLANK(INDEX('Policy Characteristics'!I:I,MATCH($C1151,'Policy Characteristics'!$C:$C,0))),"",INDEX('Policy Characteristics'!I:I,MATCH($C1151,'Policy Characteristics'!$C:$C,0)))</f>
        <v>weight</v>
      </c>
      <c r="P1151" s="427" t="str">
        <f>IF(ISBLANK(INDEX('Policy Characteristics'!J:J,MATCH($C1151,'Policy Characteristics'!$C:$C,0))),"",INDEX('Policy Characteristics'!J:J,MATCH($C1151,'Policy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1" s="427" t="str">
        <f>IF(ISBLANK(INDEX('Policy Characteristics'!K:K,MATCH($C1151,'Policy Characteristics'!$C:$C,0))),"",INDEX('Policy Characteristics'!K:K,MATCH($C1151,'Policy Characteristics'!$C:$C,0)))</f>
        <v>io-model.html</v>
      </c>
      <c r="R1151" s="427" t="str">
        <f>IF(ISBLANK(INDEX('Policy Characteristics'!L:L,MATCH($C1151,'Policy Characteristics'!$C:$C,0))),"",INDEX('Policy Characteristics'!L:L,MATCH($C1151,'Policy Characteristics'!$C:$C,0)))</f>
        <v/>
      </c>
    </row>
    <row r="1152" spans="1:18" x14ac:dyDescent="0.35">
      <c r="A1152" s="427" t="str">
        <f>IF(ISBLANK(INDEX('Policy Characteristics'!A:A,MATCH($C1152,'Policy Characteristics'!$C:$C,0))),"",INDEX('Policy Characteristics'!A:A,MATCH($C1152,'Policy Characteristics'!$C:$C,0)))</f>
        <v>Government Revenue Accounting</v>
      </c>
      <c r="B1152" s="427" t="str">
        <f>IF(ISBLANK(INDEX('Policy Characteristics'!B:B,MATCH($C1152,'Policy Characteristics'!$C:$C,0))),"",INDEX('Policy Characteristics'!B:B,MATCH($C1152,'Policy Characteristics'!$C:$C,0)))</f>
        <v>Fuel Subsidy</v>
      </c>
      <c r="C1152" s="438" t="str">
        <f t="shared" si="80"/>
        <v>GRA for Fuel Subsidies</v>
      </c>
      <c r="D1152" s="4" t="s">
        <v>3134</v>
      </c>
      <c r="F1152" s="4" t="s">
        <v>3138</v>
      </c>
      <c r="H1152" s="287">
        <v>578</v>
      </c>
      <c r="I1152" s="5" t="str">
        <f t="shared" si="81"/>
        <v>Yes</v>
      </c>
      <c r="J1152" s="429" t="str">
        <f>IF(ISBLANK(INDEX('Policy Characteristics'!D:D,MATCH($C1152,'Policy Characteristics'!$C:$C,0))),"",INDEX('Policy Characteristics'!D:D,MATCH($C1152,'Policy Characteristics'!$C:$C,0)))</f>
        <v/>
      </c>
      <c r="K1152" s="427" t="str">
        <f>IF(ISBLANK(INDEX('Policy Characteristics'!E:E,MATCH($C1152,'Policy Characteristics'!$C:$C,0))),"",INDEX('Policy Characteristics'!E:E,MATCH($C1152,'Policy Characteristics'!$C:$C,0)))</f>
        <v>GRA fuel subsidy</v>
      </c>
      <c r="L1152" s="427">
        <f>IF(ISBLANK(INDEX('Policy Characteristics'!F:F,MATCH($C1152,'Policy Characteristics'!$C:$C,0))),"",INDEX('Policy Characteristics'!F:F,MATCH($C1152,'Policy Characteristics'!$C:$C,0)))</f>
        <v>0</v>
      </c>
      <c r="M1152" s="427">
        <f>IF(ISBLANK(INDEX('Policy Characteristics'!G:G,MATCH($C1152,'Policy Characteristics'!$C:$C,0))),"",INDEX('Policy Characteristics'!G:G,MATCH($C1152,'Policy Characteristics'!$C:$C,0)))</f>
        <v>10</v>
      </c>
      <c r="N1152" s="427">
        <f>IF(ISBLANK(INDEX('Policy Characteristics'!H:H,MATCH($C1152,'Policy Characteristics'!$C:$C,0))),"",INDEX('Policy Characteristics'!H:H,MATCH($C1152,'Policy Characteristics'!$C:$C,0)))</f>
        <v>1</v>
      </c>
      <c r="O1152" s="427" t="str">
        <f>IF(ISBLANK(INDEX('Policy Characteristics'!I:I,MATCH($C1152,'Policy Characteristics'!$C:$C,0))),"",INDEX('Policy Characteristics'!I:I,MATCH($C1152,'Policy Characteristics'!$C:$C,0)))</f>
        <v>weight</v>
      </c>
      <c r="P1152" s="427" t="str">
        <f>IF(ISBLANK(INDEX('Policy Characteristics'!J:J,MATCH($C1152,'Policy Characteristics'!$C:$C,0))),"",INDEX('Policy Characteristics'!J:J,MATCH($C1152,'Policy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2" s="427" t="str">
        <f>IF(ISBLANK(INDEX('Policy Characteristics'!K:K,MATCH($C1152,'Policy Characteristics'!$C:$C,0))),"",INDEX('Policy Characteristics'!K:K,MATCH($C1152,'Policy Characteristics'!$C:$C,0)))</f>
        <v>io-model.html</v>
      </c>
      <c r="R1152" s="427" t="str">
        <f>IF(ISBLANK(INDEX('Policy Characteristics'!L:L,MATCH($C1152,'Policy Characteristics'!$C:$C,0))),"",INDEX('Policy Characteristics'!L:L,MATCH($C1152,'Policy Characteristics'!$C:$C,0)))</f>
        <v/>
      </c>
    </row>
    <row r="1153" spans="1:18" x14ac:dyDescent="0.35">
      <c r="A1153" s="427" t="str">
        <f>IF(ISBLANK(INDEX('Policy Characteristics'!A:A,MATCH($C1153,'Policy Characteristics'!$C:$C,0))),"",INDEX('Policy Characteristics'!A:A,MATCH($C1153,'Policy Characteristics'!$C:$C,0)))</f>
        <v>Government Revenue Accounting</v>
      </c>
      <c r="B1153" s="427" t="str">
        <f>IF(ISBLANK(INDEX('Policy Characteristics'!B:B,MATCH($C1153,'Policy Characteristics'!$C:$C,0))),"",INDEX('Policy Characteristics'!B:B,MATCH($C1153,'Policy Characteristics'!$C:$C,0)))</f>
        <v>Fuel Subsidy</v>
      </c>
      <c r="C1153" s="438" t="str">
        <f t="shared" si="80"/>
        <v>GRA for Fuel Subsidies</v>
      </c>
      <c r="D1153" s="4" t="s">
        <v>3135</v>
      </c>
      <c r="F1153" s="4" t="s">
        <v>3139</v>
      </c>
      <c r="H1153" s="287">
        <v>579</v>
      </c>
      <c r="I1153" s="5" t="str">
        <f t="shared" si="81"/>
        <v>Yes</v>
      </c>
      <c r="J1153" s="429" t="str">
        <f>IF(ISBLANK(INDEX('Policy Characteristics'!D:D,MATCH($C1153,'Policy Characteristics'!$C:$C,0))),"",INDEX('Policy Characteristics'!D:D,MATCH($C1153,'Policy Characteristics'!$C:$C,0)))</f>
        <v/>
      </c>
      <c r="K1153" s="427" t="str">
        <f>IF(ISBLANK(INDEX('Policy Characteristics'!E:E,MATCH($C1153,'Policy Characteristics'!$C:$C,0))),"",INDEX('Policy Characteristics'!E:E,MATCH($C1153,'Policy Characteristics'!$C:$C,0)))</f>
        <v>GRA fuel subsidy</v>
      </c>
      <c r="L1153" s="427">
        <f>IF(ISBLANK(INDEX('Policy Characteristics'!F:F,MATCH($C1153,'Policy Characteristics'!$C:$C,0))),"",INDEX('Policy Characteristics'!F:F,MATCH($C1153,'Policy Characteristics'!$C:$C,0)))</f>
        <v>0</v>
      </c>
      <c r="M1153" s="427">
        <f>IF(ISBLANK(INDEX('Policy Characteristics'!G:G,MATCH($C1153,'Policy Characteristics'!$C:$C,0))),"",INDEX('Policy Characteristics'!G:G,MATCH($C1153,'Policy Characteristics'!$C:$C,0)))</f>
        <v>10</v>
      </c>
      <c r="N1153" s="427">
        <f>IF(ISBLANK(INDEX('Policy Characteristics'!H:H,MATCH($C1153,'Policy Characteristics'!$C:$C,0))),"",INDEX('Policy Characteristics'!H:H,MATCH($C1153,'Policy Characteristics'!$C:$C,0)))</f>
        <v>1</v>
      </c>
      <c r="O1153" s="427" t="str">
        <f>IF(ISBLANK(INDEX('Policy Characteristics'!I:I,MATCH($C1153,'Policy Characteristics'!$C:$C,0))),"",INDEX('Policy Characteristics'!I:I,MATCH($C1153,'Policy Characteristics'!$C:$C,0)))</f>
        <v>weight</v>
      </c>
      <c r="P1153" s="427" t="str">
        <f>IF(ISBLANK(INDEX('Policy Characteristics'!J:J,MATCH($C1153,'Policy Characteristics'!$C:$C,0))),"",INDEX('Policy Characteristics'!J:J,MATCH($C1153,'Policy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3" s="427" t="str">
        <f>IF(ISBLANK(INDEX('Policy Characteristics'!K:K,MATCH($C1153,'Policy Characteristics'!$C:$C,0))),"",INDEX('Policy Characteristics'!K:K,MATCH($C1153,'Policy Characteristics'!$C:$C,0)))</f>
        <v>io-model.html</v>
      </c>
      <c r="R1153" s="427" t="str">
        <f>IF(ISBLANK(INDEX('Policy Characteristics'!L:L,MATCH($C1153,'Policy Characteristics'!$C:$C,0))),"",INDEX('Policy Characteristics'!L:L,MATCH($C1153,'Policy Characteristics'!$C:$C,0)))</f>
        <v/>
      </c>
    </row>
    <row r="1154" spans="1:18" x14ac:dyDescent="0.35">
      <c r="A1154" s="427" t="str">
        <f>IF(ISBLANK(INDEX('Policy Characteristics'!A:A,MATCH($C1154,'Policy Characteristics'!$C:$C,0))),"",INDEX('Policy Characteristics'!A:A,MATCH($C1154,'Policy Characteristics'!$C:$C,0)))</f>
        <v>Government Revenue Accounting</v>
      </c>
      <c r="B1154" s="427" t="str">
        <f>IF(ISBLANK(INDEX('Policy Characteristics'!B:B,MATCH($C1154,'Policy Characteristics'!$C:$C,0))),"",INDEX('Policy Characteristics'!B:B,MATCH($C1154,'Policy Characteristics'!$C:$C,0)))</f>
        <v>National Debt Interest</v>
      </c>
      <c r="C1154" s="437" t="s">
        <v>3129</v>
      </c>
      <c r="D1154" s="4" t="s">
        <v>3131</v>
      </c>
      <c r="F1154" s="4" t="s">
        <v>3136</v>
      </c>
      <c r="H1154" s="287">
        <v>580</v>
      </c>
      <c r="I1154" s="4" t="s">
        <v>45</v>
      </c>
      <c r="J1154" s="429" t="str">
        <f>IF(ISBLANK(INDEX('Policy Characteristics'!D:D,MATCH($C1154,'Policy Characteristics'!$C:$C,0))),"",INDEX('Policy Characteristics'!D:D,MATCH($C1154,'Policy Characteristics'!$C:$C,0)))</f>
        <v/>
      </c>
      <c r="K1154" s="427" t="str">
        <f>IF(ISBLANK(INDEX('Policy Characteristics'!E:E,MATCH($C1154,'Policy Characteristics'!$C:$C,0))),"",INDEX('Policy Characteristics'!E:E,MATCH($C1154,'Policy Characteristics'!$C:$C,0)))</f>
        <v>GRA national debt interest</v>
      </c>
      <c r="L1154" s="427">
        <f>IF(ISBLANK(INDEX('Policy Characteristics'!F:F,MATCH($C1154,'Policy Characteristics'!$C:$C,0))),"",INDEX('Policy Characteristics'!F:F,MATCH($C1154,'Policy Characteristics'!$C:$C,0)))</f>
        <v>0</v>
      </c>
      <c r="M1154" s="427">
        <f>IF(ISBLANK(INDEX('Policy Characteristics'!G:G,MATCH($C1154,'Policy Characteristics'!$C:$C,0))),"",INDEX('Policy Characteristics'!G:G,MATCH($C1154,'Policy Characteristics'!$C:$C,0)))</f>
        <v>10</v>
      </c>
      <c r="N1154" s="427">
        <f>IF(ISBLANK(INDEX('Policy Characteristics'!H:H,MATCH($C1154,'Policy Characteristics'!$C:$C,0))),"",INDEX('Policy Characteristics'!H:H,MATCH($C1154,'Policy Characteristics'!$C:$C,0)))</f>
        <v>1</v>
      </c>
      <c r="O1154" s="427" t="str">
        <f>IF(ISBLANK(INDEX('Policy Characteristics'!I:I,MATCH($C1154,'Policy Characteristics'!$C:$C,0))),"",INDEX('Policy Characteristics'!I:I,MATCH($C1154,'Policy Characteristics'!$C:$C,0)))</f>
        <v>weight</v>
      </c>
      <c r="P1154" s="427" t="str">
        <f>IF(ISBLANK(INDEX('Policy Characteristics'!J:J,MATCH($C1154,'Policy Characteristics'!$C:$C,0))),"",INDEX('Policy Characteristics'!J:J,MATCH($C1154,'Policy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4" s="427" t="str">
        <f>IF(ISBLANK(INDEX('Policy Characteristics'!K:K,MATCH($C1154,'Policy Characteristics'!$C:$C,0))),"",INDEX('Policy Characteristics'!K:K,MATCH($C1154,'Policy Characteristics'!$C:$C,0)))</f>
        <v>io-model.html</v>
      </c>
      <c r="R1154" s="427" t="str">
        <f>IF(ISBLANK(INDEX('Policy Characteristics'!L:L,MATCH($C1154,'Policy Characteristics'!$C:$C,0))),"",INDEX('Policy Characteristics'!L:L,MATCH($C1154,'Policy Characteristics'!$C:$C,0)))</f>
        <v/>
      </c>
    </row>
    <row r="1155" spans="1:18" x14ac:dyDescent="0.35">
      <c r="A1155" s="427" t="str">
        <f>IF(ISBLANK(INDEX('Policy Characteristics'!A:A,MATCH($C1155,'Policy Characteristics'!$C:$C,0))),"",INDEX('Policy Characteristics'!A:A,MATCH($C1155,'Policy Characteristics'!$C:$C,0)))</f>
        <v>Government Revenue Accounting</v>
      </c>
      <c r="B1155" s="427" t="str">
        <f>IF(ISBLANK(INDEX('Policy Characteristics'!B:B,MATCH($C1155,'Policy Characteristics'!$C:$C,0))),"",INDEX('Policy Characteristics'!B:B,MATCH($C1155,'Policy Characteristics'!$C:$C,0)))</f>
        <v>National Debt Interest</v>
      </c>
      <c r="C1155" s="438" t="str">
        <f t="shared" ref="C1155:C1158" si="82">C$1154</f>
        <v>GRA for National Debt Interest</v>
      </c>
      <c r="D1155" s="4" t="s">
        <v>3132</v>
      </c>
      <c r="F1155" s="4" t="s">
        <v>3160</v>
      </c>
      <c r="H1155" s="287">
        <v>581</v>
      </c>
      <c r="I1155" s="5" t="str">
        <f t="shared" ref="I1155:I1158" si="83">I$1154</f>
        <v>Yes</v>
      </c>
      <c r="J1155" s="429" t="str">
        <f>IF(ISBLANK(INDEX('Policy Characteristics'!D:D,MATCH($C1155,'Policy Characteristics'!$C:$C,0))),"",INDEX('Policy Characteristics'!D:D,MATCH($C1155,'Policy Characteristics'!$C:$C,0)))</f>
        <v/>
      </c>
      <c r="K1155" s="427" t="str">
        <f>IF(ISBLANK(INDEX('Policy Characteristics'!E:E,MATCH($C1155,'Policy Characteristics'!$C:$C,0))),"",INDEX('Policy Characteristics'!E:E,MATCH($C1155,'Policy Characteristics'!$C:$C,0)))</f>
        <v>GRA national debt interest</v>
      </c>
      <c r="L1155" s="427">
        <f>IF(ISBLANK(INDEX('Policy Characteristics'!F:F,MATCH($C1155,'Policy Characteristics'!$C:$C,0))),"",INDEX('Policy Characteristics'!F:F,MATCH($C1155,'Policy Characteristics'!$C:$C,0)))</f>
        <v>0</v>
      </c>
      <c r="M1155" s="427">
        <f>IF(ISBLANK(INDEX('Policy Characteristics'!G:G,MATCH($C1155,'Policy Characteristics'!$C:$C,0))),"",INDEX('Policy Characteristics'!G:G,MATCH($C1155,'Policy Characteristics'!$C:$C,0)))</f>
        <v>10</v>
      </c>
      <c r="N1155" s="427">
        <f>IF(ISBLANK(INDEX('Policy Characteristics'!H:H,MATCH($C1155,'Policy Characteristics'!$C:$C,0))),"",INDEX('Policy Characteristics'!H:H,MATCH($C1155,'Policy Characteristics'!$C:$C,0)))</f>
        <v>1</v>
      </c>
      <c r="O1155" s="427" t="str">
        <f>IF(ISBLANK(INDEX('Policy Characteristics'!I:I,MATCH($C1155,'Policy Characteristics'!$C:$C,0))),"",INDEX('Policy Characteristics'!I:I,MATCH($C1155,'Policy Characteristics'!$C:$C,0)))</f>
        <v>weight</v>
      </c>
      <c r="P1155" s="427" t="str">
        <f>IF(ISBLANK(INDEX('Policy Characteristics'!J:J,MATCH($C1155,'Policy Characteristics'!$C:$C,0))),"",INDEX('Policy Characteristics'!J:J,MATCH($C1155,'Policy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5" s="427" t="str">
        <f>IF(ISBLANK(INDEX('Policy Characteristics'!K:K,MATCH($C1155,'Policy Characteristics'!$C:$C,0))),"",INDEX('Policy Characteristics'!K:K,MATCH($C1155,'Policy Characteristics'!$C:$C,0)))</f>
        <v>io-model.html</v>
      </c>
      <c r="R1155" s="427" t="str">
        <f>IF(ISBLANK(INDEX('Policy Characteristics'!L:L,MATCH($C1155,'Policy Characteristics'!$C:$C,0))),"",INDEX('Policy Characteristics'!L:L,MATCH($C1155,'Policy Characteristics'!$C:$C,0)))</f>
        <v/>
      </c>
    </row>
    <row r="1156" spans="1:18" x14ac:dyDescent="0.35">
      <c r="A1156" s="427" t="str">
        <f>IF(ISBLANK(INDEX('Policy Characteristics'!A:A,MATCH($C1156,'Policy Characteristics'!$C:$C,0))),"",INDEX('Policy Characteristics'!A:A,MATCH($C1156,'Policy Characteristics'!$C:$C,0)))</f>
        <v>Government Revenue Accounting</v>
      </c>
      <c r="B1156" s="427" t="str">
        <f>IF(ISBLANK(INDEX('Policy Characteristics'!B:B,MATCH($C1156,'Policy Characteristics'!$C:$C,0))),"",INDEX('Policy Characteristics'!B:B,MATCH($C1156,'Policy Characteristics'!$C:$C,0)))</f>
        <v>National Debt Interest</v>
      </c>
      <c r="C1156" s="438" t="str">
        <f t="shared" si="82"/>
        <v>GRA for National Debt Interest</v>
      </c>
      <c r="D1156" s="4" t="s">
        <v>3133</v>
      </c>
      <c r="F1156" s="4" t="s">
        <v>3137</v>
      </c>
      <c r="H1156" s="287">
        <v>582</v>
      </c>
      <c r="I1156" s="5" t="str">
        <f t="shared" si="83"/>
        <v>Yes</v>
      </c>
      <c r="J1156" s="429" t="str">
        <f>IF(ISBLANK(INDEX('Policy Characteristics'!D:D,MATCH($C1156,'Policy Characteristics'!$C:$C,0))),"",INDEX('Policy Characteristics'!D:D,MATCH($C1156,'Policy Characteristics'!$C:$C,0)))</f>
        <v/>
      </c>
      <c r="K1156" s="427" t="str">
        <f>IF(ISBLANK(INDEX('Policy Characteristics'!E:E,MATCH($C1156,'Policy Characteristics'!$C:$C,0))),"",INDEX('Policy Characteristics'!E:E,MATCH($C1156,'Policy Characteristics'!$C:$C,0)))</f>
        <v>GRA national debt interest</v>
      </c>
      <c r="L1156" s="427">
        <f>IF(ISBLANK(INDEX('Policy Characteristics'!F:F,MATCH($C1156,'Policy Characteristics'!$C:$C,0))),"",INDEX('Policy Characteristics'!F:F,MATCH($C1156,'Policy Characteristics'!$C:$C,0)))</f>
        <v>0</v>
      </c>
      <c r="M1156" s="427">
        <f>IF(ISBLANK(INDEX('Policy Characteristics'!G:G,MATCH($C1156,'Policy Characteristics'!$C:$C,0))),"",INDEX('Policy Characteristics'!G:G,MATCH($C1156,'Policy Characteristics'!$C:$C,0)))</f>
        <v>10</v>
      </c>
      <c r="N1156" s="427">
        <f>IF(ISBLANK(INDEX('Policy Characteristics'!H:H,MATCH($C1156,'Policy Characteristics'!$C:$C,0))),"",INDEX('Policy Characteristics'!H:H,MATCH($C1156,'Policy Characteristics'!$C:$C,0)))</f>
        <v>1</v>
      </c>
      <c r="O1156" s="427" t="str">
        <f>IF(ISBLANK(INDEX('Policy Characteristics'!I:I,MATCH($C1156,'Policy Characteristics'!$C:$C,0))),"",INDEX('Policy Characteristics'!I:I,MATCH($C1156,'Policy Characteristics'!$C:$C,0)))</f>
        <v>weight</v>
      </c>
      <c r="P1156" s="427" t="str">
        <f>IF(ISBLANK(INDEX('Policy Characteristics'!J:J,MATCH($C1156,'Policy Characteristics'!$C:$C,0))),"",INDEX('Policy Characteristics'!J:J,MATCH($C1156,'Policy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6" s="427" t="str">
        <f>IF(ISBLANK(INDEX('Policy Characteristics'!K:K,MATCH($C1156,'Policy Characteristics'!$C:$C,0))),"",INDEX('Policy Characteristics'!K:K,MATCH($C1156,'Policy Characteristics'!$C:$C,0)))</f>
        <v>io-model.html</v>
      </c>
      <c r="R1156" s="427" t="str">
        <f>IF(ISBLANK(INDEX('Policy Characteristics'!L:L,MATCH($C1156,'Policy Characteristics'!$C:$C,0))),"",INDEX('Policy Characteristics'!L:L,MATCH($C1156,'Policy Characteristics'!$C:$C,0)))</f>
        <v/>
      </c>
    </row>
    <row r="1157" spans="1:18" x14ac:dyDescent="0.35">
      <c r="A1157" s="427" t="str">
        <f>IF(ISBLANK(INDEX('Policy Characteristics'!A:A,MATCH($C1157,'Policy Characteristics'!$C:$C,0))),"",INDEX('Policy Characteristics'!A:A,MATCH($C1157,'Policy Characteristics'!$C:$C,0)))</f>
        <v>Government Revenue Accounting</v>
      </c>
      <c r="B1157" s="427" t="str">
        <f>IF(ISBLANK(INDEX('Policy Characteristics'!B:B,MATCH($C1157,'Policy Characteristics'!$C:$C,0))),"",INDEX('Policy Characteristics'!B:B,MATCH($C1157,'Policy Characteristics'!$C:$C,0)))</f>
        <v>National Debt Interest</v>
      </c>
      <c r="C1157" s="438" t="str">
        <f t="shared" si="82"/>
        <v>GRA for National Debt Interest</v>
      </c>
      <c r="D1157" s="4" t="s">
        <v>3134</v>
      </c>
      <c r="F1157" s="4" t="s">
        <v>3138</v>
      </c>
      <c r="H1157" s="287">
        <v>583</v>
      </c>
      <c r="I1157" s="5" t="str">
        <f t="shared" si="83"/>
        <v>Yes</v>
      </c>
      <c r="J1157" s="429" t="str">
        <f>IF(ISBLANK(INDEX('Policy Characteristics'!D:D,MATCH($C1157,'Policy Characteristics'!$C:$C,0))),"",INDEX('Policy Characteristics'!D:D,MATCH($C1157,'Policy Characteristics'!$C:$C,0)))</f>
        <v/>
      </c>
      <c r="K1157" s="427" t="str">
        <f>IF(ISBLANK(INDEX('Policy Characteristics'!E:E,MATCH($C1157,'Policy Characteristics'!$C:$C,0))),"",INDEX('Policy Characteristics'!E:E,MATCH($C1157,'Policy Characteristics'!$C:$C,0)))</f>
        <v>GRA national debt interest</v>
      </c>
      <c r="L1157" s="427">
        <f>IF(ISBLANK(INDEX('Policy Characteristics'!F:F,MATCH($C1157,'Policy Characteristics'!$C:$C,0))),"",INDEX('Policy Characteristics'!F:F,MATCH($C1157,'Policy Characteristics'!$C:$C,0)))</f>
        <v>0</v>
      </c>
      <c r="M1157" s="427">
        <f>IF(ISBLANK(INDEX('Policy Characteristics'!G:G,MATCH($C1157,'Policy Characteristics'!$C:$C,0))),"",INDEX('Policy Characteristics'!G:G,MATCH($C1157,'Policy Characteristics'!$C:$C,0)))</f>
        <v>10</v>
      </c>
      <c r="N1157" s="427">
        <f>IF(ISBLANK(INDEX('Policy Characteristics'!H:H,MATCH($C1157,'Policy Characteristics'!$C:$C,0))),"",INDEX('Policy Characteristics'!H:H,MATCH($C1157,'Policy Characteristics'!$C:$C,0)))</f>
        <v>1</v>
      </c>
      <c r="O1157" s="427" t="str">
        <f>IF(ISBLANK(INDEX('Policy Characteristics'!I:I,MATCH($C1157,'Policy Characteristics'!$C:$C,0))),"",INDEX('Policy Characteristics'!I:I,MATCH($C1157,'Policy Characteristics'!$C:$C,0)))</f>
        <v>weight</v>
      </c>
      <c r="P1157" s="427" t="str">
        <f>IF(ISBLANK(INDEX('Policy Characteristics'!J:J,MATCH($C1157,'Policy Characteristics'!$C:$C,0))),"",INDEX('Policy Characteristics'!J:J,MATCH($C1157,'Policy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7" s="427" t="str">
        <f>IF(ISBLANK(INDEX('Policy Characteristics'!K:K,MATCH($C1157,'Policy Characteristics'!$C:$C,0))),"",INDEX('Policy Characteristics'!K:K,MATCH($C1157,'Policy Characteristics'!$C:$C,0)))</f>
        <v>io-model.html</v>
      </c>
      <c r="R1157" s="427" t="str">
        <f>IF(ISBLANK(INDEX('Policy Characteristics'!L:L,MATCH($C1157,'Policy Characteristics'!$C:$C,0))),"",INDEX('Policy Characteristics'!L:L,MATCH($C1157,'Policy Characteristics'!$C:$C,0)))</f>
        <v/>
      </c>
    </row>
    <row r="1158" spans="1:18" x14ac:dyDescent="0.35">
      <c r="A1158" s="427" t="str">
        <f>IF(ISBLANK(INDEX('Policy Characteristics'!A:A,MATCH($C1158,'Policy Characteristics'!$C:$C,0))),"",INDEX('Policy Characteristics'!A:A,MATCH($C1158,'Policy Characteristics'!$C:$C,0)))</f>
        <v>Government Revenue Accounting</v>
      </c>
      <c r="B1158" s="427" t="str">
        <f>IF(ISBLANK(INDEX('Policy Characteristics'!B:B,MATCH($C1158,'Policy Characteristics'!$C:$C,0))),"",INDEX('Policy Characteristics'!B:B,MATCH($C1158,'Policy Characteristics'!$C:$C,0)))</f>
        <v>National Debt Interest</v>
      </c>
      <c r="C1158" s="438" t="str">
        <f t="shared" si="82"/>
        <v>GRA for National Debt Interest</v>
      </c>
      <c r="D1158" s="4" t="s">
        <v>3135</v>
      </c>
      <c r="F1158" s="4" t="s">
        <v>3139</v>
      </c>
      <c r="H1158" s="287">
        <v>584</v>
      </c>
      <c r="I1158" s="5" t="str">
        <f t="shared" si="83"/>
        <v>Yes</v>
      </c>
      <c r="J1158" s="429" t="str">
        <f>IF(ISBLANK(INDEX('Policy Characteristics'!D:D,MATCH($C1158,'Policy Characteristics'!$C:$C,0))),"",INDEX('Policy Characteristics'!D:D,MATCH($C1158,'Policy Characteristics'!$C:$C,0)))</f>
        <v/>
      </c>
      <c r="K1158" s="427" t="str">
        <f>IF(ISBLANK(INDEX('Policy Characteristics'!E:E,MATCH($C1158,'Policy Characteristics'!$C:$C,0))),"",INDEX('Policy Characteristics'!E:E,MATCH($C1158,'Policy Characteristics'!$C:$C,0)))</f>
        <v>GRA national debt interest</v>
      </c>
      <c r="L1158" s="427">
        <f>IF(ISBLANK(INDEX('Policy Characteristics'!F:F,MATCH($C1158,'Policy Characteristics'!$C:$C,0))),"",INDEX('Policy Characteristics'!F:F,MATCH($C1158,'Policy Characteristics'!$C:$C,0)))</f>
        <v>0</v>
      </c>
      <c r="M1158" s="427">
        <f>IF(ISBLANK(INDEX('Policy Characteristics'!G:G,MATCH($C1158,'Policy Characteristics'!$C:$C,0))),"",INDEX('Policy Characteristics'!G:G,MATCH($C1158,'Policy Characteristics'!$C:$C,0)))</f>
        <v>10</v>
      </c>
      <c r="N1158" s="427">
        <f>IF(ISBLANK(INDEX('Policy Characteristics'!H:H,MATCH($C1158,'Policy Characteristics'!$C:$C,0))),"",INDEX('Policy Characteristics'!H:H,MATCH($C1158,'Policy Characteristics'!$C:$C,0)))</f>
        <v>1</v>
      </c>
      <c r="O1158" s="427" t="str">
        <f>IF(ISBLANK(INDEX('Policy Characteristics'!I:I,MATCH($C1158,'Policy Characteristics'!$C:$C,0))),"",INDEX('Policy Characteristics'!I:I,MATCH($C1158,'Policy Characteristics'!$C:$C,0)))</f>
        <v>weight</v>
      </c>
      <c r="P1158" s="427" t="str">
        <f>IF(ISBLANK(INDEX('Policy Characteristics'!J:J,MATCH($C1158,'Policy Characteristics'!$C:$C,0))),"",INDEX('Policy Characteristics'!J:J,MATCH($C1158,'Policy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8" s="427" t="str">
        <f>IF(ISBLANK(INDEX('Policy Characteristics'!K:K,MATCH($C1158,'Policy Characteristics'!$C:$C,0))),"",INDEX('Policy Characteristics'!K:K,MATCH($C1158,'Policy Characteristics'!$C:$C,0)))</f>
        <v>io-model.html</v>
      </c>
      <c r="R1158" s="427" t="str">
        <f>IF(ISBLANK(INDEX('Policy Characteristics'!L:L,MATCH($C1158,'Policy Characteristics'!$C:$C,0))),"",INDEX('Policy Characteristics'!L:L,MATCH($C1158,'Policy Characteristics'!$C:$C,0)))</f>
        <v/>
      </c>
    </row>
    <row r="1159" spans="1:18" x14ac:dyDescent="0.35">
      <c r="A1159" s="427" t="str">
        <f>IF(ISBLANK(INDEX('Policy Characteristics'!A:A,MATCH($C1159,'Policy Characteristics'!$C:$C,0))),"",INDEX('Policy Characteristics'!A:A,MATCH($C1159,'Policy Characteristics'!$C:$C,0)))</f>
        <v>Government Revenue Accounting</v>
      </c>
      <c r="B1159" s="427" t="str">
        <f>IF(ISBLANK(INDEX('Policy Characteristics'!B:B,MATCH($C1159,'Policy Characteristics'!$C:$C,0))),"",INDEX('Policy Characteristics'!B:B,MATCH($C1159,'Policy Characteristics'!$C:$C,0)))</f>
        <v>Remaining Government Cash Flows</v>
      </c>
      <c r="C1159" s="437" t="s">
        <v>3130</v>
      </c>
      <c r="D1159" s="4" t="s">
        <v>3131</v>
      </c>
      <c r="F1159" s="4" t="s">
        <v>3136</v>
      </c>
      <c r="H1159" s="287">
        <v>585</v>
      </c>
      <c r="I1159" s="4" t="s">
        <v>45</v>
      </c>
      <c r="J1159" s="429" t="str">
        <f>IF(ISBLANK(INDEX('Policy Characteristics'!D:D,MATCH($C1159,'Policy Characteristics'!$C:$C,0))),"",INDEX('Policy Characteristics'!D:D,MATCH($C1159,'Policy Characteristics'!$C:$C,0)))</f>
        <v/>
      </c>
      <c r="K1159" s="427" t="str">
        <f>IF(ISBLANK(INDEX('Policy Characteristics'!E:E,MATCH($C1159,'Policy Characteristics'!$C:$C,0))),"",INDEX('Policy Characteristics'!E:E,MATCH($C1159,'Policy Characteristics'!$C:$C,0)))</f>
        <v>GRA remaining cash flow changes</v>
      </c>
      <c r="L1159" s="427">
        <f>IF(ISBLANK(INDEX('Policy Characteristics'!F:F,MATCH($C1159,'Policy Characteristics'!$C:$C,0))),"",INDEX('Policy Characteristics'!F:F,MATCH($C1159,'Policy Characteristics'!$C:$C,0)))</f>
        <v>0</v>
      </c>
      <c r="M1159" s="427">
        <f>IF(ISBLANK(INDEX('Policy Characteristics'!G:G,MATCH($C1159,'Policy Characteristics'!$C:$C,0))),"",INDEX('Policy Characteristics'!G:G,MATCH($C1159,'Policy Characteristics'!$C:$C,0)))</f>
        <v>10</v>
      </c>
      <c r="N1159" s="427">
        <f>IF(ISBLANK(INDEX('Policy Characteristics'!H:H,MATCH($C1159,'Policy Characteristics'!$C:$C,0))),"",INDEX('Policy Characteristics'!H:H,MATCH($C1159,'Policy Characteristics'!$C:$C,0)))</f>
        <v>1</v>
      </c>
      <c r="O1159" s="427" t="str">
        <f>IF(ISBLANK(INDEX('Policy Characteristics'!I:I,MATCH($C1159,'Policy Characteristics'!$C:$C,0))),"",INDEX('Policy Characteristics'!I:I,MATCH($C1159,'Policy Characteristics'!$C:$C,0)))</f>
        <v>weight</v>
      </c>
      <c r="P1159" s="427" t="str">
        <f>IF(ISBLANK(INDEX('Policy Characteristics'!J:J,MATCH($C1159,'Policy Characteristics'!$C:$C,0))),"",INDEX('Policy Characteristics'!J:J,MATCH($C1159,'Policy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9" s="427" t="str">
        <f>IF(ISBLANK(INDEX('Policy Characteristics'!K:K,MATCH($C1159,'Policy Characteristics'!$C:$C,0))),"",INDEX('Policy Characteristics'!K:K,MATCH($C1159,'Policy Characteristics'!$C:$C,0)))</f>
        <v>io-model.html</v>
      </c>
      <c r="R1159" s="427" t="str">
        <f>IF(ISBLANK(INDEX('Policy Characteristics'!L:L,MATCH($C1159,'Policy Characteristics'!$C:$C,0))),"",INDEX('Policy Characteristics'!L:L,MATCH($C1159,'Policy Characteristics'!$C:$C,0)))</f>
        <v/>
      </c>
    </row>
    <row r="1160" spans="1:18" x14ac:dyDescent="0.35">
      <c r="A1160" s="427" t="str">
        <f>IF(ISBLANK(INDEX('Policy Characteristics'!A:A,MATCH($C1160,'Policy Characteristics'!$C:$C,0))),"",INDEX('Policy Characteristics'!A:A,MATCH($C1160,'Policy Characteristics'!$C:$C,0)))</f>
        <v>Government Revenue Accounting</v>
      </c>
      <c r="B1160" s="427" t="str">
        <f>IF(ISBLANK(INDEX('Policy Characteristics'!B:B,MATCH($C1160,'Policy Characteristics'!$C:$C,0))),"",INDEX('Policy Characteristics'!B:B,MATCH($C1160,'Policy Characteristics'!$C:$C,0)))</f>
        <v>Remaining Government Cash Flows</v>
      </c>
      <c r="C1160" s="438" t="str">
        <f t="shared" ref="C1160" si="84">C$1159</f>
        <v>GRA for Remaining Government Cash Flow Changes</v>
      </c>
      <c r="D1160" s="4" t="s">
        <v>3132</v>
      </c>
      <c r="F1160" s="4" t="s">
        <v>3160</v>
      </c>
      <c r="H1160" s="287">
        <v>586</v>
      </c>
      <c r="I1160" s="5" t="str">
        <f t="shared" ref="I1160:I1163" si="85">I$1159</f>
        <v>Yes</v>
      </c>
      <c r="J1160" s="429" t="str">
        <f>IF(ISBLANK(INDEX('Policy Characteristics'!D:D,MATCH($C1160,'Policy Characteristics'!$C:$C,0))),"",INDEX('Policy Characteristics'!D:D,MATCH($C1160,'Policy Characteristics'!$C:$C,0)))</f>
        <v/>
      </c>
      <c r="K1160" s="427" t="str">
        <f>IF(ISBLANK(INDEX('Policy Characteristics'!E:E,MATCH($C1160,'Policy Characteristics'!$C:$C,0))),"",INDEX('Policy Characteristics'!E:E,MATCH($C1160,'Policy Characteristics'!$C:$C,0)))</f>
        <v>GRA remaining cash flow changes</v>
      </c>
      <c r="L1160" s="427">
        <f>IF(ISBLANK(INDEX('Policy Characteristics'!F:F,MATCH($C1160,'Policy Characteristics'!$C:$C,0))),"",INDEX('Policy Characteristics'!F:F,MATCH($C1160,'Policy Characteristics'!$C:$C,0)))</f>
        <v>0</v>
      </c>
      <c r="M1160" s="427">
        <f>IF(ISBLANK(INDEX('Policy Characteristics'!G:G,MATCH($C1160,'Policy Characteristics'!$C:$C,0))),"",INDEX('Policy Characteristics'!G:G,MATCH($C1160,'Policy Characteristics'!$C:$C,0)))</f>
        <v>10</v>
      </c>
      <c r="N1160" s="427">
        <f>IF(ISBLANK(INDEX('Policy Characteristics'!H:H,MATCH($C1160,'Policy Characteristics'!$C:$C,0))),"",INDEX('Policy Characteristics'!H:H,MATCH($C1160,'Policy Characteristics'!$C:$C,0)))</f>
        <v>1</v>
      </c>
      <c r="O1160" s="427" t="str">
        <f>IF(ISBLANK(INDEX('Policy Characteristics'!I:I,MATCH($C1160,'Policy Characteristics'!$C:$C,0))),"",INDEX('Policy Characteristics'!I:I,MATCH($C1160,'Policy Characteristics'!$C:$C,0)))</f>
        <v>weight</v>
      </c>
      <c r="P1160" s="427" t="str">
        <f>IF(ISBLANK(INDEX('Policy Characteristics'!J:J,MATCH($C1160,'Policy Characteristics'!$C:$C,0))),"",INDEX('Policy Characteristics'!J:J,MATCH($C1160,'Policy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0" s="427" t="str">
        <f>IF(ISBLANK(INDEX('Policy Characteristics'!K:K,MATCH($C1160,'Policy Characteristics'!$C:$C,0))),"",INDEX('Policy Characteristics'!K:K,MATCH($C1160,'Policy Characteristics'!$C:$C,0)))</f>
        <v>io-model.html</v>
      </c>
      <c r="R1160" s="427" t="str">
        <f>IF(ISBLANK(INDEX('Policy Characteristics'!L:L,MATCH($C1160,'Policy Characteristics'!$C:$C,0))),"",INDEX('Policy Characteristics'!L:L,MATCH($C1160,'Policy Characteristics'!$C:$C,0)))</f>
        <v/>
      </c>
    </row>
    <row r="1161" spans="1:18" x14ac:dyDescent="0.35">
      <c r="A1161" s="427" t="str">
        <f>IF(ISBLANK(INDEX('Policy Characteristics'!A:A,MATCH($C1161,'Policy Characteristics'!$C:$C,0))),"",INDEX('Policy Characteristics'!A:A,MATCH($C1161,'Policy Characteristics'!$C:$C,0)))</f>
        <v>Government Revenue Accounting</v>
      </c>
      <c r="B1161" s="427" t="str">
        <f>IF(ISBLANK(INDEX('Policy Characteristics'!B:B,MATCH($C1161,'Policy Characteristics'!$C:$C,0))),"",INDEX('Policy Characteristics'!B:B,MATCH($C1161,'Policy Characteristics'!$C:$C,0)))</f>
        <v>Remaining Government Cash Flows</v>
      </c>
      <c r="C1161" s="438" t="str">
        <f t="shared" ref="C1161:C1163" si="86">C$1159</f>
        <v>GRA for Remaining Government Cash Flow Changes</v>
      </c>
      <c r="D1161" s="4" t="s">
        <v>3133</v>
      </c>
      <c r="F1161" s="4" t="s">
        <v>3137</v>
      </c>
      <c r="H1161" s="287">
        <v>587</v>
      </c>
      <c r="I1161" s="5" t="str">
        <f t="shared" si="85"/>
        <v>Yes</v>
      </c>
      <c r="J1161" s="429" t="str">
        <f>IF(ISBLANK(INDEX('Policy Characteristics'!D:D,MATCH($C1161,'Policy Characteristics'!$C:$C,0))),"",INDEX('Policy Characteristics'!D:D,MATCH($C1161,'Policy Characteristics'!$C:$C,0)))</f>
        <v/>
      </c>
      <c r="K1161" s="427" t="str">
        <f>IF(ISBLANK(INDEX('Policy Characteristics'!E:E,MATCH($C1161,'Policy Characteristics'!$C:$C,0))),"",INDEX('Policy Characteristics'!E:E,MATCH($C1161,'Policy Characteristics'!$C:$C,0)))</f>
        <v>GRA remaining cash flow changes</v>
      </c>
      <c r="L1161" s="427">
        <f>IF(ISBLANK(INDEX('Policy Characteristics'!F:F,MATCH($C1161,'Policy Characteristics'!$C:$C,0))),"",INDEX('Policy Characteristics'!F:F,MATCH($C1161,'Policy Characteristics'!$C:$C,0)))</f>
        <v>0</v>
      </c>
      <c r="M1161" s="427">
        <f>IF(ISBLANK(INDEX('Policy Characteristics'!G:G,MATCH($C1161,'Policy Characteristics'!$C:$C,0))),"",INDEX('Policy Characteristics'!G:G,MATCH($C1161,'Policy Characteristics'!$C:$C,0)))</f>
        <v>10</v>
      </c>
      <c r="N1161" s="427">
        <f>IF(ISBLANK(INDEX('Policy Characteristics'!H:H,MATCH($C1161,'Policy Characteristics'!$C:$C,0))),"",INDEX('Policy Characteristics'!H:H,MATCH($C1161,'Policy Characteristics'!$C:$C,0)))</f>
        <v>1</v>
      </c>
      <c r="O1161" s="427" t="str">
        <f>IF(ISBLANK(INDEX('Policy Characteristics'!I:I,MATCH($C1161,'Policy Characteristics'!$C:$C,0))),"",INDEX('Policy Characteristics'!I:I,MATCH($C1161,'Policy Characteristics'!$C:$C,0)))</f>
        <v>weight</v>
      </c>
      <c r="P1161" s="427" t="str">
        <f>IF(ISBLANK(INDEX('Policy Characteristics'!J:J,MATCH($C1161,'Policy Characteristics'!$C:$C,0))),"",INDEX('Policy Characteristics'!J:J,MATCH($C1161,'Policy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1" s="427" t="str">
        <f>IF(ISBLANK(INDEX('Policy Characteristics'!K:K,MATCH($C1161,'Policy Characteristics'!$C:$C,0))),"",INDEX('Policy Characteristics'!K:K,MATCH($C1161,'Policy Characteristics'!$C:$C,0)))</f>
        <v>io-model.html</v>
      </c>
      <c r="R1161" s="427" t="str">
        <f>IF(ISBLANK(INDEX('Policy Characteristics'!L:L,MATCH($C1161,'Policy Characteristics'!$C:$C,0))),"",INDEX('Policy Characteristics'!L:L,MATCH($C1161,'Policy Characteristics'!$C:$C,0)))</f>
        <v/>
      </c>
    </row>
    <row r="1162" spans="1:18" x14ac:dyDescent="0.35">
      <c r="A1162" s="427" t="str">
        <f>IF(ISBLANK(INDEX('Policy Characteristics'!A:A,MATCH($C1162,'Policy Characteristics'!$C:$C,0))),"",INDEX('Policy Characteristics'!A:A,MATCH($C1162,'Policy Characteristics'!$C:$C,0)))</f>
        <v>Government Revenue Accounting</v>
      </c>
      <c r="B1162" s="427" t="str">
        <f>IF(ISBLANK(INDEX('Policy Characteristics'!B:B,MATCH($C1162,'Policy Characteristics'!$C:$C,0))),"",INDEX('Policy Characteristics'!B:B,MATCH($C1162,'Policy Characteristics'!$C:$C,0)))</f>
        <v>Remaining Government Cash Flows</v>
      </c>
      <c r="C1162" s="438" t="str">
        <f t="shared" si="86"/>
        <v>GRA for Remaining Government Cash Flow Changes</v>
      </c>
      <c r="D1162" s="4" t="s">
        <v>3134</v>
      </c>
      <c r="F1162" s="4" t="s">
        <v>3138</v>
      </c>
      <c r="H1162" s="287">
        <v>588</v>
      </c>
      <c r="I1162" s="5" t="str">
        <f t="shared" si="85"/>
        <v>Yes</v>
      </c>
      <c r="J1162" s="429" t="str">
        <f>IF(ISBLANK(INDEX('Policy Characteristics'!D:D,MATCH($C1162,'Policy Characteristics'!$C:$C,0))),"",INDEX('Policy Characteristics'!D:D,MATCH($C1162,'Policy Characteristics'!$C:$C,0)))</f>
        <v/>
      </c>
      <c r="K1162" s="427" t="str">
        <f>IF(ISBLANK(INDEX('Policy Characteristics'!E:E,MATCH($C1162,'Policy Characteristics'!$C:$C,0))),"",INDEX('Policy Characteristics'!E:E,MATCH($C1162,'Policy Characteristics'!$C:$C,0)))</f>
        <v>GRA remaining cash flow changes</v>
      </c>
      <c r="L1162" s="427">
        <f>IF(ISBLANK(INDEX('Policy Characteristics'!F:F,MATCH($C1162,'Policy Characteristics'!$C:$C,0))),"",INDEX('Policy Characteristics'!F:F,MATCH($C1162,'Policy Characteristics'!$C:$C,0)))</f>
        <v>0</v>
      </c>
      <c r="M1162" s="427">
        <f>IF(ISBLANK(INDEX('Policy Characteristics'!G:G,MATCH($C1162,'Policy Characteristics'!$C:$C,0))),"",INDEX('Policy Characteristics'!G:G,MATCH($C1162,'Policy Characteristics'!$C:$C,0)))</f>
        <v>10</v>
      </c>
      <c r="N1162" s="427">
        <f>IF(ISBLANK(INDEX('Policy Characteristics'!H:H,MATCH($C1162,'Policy Characteristics'!$C:$C,0))),"",INDEX('Policy Characteristics'!H:H,MATCH($C1162,'Policy Characteristics'!$C:$C,0)))</f>
        <v>1</v>
      </c>
      <c r="O1162" s="427" t="str">
        <f>IF(ISBLANK(INDEX('Policy Characteristics'!I:I,MATCH($C1162,'Policy Characteristics'!$C:$C,0))),"",INDEX('Policy Characteristics'!I:I,MATCH($C1162,'Policy Characteristics'!$C:$C,0)))</f>
        <v>weight</v>
      </c>
      <c r="P1162" s="427" t="str">
        <f>IF(ISBLANK(INDEX('Policy Characteristics'!J:J,MATCH($C1162,'Policy Characteristics'!$C:$C,0))),"",INDEX('Policy Characteristics'!J:J,MATCH($C1162,'Policy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2" s="427" t="str">
        <f>IF(ISBLANK(INDEX('Policy Characteristics'!K:K,MATCH($C1162,'Policy Characteristics'!$C:$C,0))),"",INDEX('Policy Characteristics'!K:K,MATCH($C1162,'Policy Characteristics'!$C:$C,0)))</f>
        <v>io-model.html</v>
      </c>
      <c r="R1162" s="427" t="str">
        <f>IF(ISBLANK(INDEX('Policy Characteristics'!L:L,MATCH($C1162,'Policy Characteristics'!$C:$C,0))),"",INDEX('Policy Characteristics'!L:L,MATCH($C1162,'Policy Characteristics'!$C:$C,0)))</f>
        <v/>
      </c>
    </row>
    <row r="1163" spans="1:18" x14ac:dyDescent="0.35">
      <c r="A1163" s="427" t="str">
        <f>IF(ISBLANK(INDEX('Policy Characteristics'!A:A,MATCH($C1163,'Policy Characteristics'!$C:$C,0))),"",INDEX('Policy Characteristics'!A:A,MATCH($C1163,'Policy Characteristics'!$C:$C,0)))</f>
        <v>Government Revenue Accounting</v>
      </c>
      <c r="B1163" s="427" t="str">
        <f>IF(ISBLANK(INDEX('Policy Characteristics'!B:B,MATCH($C1163,'Policy Characteristics'!$C:$C,0))),"",INDEX('Policy Characteristics'!B:B,MATCH($C1163,'Policy Characteristics'!$C:$C,0)))</f>
        <v>Remaining Government Cash Flows</v>
      </c>
      <c r="C1163" s="438" t="str">
        <f t="shared" si="86"/>
        <v>GRA for Remaining Government Cash Flow Changes</v>
      </c>
      <c r="D1163" s="4" t="s">
        <v>3135</v>
      </c>
      <c r="F1163" s="4" t="s">
        <v>3139</v>
      </c>
      <c r="H1163" s="287">
        <v>589</v>
      </c>
      <c r="I1163" s="5" t="str">
        <f t="shared" si="85"/>
        <v>Yes</v>
      </c>
      <c r="J1163" s="429" t="str">
        <f>IF(ISBLANK(INDEX('Policy Characteristics'!D:D,MATCH($C1163,'Policy Characteristics'!$C:$C,0))),"",INDEX('Policy Characteristics'!D:D,MATCH($C1163,'Policy Characteristics'!$C:$C,0)))</f>
        <v/>
      </c>
      <c r="K1163" s="427" t="str">
        <f>IF(ISBLANK(INDEX('Policy Characteristics'!E:E,MATCH($C1163,'Policy Characteristics'!$C:$C,0))),"",INDEX('Policy Characteristics'!E:E,MATCH($C1163,'Policy Characteristics'!$C:$C,0)))</f>
        <v>GRA remaining cash flow changes</v>
      </c>
      <c r="L1163" s="427">
        <f>IF(ISBLANK(INDEX('Policy Characteristics'!F:F,MATCH($C1163,'Policy Characteristics'!$C:$C,0))),"",INDEX('Policy Characteristics'!F:F,MATCH($C1163,'Policy Characteristics'!$C:$C,0)))</f>
        <v>0</v>
      </c>
      <c r="M1163" s="427">
        <f>IF(ISBLANK(INDEX('Policy Characteristics'!G:G,MATCH($C1163,'Policy Characteristics'!$C:$C,0))),"",INDEX('Policy Characteristics'!G:G,MATCH($C1163,'Policy Characteristics'!$C:$C,0)))</f>
        <v>10</v>
      </c>
      <c r="N1163" s="427">
        <f>IF(ISBLANK(INDEX('Policy Characteristics'!H:H,MATCH($C1163,'Policy Characteristics'!$C:$C,0))),"",INDEX('Policy Characteristics'!H:H,MATCH($C1163,'Policy Characteristics'!$C:$C,0)))</f>
        <v>1</v>
      </c>
      <c r="O1163" s="427" t="str">
        <f>IF(ISBLANK(INDEX('Policy Characteristics'!I:I,MATCH($C1163,'Policy Characteristics'!$C:$C,0))),"",INDEX('Policy Characteristics'!I:I,MATCH($C1163,'Policy Characteristics'!$C:$C,0)))</f>
        <v>weight</v>
      </c>
      <c r="P1163" s="427" t="str">
        <f>IF(ISBLANK(INDEX('Policy Characteristics'!J:J,MATCH($C1163,'Policy Characteristics'!$C:$C,0))),"",INDEX('Policy Characteristics'!J:J,MATCH($C1163,'Policy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3" s="427" t="str">
        <f>IF(ISBLANK(INDEX('Policy Characteristics'!K:K,MATCH($C1163,'Policy Characteristics'!$C:$C,0))),"",INDEX('Policy Characteristics'!K:K,MATCH($C1163,'Policy Characteristics'!$C:$C,0)))</f>
        <v>io-model.html</v>
      </c>
      <c r="R1163" s="427" t="str">
        <f>IF(ISBLANK(INDEX('Policy Characteristics'!L:L,MATCH($C1163,'Policy Characteristics'!$C:$C,0))),"",INDEX('Policy Characteristics'!L:L,MATCH($C1163,'Policy Characteristics'!$C:$C,0)))</f>
        <v/>
      </c>
    </row>
  </sheetData>
  <sortState xmlns:xlrd2="http://schemas.microsoft.com/office/spreadsheetml/2017/richdata2" ref="A129:I149">
    <sortCondition ref="B129:B149"/>
  </sortState>
  <conditionalFormatting sqref="I76:I88 I1084 I90:I99 I1:I9 I12:I19 I24 I33:I36 I43:I46 I53:I59 I38:I39 I48:I49 I63:I64 I1068:I1082 I1119 I1124 I1129 I1134 I1139 I1144 I1149 I1154 I1159 I113 I401:I403 I1033:I1065 I1086:I1116 I126:I350 I1164:I1048576 I654:I1031">
    <cfRule type="containsText" dxfId="51" priority="121" operator="containsText" text="No">
      <formula>NOT(ISERROR(SEARCH("No",I1)))</formula>
    </cfRule>
  </conditionalFormatting>
  <conditionalFormatting sqref="I1085">
    <cfRule type="containsText" dxfId="50" priority="120" operator="containsText" text="No">
      <formula>NOT(ISERROR(SEARCH("No",I1085)))</formula>
    </cfRule>
  </conditionalFormatting>
  <conditionalFormatting sqref="I66 I74 I22 I32 I42 I52">
    <cfRule type="containsText" dxfId="49" priority="119" operator="containsText" text="No">
      <formula>NOT(ISERROR(SEARCH("No",I22)))</formula>
    </cfRule>
  </conditionalFormatting>
  <conditionalFormatting sqref="I75">
    <cfRule type="containsText" dxfId="48" priority="118" operator="containsText" text="No">
      <formula>NOT(ISERROR(SEARCH("No",I75)))</formula>
    </cfRule>
  </conditionalFormatting>
  <conditionalFormatting sqref="I65">
    <cfRule type="containsText" dxfId="47" priority="115" operator="containsText" text="No">
      <formula>NOT(ISERROR(SEARCH("No",I65)))</formula>
    </cfRule>
  </conditionalFormatting>
  <conditionalFormatting sqref="I67:I73">
    <cfRule type="containsText" dxfId="46" priority="114" operator="containsText" text="No">
      <formula>NOT(ISERROR(SEARCH("No",I67)))</formula>
    </cfRule>
  </conditionalFormatting>
  <conditionalFormatting sqref="I89">
    <cfRule type="containsText" dxfId="45" priority="113" operator="containsText" text="No">
      <formula>NOT(ISERROR(SEARCH("No",I89)))</formula>
    </cfRule>
  </conditionalFormatting>
  <conditionalFormatting sqref="I100">
    <cfRule type="containsText" dxfId="44" priority="108" operator="containsText" text="No">
      <formula>NOT(ISERROR(SEARCH("No",I100)))</formula>
    </cfRule>
  </conditionalFormatting>
  <conditionalFormatting sqref="I1032">
    <cfRule type="containsText" dxfId="43" priority="107" operator="containsText" text="No">
      <formula>NOT(ISERROR(SEARCH("No",I1032)))</formula>
    </cfRule>
  </conditionalFormatting>
  <conditionalFormatting sqref="I1083">
    <cfRule type="containsText" dxfId="42" priority="106" operator="containsText" text="No">
      <formula>NOT(ISERROR(SEARCH("No",I1083)))</formula>
    </cfRule>
  </conditionalFormatting>
  <conditionalFormatting sqref="I60:I62">
    <cfRule type="containsText" dxfId="41" priority="100" operator="containsText" text="No">
      <formula>NOT(ISERROR(SEARCH("No",I60)))</formula>
    </cfRule>
  </conditionalFormatting>
  <conditionalFormatting sqref="I50:I51">
    <cfRule type="containsText" dxfId="40" priority="99" operator="containsText" text="No">
      <formula>NOT(ISERROR(SEARCH("No",I50)))</formula>
    </cfRule>
  </conditionalFormatting>
  <conditionalFormatting sqref="I40:I41">
    <cfRule type="containsText" dxfId="39" priority="98" operator="containsText" text="No">
      <formula>NOT(ISERROR(SEARCH("No",I40)))</formula>
    </cfRule>
  </conditionalFormatting>
  <conditionalFormatting sqref="I30:I31">
    <cfRule type="containsText" dxfId="38" priority="97" operator="containsText" text="No">
      <formula>NOT(ISERROR(SEARCH("No",I30)))</formula>
    </cfRule>
  </conditionalFormatting>
  <conditionalFormatting sqref="I20:I21">
    <cfRule type="containsText" dxfId="37" priority="96" operator="containsText" text="No">
      <formula>NOT(ISERROR(SEARCH("No",I20)))</formula>
    </cfRule>
  </conditionalFormatting>
  <conditionalFormatting sqref="I10:I11">
    <cfRule type="containsText" dxfId="36" priority="95" operator="containsText" text="No">
      <formula>NOT(ISERROR(SEARCH("No",I10)))</formula>
    </cfRule>
  </conditionalFormatting>
  <conditionalFormatting sqref="I23">
    <cfRule type="containsText" dxfId="35" priority="94" operator="containsText" text="No">
      <formula>NOT(ISERROR(SEARCH("No",I23)))</formula>
    </cfRule>
  </conditionalFormatting>
  <conditionalFormatting sqref="I25:I29">
    <cfRule type="containsText" dxfId="34" priority="93" operator="containsText" text="No">
      <formula>NOT(ISERROR(SEARCH("No",I25)))</formula>
    </cfRule>
  </conditionalFormatting>
  <conditionalFormatting sqref="I37">
    <cfRule type="containsText" dxfId="33" priority="92" operator="containsText" text="No">
      <formula>NOT(ISERROR(SEARCH("No",I37)))</formula>
    </cfRule>
  </conditionalFormatting>
  <conditionalFormatting sqref="I47">
    <cfRule type="containsText" dxfId="32" priority="91" operator="containsText" text="No">
      <formula>NOT(ISERROR(SEARCH("No",I47)))</formula>
    </cfRule>
  </conditionalFormatting>
  <conditionalFormatting sqref="I101:I110">
    <cfRule type="containsText" dxfId="31" priority="89" operator="containsText" text="No">
      <formula>NOT(ISERROR(SEARCH("No",I101)))</formula>
    </cfRule>
  </conditionalFormatting>
  <conditionalFormatting sqref="I111:I112">
    <cfRule type="containsText" dxfId="30" priority="88" operator="containsText" text="No">
      <formula>NOT(ISERROR(SEARCH("No",I111)))</formula>
    </cfRule>
  </conditionalFormatting>
  <conditionalFormatting sqref="I1066:I1067">
    <cfRule type="containsText" dxfId="29" priority="58" operator="containsText" text="No">
      <formula>NOT(ISERROR(SEARCH("No",I1066)))</formula>
    </cfRule>
  </conditionalFormatting>
  <conditionalFormatting sqref="I1117">
    <cfRule type="containsText" dxfId="28" priority="57" operator="containsText" text="No">
      <formula>NOT(ISERROR(SEARCH("No",I1117)))</formula>
    </cfRule>
  </conditionalFormatting>
  <conditionalFormatting sqref="I404:I623 I625:I653">
    <cfRule type="containsText" dxfId="27" priority="32" operator="containsText" text="No">
      <formula>NOT(ISERROR(SEARCH("No",I404)))</formula>
    </cfRule>
  </conditionalFormatting>
  <conditionalFormatting sqref="I115 I119:I120 I122:I125">
    <cfRule type="containsText" dxfId="26" priority="24" operator="containsText" text="No">
      <formula>NOT(ISERROR(SEARCH("No",I115)))</formula>
    </cfRule>
  </conditionalFormatting>
  <conditionalFormatting sqref="I114">
    <cfRule type="containsText" dxfId="25" priority="23" operator="containsText" text="No">
      <formula>NOT(ISERROR(SEARCH("No",I114)))</formula>
    </cfRule>
  </conditionalFormatting>
  <conditionalFormatting sqref="I118">
    <cfRule type="containsText" dxfId="24" priority="19" operator="containsText" text="No">
      <formula>NOT(ISERROR(SEARCH("No",I118)))</formula>
    </cfRule>
  </conditionalFormatting>
  <conditionalFormatting sqref="I121">
    <cfRule type="containsText" dxfId="23" priority="17" operator="containsText" text="No">
      <formula>NOT(ISERROR(SEARCH("No",I121)))</formula>
    </cfRule>
  </conditionalFormatting>
  <conditionalFormatting sqref="I117">
    <cfRule type="containsText" dxfId="22" priority="20" operator="containsText" text="No">
      <formula>NOT(ISERROR(SEARCH("No",I117)))</formula>
    </cfRule>
  </conditionalFormatting>
  <conditionalFormatting sqref="I116">
    <cfRule type="containsText" dxfId="21" priority="18" operator="containsText" text="No">
      <formula>NOT(ISERROR(SEARCH("No",I116)))</formula>
    </cfRule>
  </conditionalFormatting>
  <conditionalFormatting sqref="I365 I367 I369:I371 I373 I375:I379 I381 I383 I385 I387 I389 I391 I393 I395">
    <cfRule type="containsText" dxfId="20" priority="16" operator="containsText" text="No">
      <formula>NOT(ISERROR(SEARCH("No",I365)))</formula>
    </cfRule>
  </conditionalFormatting>
  <conditionalFormatting sqref="I352">
    <cfRule type="containsText" dxfId="19" priority="13" operator="containsText" text="No">
      <formula>NOT(ISERROR(SEARCH("No",I352)))</formula>
    </cfRule>
  </conditionalFormatting>
  <conditionalFormatting sqref="I351">
    <cfRule type="containsText" dxfId="18" priority="14" operator="containsText" text="No">
      <formula>NOT(ISERROR(SEARCH("No",I351)))</formula>
    </cfRule>
  </conditionalFormatting>
  <conditionalFormatting sqref="I353:I356">
    <cfRule type="containsText" dxfId="17" priority="12" operator="containsText" text="No">
      <formula>NOT(ISERROR(SEARCH("No",I353)))</formula>
    </cfRule>
  </conditionalFormatting>
  <conditionalFormatting sqref="I357:I358">
    <cfRule type="containsText" dxfId="16" priority="11" operator="containsText" text="No">
      <formula>NOT(ISERROR(SEARCH("No",I357)))</formula>
    </cfRule>
  </conditionalFormatting>
  <conditionalFormatting sqref="I359 I361 I363">
    <cfRule type="containsText" dxfId="15" priority="10" operator="containsText" text="No">
      <formula>NOT(ISERROR(SEARCH("No",I359)))</formula>
    </cfRule>
  </conditionalFormatting>
  <conditionalFormatting sqref="I397:I400">
    <cfRule type="containsText" dxfId="14" priority="9" operator="containsText" text="No">
      <formula>NOT(ISERROR(SEARCH("No",I397)))</formula>
    </cfRule>
  </conditionalFormatting>
  <conditionalFormatting sqref="I624">
    <cfRule type="containsText" dxfId="13" priority="8" operator="containsText" text="No">
      <formula>NOT(ISERROR(SEARCH("No",I624)))</formula>
    </cfRule>
  </conditionalFormatting>
  <conditionalFormatting sqref="I368 I366 I364 I362 I360">
    <cfRule type="containsText" dxfId="12" priority="7" operator="containsText" text="No">
      <formula>NOT(ISERROR(SEARCH("No",I360)))</formula>
    </cfRule>
  </conditionalFormatting>
  <conditionalFormatting sqref="I374 I372">
    <cfRule type="containsText" dxfId="11" priority="6" operator="containsText" text="No">
      <formula>NOT(ISERROR(SEARCH("No",I372)))</formula>
    </cfRule>
  </conditionalFormatting>
  <conditionalFormatting sqref="I380">
    <cfRule type="containsText" dxfId="10" priority="5" operator="containsText" text="No">
      <formula>NOT(ISERROR(SEARCH("No",I380)))</formula>
    </cfRule>
  </conditionalFormatting>
  <conditionalFormatting sqref="I396 I394 I392 I390 I388 I386 I384 I382">
    <cfRule type="containsText" dxfId="9" priority="4" operator="containsText" text="No">
      <formula>NOT(ISERROR(SEARCH("No",I382)))</formula>
    </cfRule>
  </conditionalFormatting>
  <conditionalFormatting sqref="I1118">
    <cfRule type="containsText" dxfId="8" priority="1" operator="containsText" text="No">
      <formula>NOT(ISERROR(SEARCH("No",I1118)))</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7" tint="0.39997558519241921"/>
  </sheetPr>
  <dimension ref="A1:B56"/>
  <sheetViews>
    <sheetView tabSelected="1" zoomScaleNormal="100" workbookViewId="0">
      <selection activeCell="B19" sqref="B19"/>
    </sheetView>
  </sheetViews>
  <sheetFormatPr defaultColWidth="9.08984375" defaultRowHeight="14.5" x14ac:dyDescent="0.35"/>
  <cols>
    <col min="1" max="2" width="76.81640625" style="211" customWidth="1"/>
    <col min="3" max="16384" width="9.08984375" style="211"/>
  </cols>
  <sheetData>
    <row r="1" spans="1:2" x14ac:dyDescent="0.35">
      <c r="A1" s="463" t="s">
        <v>2956</v>
      </c>
      <c r="B1" s="463"/>
    </row>
    <row r="2" spans="1:2" x14ac:dyDescent="0.35">
      <c r="A2" s="265" t="s">
        <v>2957</v>
      </c>
      <c r="B2" s="265" t="s">
        <v>2958</v>
      </c>
    </row>
    <row r="3" spans="1:2" x14ac:dyDescent="0.35">
      <c r="A3" s="266" t="s">
        <v>372</v>
      </c>
      <c r="B3" s="223" t="s">
        <v>372</v>
      </c>
    </row>
    <row r="4" spans="1:2" x14ac:dyDescent="0.35">
      <c r="A4" s="266" t="s">
        <v>3061</v>
      </c>
      <c r="B4" s="223" t="s">
        <v>3462</v>
      </c>
    </row>
    <row r="5" spans="1:2" x14ac:dyDescent="0.35">
      <c r="A5" s="267" t="s">
        <v>2384</v>
      </c>
      <c r="B5" s="223" t="s">
        <v>2384</v>
      </c>
    </row>
    <row r="6" spans="1:2" x14ac:dyDescent="0.35">
      <c r="A6" s="267" t="s">
        <v>3062</v>
      </c>
      <c r="B6" s="223" t="s">
        <v>3463</v>
      </c>
    </row>
    <row r="7" spans="1:2" x14ac:dyDescent="0.35">
      <c r="A7" s="267" t="s">
        <v>3159</v>
      </c>
      <c r="B7" s="223" t="s">
        <v>3464</v>
      </c>
    </row>
    <row r="8" spans="1:2" x14ac:dyDescent="0.35">
      <c r="A8" s="267" t="s">
        <v>3063</v>
      </c>
      <c r="B8" s="223" t="s">
        <v>3465</v>
      </c>
    </row>
    <row r="9" spans="1:2" x14ac:dyDescent="0.35">
      <c r="A9" s="267" t="s">
        <v>3104</v>
      </c>
      <c r="B9" s="223" t="s">
        <v>3466</v>
      </c>
    </row>
    <row r="10" spans="1:2" x14ac:dyDescent="0.35">
      <c r="A10" s="267" t="s">
        <v>3004</v>
      </c>
      <c r="B10" s="223" t="s">
        <v>3004</v>
      </c>
    </row>
    <row r="11" spans="1:2" x14ac:dyDescent="0.35">
      <c r="A11" s="267" t="s">
        <v>3051</v>
      </c>
      <c r="B11" s="223" t="s">
        <v>3051</v>
      </c>
    </row>
    <row r="12" spans="1:2" x14ac:dyDescent="0.35">
      <c r="A12" s="267" t="s">
        <v>3026</v>
      </c>
      <c r="B12" s="223" t="s">
        <v>3026</v>
      </c>
    </row>
    <row r="13" spans="1:2" x14ac:dyDescent="0.35">
      <c r="A13" s="267" t="s">
        <v>3064</v>
      </c>
      <c r="B13" s="223" t="s">
        <v>3467</v>
      </c>
    </row>
    <row r="14" spans="1:2" x14ac:dyDescent="0.35">
      <c r="A14" s="267" t="s">
        <v>373</v>
      </c>
      <c r="B14" s="223" t="s">
        <v>373</v>
      </c>
    </row>
    <row r="15" spans="1:2" x14ac:dyDescent="0.35">
      <c r="A15" s="267" t="s">
        <v>374</v>
      </c>
      <c r="B15" s="223" t="s">
        <v>374</v>
      </c>
    </row>
    <row r="16" spans="1:2" x14ac:dyDescent="0.35">
      <c r="A16" s="267" t="s">
        <v>375</v>
      </c>
      <c r="B16" s="223" t="s">
        <v>375</v>
      </c>
    </row>
    <row r="17" spans="1:2" x14ac:dyDescent="0.35">
      <c r="A17" s="267" t="s">
        <v>3065</v>
      </c>
      <c r="B17" s="223" t="s">
        <v>3468</v>
      </c>
    </row>
    <row r="18" spans="1:2" x14ac:dyDescent="0.35">
      <c r="A18" s="267" t="s">
        <v>2549</v>
      </c>
      <c r="B18" s="223" t="s">
        <v>2549</v>
      </c>
    </row>
    <row r="19" spans="1:2" x14ac:dyDescent="0.35">
      <c r="A19" s="267" t="s">
        <v>2460</v>
      </c>
      <c r="B19" s="223" t="s">
        <v>3477</v>
      </c>
    </row>
    <row r="20" spans="1:2" x14ac:dyDescent="0.35">
      <c r="A20" s="267" t="s">
        <v>2461</v>
      </c>
      <c r="B20" s="223" t="s">
        <v>3478</v>
      </c>
    </row>
    <row r="21" spans="1:2" x14ac:dyDescent="0.35">
      <c r="A21" s="267" t="s">
        <v>499</v>
      </c>
      <c r="B21" s="223" t="s">
        <v>499</v>
      </c>
    </row>
    <row r="22" spans="1:2" x14ac:dyDescent="0.35">
      <c r="A22" s="267" t="s">
        <v>2438</v>
      </c>
      <c r="B22" s="223" t="s">
        <v>2438</v>
      </c>
    </row>
    <row r="23" spans="1:2" x14ac:dyDescent="0.35">
      <c r="A23" s="267" t="s">
        <v>2437</v>
      </c>
      <c r="B23" s="223" t="s">
        <v>2437</v>
      </c>
    </row>
    <row r="24" spans="1:2" x14ac:dyDescent="0.35">
      <c r="A24" s="267" t="s">
        <v>2469</v>
      </c>
      <c r="B24" s="223" t="s">
        <v>2469</v>
      </c>
    </row>
    <row r="25" spans="1:2" x14ac:dyDescent="0.35">
      <c r="A25" s="267" t="s">
        <v>478</v>
      </c>
      <c r="B25" s="223" t="s">
        <v>3503</v>
      </c>
    </row>
    <row r="26" spans="1:2" x14ac:dyDescent="0.35">
      <c r="A26" s="267" t="s">
        <v>3066</v>
      </c>
      <c r="B26" s="223" t="s">
        <v>3482</v>
      </c>
    </row>
    <row r="27" spans="1:2" x14ac:dyDescent="0.35">
      <c r="A27" s="267" t="s">
        <v>2443</v>
      </c>
      <c r="B27" s="223" t="s">
        <v>3483</v>
      </c>
    </row>
    <row r="28" spans="1:2" x14ac:dyDescent="0.35">
      <c r="A28" s="267" t="s">
        <v>2444</v>
      </c>
      <c r="B28" s="223" t="s">
        <v>3504</v>
      </c>
    </row>
    <row r="29" spans="1:2" x14ac:dyDescent="0.35">
      <c r="A29" s="267" t="s">
        <v>2376</v>
      </c>
      <c r="B29" s="223" t="s">
        <v>2376</v>
      </c>
    </row>
    <row r="30" spans="1:2" x14ac:dyDescent="0.35">
      <c r="A30" s="267" t="s">
        <v>2751</v>
      </c>
      <c r="B30" s="223" t="s">
        <v>3484</v>
      </c>
    </row>
    <row r="31" spans="1:2" x14ac:dyDescent="0.35">
      <c r="A31" s="267" t="s">
        <v>2508</v>
      </c>
      <c r="B31" s="223" t="s">
        <v>3503</v>
      </c>
    </row>
    <row r="32" spans="1:2" x14ac:dyDescent="0.35">
      <c r="A32" s="267" t="s">
        <v>3067</v>
      </c>
      <c r="B32" s="211" t="s">
        <v>3481</v>
      </c>
    </row>
    <row r="33" spans="1:2" x14ac:dyDescent="0.35">
      <c r="A33" s="267" t="s">
        <v>3068</v>
      </c>
      <c r="B33" s="211" t="s">
        <v>3480</v>
      </c>
    </row>
    <row r="34" spans="1:2" x14ac:dyDescent="0.35">
      <c r="A34" s="267" t="s">
        <v>3069</v>
      </c>
      <c r="B34" s="211" t="s">
        <v>3479</v>
      </c>
    </row>
    <row r="35" spans="1:2" x14ac:dyDescent="0.35">
      <c r="A35" s="267" t="s">
        <v>3070</v>
      </c>
      <c r="B35" s="211" t="s">
        <v>3469</v>
      </c>
    </row>
    <row r="36" spans="1:2" x14ac:dyDescent="0.35">
      <c r="A36" s="267" t="s">
        <v>3071</v>
      </c>
      <c r="B36" s="211" t="s">
        <v>3470</v>
      </c>
    </row>
    <row r="37" spans="1:2" x14ac:dyDescent="0.35">
      <c r="A37" s="267" t="s">
        <v>3072</v>
      </c>
      <c r="B37" s="211" t="s">
        <v>3471</v>
      </c>
    </row>
    <row r="38" spans="1:2" x14ac:dyDescent="0.35">
      <c r="A38" s="267" t="s">
        <v>3073</v>
      </c>
      <c r="B38" s="211" t="s">
        <v>3472</v>
      </c>
    </row>
    <row r="39" spans="1:2" x14ac:dyDescent="0.35">
      <c r="A39" s="267" t="s">
        <v>3074</v>
      </c>
      <c r="B39" s="211" t="s">
        <v>3473</v>
      </c>
    </row>
    <row r="40" spans="1:2" x14ac:dyDescent="0.35">
      <c r="A40" s="267" t="s">
        <v>3075</v>
      </c>
      <c r="B40" s="211" t="s">
        <v>3474</v>
      </c>
    </row>
    <row r="42" spans="1:2" x14ac:dyDescent="0.35">
      <c r="A42" s="463" t="s">
        <v>2960</v>
      </c>
      <c r="B42" s="463"/>
    </row>
    <row r="43" spans="1:2" x14ac:dyDescent="0.35">
      <c r="A43" s="265" t="s">
        <v>2957</v>
      </c>
      <c r="B43" s="265" t="s">
        <v>2958</v>
      </c>
    </row>
    <row r="44" spans="1:2" x14ac:dyDescent="0.35">
      <c r="A44" s="201" t="s">
        <v>147</v>
      </c>
      <c r="B44" s="211" t="s">
        <v>3475</v>
      </c>
    </row>
    <row r="45" spans="1:2" x14ac:dyDescent="0.35">
      <c r="A45" s="201" t="s">
        <v>149</v>
      </c>
      <c r="B45" s="211" t="s">
        <v>3476</v>
      </c>
    </row>
    <row r="56" spans="1:1" x14ac:dyDescent="0.35">
      <c r="A56" s="4"/>
    </row>
  </sheetData>
  <mergeCells count="2">
    <mergeCell ref="A1:B1"/>
    <mergeCell ref="A42:B4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S155"/>
  <sheetViews>
    <sheetView zoomScale="85" zoomScaleNormal="85" workbookViewId="0">
      <pane ySplit="1" topLeftCell="A97" activePane="bottomLeft" state="frozen"/>
      <selection pane="bottomLeft" activeCell="H102" sqref="H102"/>
    </sheetView>
  </sheetViews>
  <sheetFormatPr defaultColWidth="9.08984375" defaultRowHeight="14.5" x14ac:dyDescent="0.35"/>
  <cols>
    <col min="1" max="1" width="37.26953125" style="69" customWidth="1"/>
    <col min="2" max="2" width="27.36328125" style="69" customWidth="1"/>
    <col min="3" max="3" width="9" style="4" customWidth="1"/>
    <col min="4" max="4" width="18.7265625" style="69" customWidth="1"/>
    <col min="5" max="5" width="18.08984375" style="69" customWidth="1"/>
    <col min="6" max="6" width="34.08984375" style="4" customWidth="1"/>
    <col min="7" max="7" width="95" style="69" customWidth="1"/>
    <col min="8" max="8" width="37.36328125" style="69" customWidth="1"/>
    <col min="9" max="9" width="34.26953125" style="69" customWidth="1"/>
    <col min="10" max="10" width="25.36328125" style="69" customWidth="1"/>
    <col min="11" max="11" width="11.08984375" style="69" customWidth="1"/>
    <col min="12" max="13" width="16" style="69" customWidth="1"/>
    <col min="14" max="14" width="37.36328125" style="69" customWidth="1"/>
    <col min="15" max="15" width="25.36328125" style="69" customWidth="1"/>
    <col min="16" max="16" width="11.08984375" style="69" customWidth="1"/>
    <col min="17" max="18" width="16" style="69" customWidth="1"/>
    <col min="19" max="19" width="37.36328125" style="69" customWidth="1"/>
    <col min="20" max="16384" width="9.08984375" style="69"/>
  </cols>
  <sheetData>
    <row r="1" spans="1:19" s="210" customFormat="1" ht="29" x14ac:dyDescent="0.35">
      <c r="A1" s="207" t="s">
        <v>2374</v>
      </c>
      <c r="B1" s="208" t="s">
        <v>2375</v>
      </c>
      <c r="C1" s="269" t="s">
        <v>2959</v>
      </c>
      <c r="D1" s="208" t="s">
        <v>62</v>
      </c>
      <c r="E1" s="208" t="s">
        <v>64</v>
      </c>
      <c r="F1" s="268" t="s">
        <v>460</v>
      </c>
      <c r="G1" s="208" t="s">
        <v>63</v>
      </c>
      <c r="H1" s="208" t="s">
        <v>2397</v>
      </c>
      <c r="I1" s="209" t="s">
        <v>321</v>
      </c>
      <c r="J1" s="288" t="s">
        <v>3140</v>
      </c>
      <c r="K1" s="288" t="s">
        <v>3141</v>
      </c>
      <c r="L1" s="288" t="s">
        <v>3142</v>
      </c>
      <c r="M1" s="288" t="s">
        <v>3143</v>
      </c>
      <c r="N1" s="288" t="s">
        <v>3144</v>
      </c>
      <c r="O1" s="288" t="s">
        <v>3145</v>
      </c>
      <c r="P1" s="288" t="s">
        <v>3146</v>
      </c>
      <c r="Q1" s="288" t="s">
        <v>3147</v>
      </c>
      <c r="R1" s="288" t="s">
        <v>3148</v>
      </c>
      <c r="S1" s="288" t="s">
        <v>3149</v>
      </c>
    </row>
    <row r="2" spans="1:19" x14ac:dyDescent="0.35">
      <c r="A2" s="214" t="s">
        <v>2402</v>
      </c>
      <c r="B2" s="212" t="s">
        <v>2403</v>
      </c>
      <c r="C2" s="263">
        <v>1</v>
      </c>
      <c r="D2" s="212" t="s">
        <v>65</v>
      </c>
      <c r="E2" s="212" t="s">
        <v>66</v>
      </c>
      <c r="F2" s="4" t="str">
        <f>UnitControlCenter!$B$3</f>
        <v>million metric tons / year</v>
      </c>
      <c r="G2" s="212" t="s">
        <v>181</v>
      </c>
      <c r="J2" s="4"/>
      <c r="K2" s="4"/>
      <c r="L2" s="6"/>
      <c r="M2" s="6"/>
      <c r="N2" s="4"/>
    </row>
    <row r="3" spans="1:19" x14ac:dyDescent="0.35">
      <c r="A3" s="214" t="s">
        <v>2402</v>
      </c>
      <c r="B3" s="212" t="s">
        <v>2404</v>
      </c>
      <c r="C3" s="216">
        <v>1</v>
      </c>
      <c r="D3" s="213" t="s">
        <v>65</v>
      </c>
      <c r="E3" s="213" t="s">
        <v>66</v>
      </c>
      <c r="F3" s="4" t="str">
        <f>UnitControlCenter!$B$3</f>
        <v>million metric tons / year</v>
      </c>
      <c r="G3" s="212" t="s">
        <v>2373</v>
      </c>
      <c r="I3" s="212"/>
    </row>
    <row r="4" spans="1:19" ht="72.5" x14ac:dyDescent="0.35">
      <c r="A4" s="214" t="s">
        <v>2402</v>
      </c>
      <c r="B4" s="213" t="s">
        <v>2405</v>
      </c>
      <c r="C4" s="263">
        <v>1</v>
      </c>
      <c r="D4" s="212" t="s">
        <v>67</v>
      </c>
      <c r="E4" s="212" t="s">
        <v>68</v>
      </c>
      <c r="F4" s="4" t="str">
        <f>UnitControlCenter!$B$3</f>
        <v>million metric tons / year</v>
      </c>
      <c r="G4" s="212" t="s">
        <v>2935</v>
      </c>
      <c r="H4" s="212" t="s">
        <v>2936</v>
      </c>
      <c r="I4" s="212" t="s">
        <v>2937</v>
      </c>
    </row>
    <row r="5" spans="1:19" ht="29" x14ac:dyDescent="0.35">
      <c r="A5" s="214" t="s">
        <v>2402</v>
      </c>
      <c r="B5" s="213" t="s">
        <v>2406</v>
      </c>
      <c r="C5" s="263">
        <v>1</v>
      </c>
      <c r="D5" s="212" t="s">
        <v>67</v>
      </c>
      <c r="E5" s="212" t="s">
        <v>68</v>
      </c>
      <c r="F5" s="4" t="str">
        <f>UnitControlCenter!$B$3</f>
        <v>million metric tons / year</v>
      </c>
      <c r="G5" s="212" t="s">
        <v>2938</v>
      </c>
      <c r="H5" s="212" t="s">
        <v>2939</v>
      </c>
      <c r="I5" s="212" t="s">
        <v>2940</v>
      </c>
    </row>
    <row r="6" spans="1:19" ht="29" x14ac:dyDescent="0.35">
      <c r="A6" s="214" t="s">
        <v>2402</v>
      </c>
      <c r="B6" s="213" t="s">
        <v>2407</v>
      </c>
      <c r="C6" s="263">
        <v>1</v>
      </c>
      <c r="D6" s="212" t="s">
        <v>67</v>
      </c>
      <c r="E6" s="212" t="s">
        <v>68</v>
      </c>
      <c r="F6" s="4" t="str">
        <f>UnitControlCenter!$B$3</f>
        <v>million metric tons / year</v>
      </c>
      <c r="G6" s="212" t="s">
        <v>2719</v>
      </c>
      <c r="H6" s="69" t="s">
        <v>2720</v>
      </c>
      <c r="I6" s="212" t="s">
        <v>2721</v>
      </c>
    </row>
    <row r="7" spans="1:19" x14ac:dyDescent="0.35">
      <c r="A7" s="214" t="s">
        <v>2402</v>
      </c>
      <c r="B7" s="213" t="s">
        <v>3014</v>
      </c>
      <c r="C7" s="264">
        <v>0</v>
      </c>
      <c r="D7" s="212" t="s">
        <v>65</v>
      </c>
      <c r="E7" s="212" t="s">
        <v>66</v>
      </c>
      <c r="F7" s="1" t="str">
        <f>UnitControlCenter!$B$4</f>
        <v>g CO2e / 2019 euro</v>
      </c>
      <c r="G7" s="212" t="s">
        <v>2962</v>
      </c>
      <c r="I7" s="212"/>
    </row>
    <row r="8" spans="1:19" x14ac:dyDescent="0.35">
      <c r="A8" s="214" t="s">
        <v>2402</v>
      </c>
      <c r="B8" s="213" t="s">
        <v>140</v>
      </c>
      <c r="C8" s="263">
        <v>1</v>
      </c>
      <c r="D8" s="212" t="s">
        <v>65</v>
      </c>
      <c r="E8" s="212" t="s">
        <v>66</v>
      </c>
      <c r="F8" s="4" t="str">
        <f>UnitControlCenter!$B$3</f>
        <v>million metric tons / year</v>
      </c>
      <c r="G8" s="212" t="s">
        <v>2513</v>
      </c>
      <c r="I8" s="212"/>
    </row>
    <row r="9" spans="1:19" x14ac:dyDescent="0.35">
      <c r="A9" s="214" t="s">
        <v>2402</v>
      </c>
      <c r="B9" s="213" t="s">
        <v>2511</v>
      </c>
      <c r="C9" s="263">
        <v>1</v>
      </c>
      <c r="D9" s="212" t="s">
        <v>65</v>
      </c>
      <c r="E9" s="212" t="s">
        <v>66</v>
      </c>
      <c r="F9" s="4" t="str">
        <f>UnitControlCenter!$B$3</f>
        <v>million metric tons / year</v>
      </c>
      <c r="G9" s="212" t="s">
        <v>2514</v>
      </c>
      <c r="I9" s="212"/>
    </row>
    <row r="10" spans="1:19" x14ac:dyDescent="0.35">
      <c r="A10" s="214" t="s">
        <v>2402</v>
      </c>
      <c r="B10" s="213" t="s">
        <v>2577</v>
      </c>
      <c r="C10" s="263">
        <v>1</v>
      </c>
      <c r="D10" s="212" t="s">
        <v>65</v>
      </c>
      <c r="E10" s="212" t="s">
        <v>66</v>
      </c>
      <c r="F10" s="4" t="str">
        <f>UnitControlCenter!$B$3</f>
        <v>million metric tons / year</v>
      </c>
      <c r="G10" s="212" t="s">
        <v>2588</v>
      </c>
      <c r="I10" s="212"/>
    </row>
    <row r="11" spans="1:19" x14ac:dyDescent="0.35">
      <c r="A11" s="214" t="s">
        <v>2402</v>
      </c>
      <c r="B11" s="213" t="s">
        <v>98</v>
      </c>
      <c r="C11" s="263">
        <v>1</v>
      </c>
      <c r="D11" s="212" t="s">
        <v>65</v>
      </c>
      <c r="E11" s="212" t="s">
        <v>66</v>
      </c>
      <c r="F11" s="4" t="str">
        <f>UnitControlCenter!$B$3</f>
        <v>million metric tons / year</v>
      </c>
      <c r="G11" s="212" t="s">
        <v>2515</v>
      </c>
      <c r="I11" s="212"/>
    </row>
    <row r="12" spans="1:19" x14ac:dyDescent="0.35">
      <c r="A12" s="214" t="s">
        <v>2402</v>
      </c>
      <c r="B12" s="213" t="s">
        <v>9</v>
      </c>
      <c r="C12" s="263">
        <v>1</v>
      </c>
      <c r="D12" s="212" t="s">
        <v>65</v>
      </c>
      <c r="E12" s="212" t="s">
        <v>66</v>
      </c>
      <c r="F12" s="4" t="str">
        <f>UnitControlCenter!$B$3</f>
        <v>million metric tons / year</v>
      </c>
      <c r="G12" s="212" t="s">
        <v>2537</v>
      </c>
      <c r="I12" s="212"/>
    </row>
    <row r="13" spans="1:19" x14ac:dyDescent="0.35">
      <c r="A13" s="214" t="s">
        <v>2402</v>
      </c>
      <c r="B13" s="213" t="s">
        <v>2512</v>
      </c>
      <c r="C13" s="263">
        <v>1</v>
      </c>
      <c r="D13" s="212" t="s">
        <v>65</v>
      </c>
      <c r="E13" s="212" t="s">
        <v>66</v>
      </c>
      <c r="F13" s="4" t="str">
        <f>UnitControlCenter!$B$3</f>
        <v>million metric tons / year</v>
      </c>
      <c r="G13" s="212" t="s">
        <v>2516</v>
      </c>
      <c r="I13" s="212"/>
    </row>
    <row r="14" spans="1:19" x14ac:dyDescent="0.35">
      <c r="A14" s="214" t="s">
        <v>2402</v>
      </c>
      <c r="B14" s="213" t="s">
        <v>4</v>
      </c>
      <c r="C14" s="263">
        <v>1</v>
      </c>
      <c r="D14" s="212" t="s">
        <v>65</v>
      </c>
      <c r="E14" s="212" t="s">
        <v>66</v>
      </c>
      <c r="F14" s="4" t="str">
        <f>UnitControlCenter!$B$3</f>
        <v>million metric tons / year</v>
      </c>
      <c r="G14" s="212" t="s">
        <v>2517</v>
      </c>
      <c r="I14" s="212"/>
    </row>
    <row r="15" spans="1:19" ht="15" thickBot="1" x14ac:dyDescent="0.4">
      <c r="A15" s="261" t="s">
        <v>2402</v>
      </c>
      <c r="B15" s="255" t="s">
        <v>2521</v>
      </c>
      <c r="C15" s="270">
        <v>1</v>
      </c>
      <c r="D15" s="256" t="s">
        <v>65</v>
      </c>
      <c r="E15" s="256" t="s">
        <v>66</v>
      </c>
      <c r="F15" s="259" t="str">
        <f>UnitControlCenter!$B$3</f>
        <v>million metric tons / year</v>
      </c>
      <c r="G15" s="256" t="s">
        <v>2518</v>
      </c>
      <c r="H15" s="257"/>
      <c r="I15" s="256"/>
      <c r="J15" s="257"/>
      <c r="K15" s="257"/>
      <c r="L15" s="257"/>
      <c r="M15" s="257"/>
      <c r="N15" s="257"/>
      <c r="O15" s="257"/>
      <c r="P15" s="257"/>
      <c r="Q15" s="257"/>
      <c r="R15" s="257"/>
      <c r="S15" s="257"/>
    </row>
    <row r="16" spans="1:19" x14ac:dyDescent="0.35">
      <c r="A16" s="213" t="s">
        <v>2408</v>
      </c>
      <c r="B16" s="213" t="s">
        <v>2280</v>
      </c>
      <c r="C16" s="263">
        <v>1</v>
      </c>
      <c r="D16" s="212" t="s">
        <v>65</v>
      </c>
      <c r="E16" s="212" t="s">
        <v>66</v>
      </c>
      <c r="F16" s="4" t="str">
        <f>UnitControlCenter!$B$3</f>
        <v>million metric tons / year</v>
      </c>
      <c r="G16" s="212" t="s">
        <v>2396</v>
      </c>
      <c r="I16" s="212"/>
    </row>
    <row r="17" spans="1:19" x14ac:dyDescent="0.35">
      <c r="A17" s="213" t="s">
        <v>2408</v>
      </c>
      <c r="B17" s="214" t="s">
        <v>2296</v>
      </c>
      <c r="C17" s="263">
        <v>1</v>
      </c>
      <c r="D17" s="212" t="s">
        <v>65</v>
      </c>
      <c r="E17" s="212" t="s">
        <v>66</v>
      </c>
      <c r="F17" s="4" t="str">
        <f>UnitControlCenter!$B$3</f>
        <v>million metric tons / year</v>
      </c>
      <c r="G17" s="212" t="s">
        <v>2387</v>
      </c>
      <c r="I17" s="212"/>
    </row>
    <row r="18" spans="1:19" x14ac:dyDescent="0.35">
      <c r="A18" s="213" t="s">
        <v>2408</v>
      </c>
      <c r="B18" s="214" t="s">
        <v>2298</v>
      </c>
      <c r="C18" s="263">
        <v>1</v>
      </c>
      <c r="D18" s="212" t="s">
        <v>65</v>
      </c>
      <c r="E18" s="212" t="s">
        <v>66</v>
      </c>
      <c r="F18" s="4" t="str">
        <f>UnitControlCenter!$B$3</f>
        <v>million metric tons / year</v>
      </c>
      <c r="G18" s="212" t="s">
        <v>2386</v>
      </c>
      <c r="I18" s="212"/>
    </row>
    <row r="19" spans="1:19" x14ac:dyDescent="0.35">
      <c r="A19" s="213" t="s">
        <v>2408</v>
      </c>
      <c r="B19" s="214" t="s">
        <v>2383</v>
      </c>
      <c r="C19" s="263">
        <v>1</v>
      </c>
      <c r="D19" s="212" t="s">
        <v>65</v>
      </c>
      <c r="E19" s="212" t="s">
        <v>66</v>
      </c>
      <c r="F19" s="4" t="str">
        <f>UnitControlCenter!$B$3</f>
        <v>million metric tons / year</v>
      </c>
      <c r="G19" s="212" t="s">
        <v>2385</v>
      </c>
      <c r="I19" s="212"/>
    </row>
    <row r="20" spans="1:19" x14ac:dyDescent="0.35">
      <c r="A20" s="213" t="s">
        <v>2408</v>
      </c>
      <c r="B20" s="214" t="s">
        <v>2382</v>
      </c>
      <c r="C20" s="263">
        <v>1</v>
      </c>
      <c r="D20" s="212" t="s">
        <v>65</v>
      </c>
      <c r="E20" s="212" t="s">
        <v>66</v>
      </c>
      <c r="F20" s="4" t="str">
        <f>UnitControlCenter!$B$5</f>
        <v>thousand metric tons / year</v>
      </c>
      <c r="G20" s="212" t="s">
        <v>2391</v>
      </c>
      <c r="I20" s="212"/>
    </row>
    <row r="21" spans="1:19" x14ac:dyDescent="0.35">
      <c r="A21" s="213" t="s">
        <v>2408</v>
      </c>
      <c r="B21" s="214" t="s">
        <v>2287</v>
      </c>
      <c r="C21" s="263">
        <v>1</v>
      </c>
      <c r="D21" s="212" t="s">
        <v>65</v>
      </c>
      <c r="E21" s="212" t="s">
        <v>66</v>
      </c>
      <c r="F21" s="4" t="str">
        <f>UnitControlCenter!$B$5</f>
        <v>thousand metric tons / year</v>
      </c>
      <c r="G21" s="212" t="s">
        <v>2392</v>
      </c>
      <c r="I21" s="212"/>
    </row>
    <row r="22" spans="1:19" x14ac:dyDescent="0.35">
      <c r="A22" s="213" t="s">
        <v>2408</v>
      </c>
      <c r="B22" s="214" t="s">
        <v>2292</v>
      </c>
      <c r="C22" s="263">
        <v>1</v>
      </c>
      <c r="D22" s="212" t="s">
        <v>65</v>
      </c>
      <c r="E22" s="212" t="s">
        <v>66</v>
      </c>
      <c r="F22" s="4" t="str">
        <f>UnitControlCenter!$B$5</f>
        <v>thousand metric tons / year</v>
      </c>
      <c r="G22" s="212" t="s">
        <v>2389</v>
      </c>
      <c r="I22" s="212"/>
    </row>
    <row r="23" spans="1:19" x14ac:dyDescent="0.35">
      <c r="A23" s="213" t="s">
        <v>2408</v>
      </c>
      <c r="B23" s="214" t="s">
        <v>2294</v>
      </c>
      <c r="C23" s="263">
        <v>1</v>
      </c>
      <c r="D23" s="212" t="s">
        <v>65</v>
      </c>
      <c r="E23" s="212" t="s">
        <v>66</v>
      </c>
      <c r="F23" s="4" t="str">
        <f>UnitControlCenter!$B$5</f>
        <v>thousand metric tons / year</v>
      </c>
      <c r="G23" s="212" t="s">
        <v>2388</v>
      </c>
      <c r="I23" s="212"/>
    </row>
    <row r="24" spans="1:19" x14ac:dyDescent="0.35">
      <c r="A24" s="213" t="s">
        <v>2408</v>
      </c>
      <c r="B24" s="214" t="s">
        <v>2285</v>
      </c>
      <c r="C24" s="263">
        <v>1</v>
      </c>
      <c r="D24" s="212" t="s">
        <v>65</v>
      </c>
      <c r="E24" s="212" t="s">
        <v>66</v>
      </c>
      <c r="F24" s="4" t="str">
        <f>UnitControlCenter!$B$3</f>
        <v>million metric tons / year</v>
      </c>
      <c r="G24" s="212" t="s">
        <v>2393</v>
      </c>
      <c r="I24" s="212"/>
    </row>
    <row r="25" spans="1:19" x14ac:dyDescent="0.35">
      <c r="A25" s="213" t="s">
        <v>2408</v>
      </c>
      <c r="B25" s="214" t="s">
        <v>2282</v>
      </c>
      <c r="C25" s="263">
        <v>1</v>
      </c>
      <c r="D25" s="212" t="s">
        <v>65</v>
      </c>
      <c r="E25" s="212" t="s">
        <v>66</v>
      </c>
      <c r="F25" s="4" t="str">
        <f>UnitControlCenter!$B$5</f>
        <v>thousand metric tons / year</v>
      </c>
      <c r="G25" s="212" t="s">
        <v>2395</v>
      </c>
      <c r="I25" s="212"/>
    </row>
    <row r="26" spans="1:19" x14ac:dyDescent="0.35">
      <c r="A26" s="213" t="s">
        <v>2408</v>
      </c>
      <c r="B26" s="214" t="s">
        <v>2290</v>
      </c>
      <c r="C26" s="263">
        <v>1</v>
      </c>
      <c r="D26" s="212" t="s">
        <v>65</v>
      </c>
      <c r="E26" s="212" t="s">
        <v>66</v>
      </c>
      <c r="F26" s="4" t="str">
        <f>UnitControlCenter!$B$3</f>
        <v>million metric tons / year</v>
      </c>
      <c r="G26" s="212" t="s">
        <v>2390</v>
      </c>
      <c r="I26" s="212"/>
    </row>
    <row r="27" spans="1:19" ht="15" thickBot="1" x14ac:dyDescent="0.4">
      <c r="A27" s="255" t="s">
        <v>2408</v>
      </c>
      <c r="B27" s="261" t="s">
        <v>508</v>
      </c>
      <c r="C27" s="270">
        <v>1</v>
      </c>
      <c r="D27" s="256" t="s">
        <v>65</v>
      </c>
      <c r="E27" s="256" t="s">
        <v>66</v>
      </c>
      <c r="F27" s="259" t="str">
        <f>UnitControlCenter!$B$3</f>
        <v>million metric tons / year</v>
      </c>
      <c r="G27" s="256" t="s">
        <v>2394</v>
      </c>
      <c r="H27" s="257"/>
      <c r="I27" s="256"/>
      <c r="J27" s="257"/>
      <c r="K27" s="257"/>
      <c r="L27" s="257"/>
      <c r="M27" s="257"/>
      <c r="N27" s="257"/>
      <c r="O27" s="257"/>
      <c r="P27" s="257"/>
      <c r="Q27" s="257"/>
      <c r="R27" s="257"/>
      <c r="S27" s="257"/>
    </row>
    <row r="28" spans="1:19" ht="72.5" x14ac:dyDescent="0.35">
      <c r="A28" s="213" t="s">
        <v>2409</v>
      </c>
      <c r="B28" s="213" t="s">
        <v>2405</v>
      </c>
      <c r="C28" s="263">
        <v>1</v>
      </c>
      <c r="D28" s="212" t="s">
        <v>67</v>
      </c>
      <c r="E28" s="212" t="s">
        <v>68</v>
      </c>
      <c r="F28" s="4" t="str">
        <f>UnitControlCenter!$B$3</f>
        <v>million metric tons / year</v>
      </c>
      <c r="G28" s="212" t="s">
        <v>3029</v>
      </c>
      <c r="H28" s="69" t="s">
        <v>3030</v>
      </c>
      <c r="I28" s="212" t="s">
        <v>3031</v>
      </c>
    </row>
    <row r="29" spans="1:19" ht="87" x14ac:dyDescent="0.35">
      <c r="A29" s="213" t="s">
        <v>2409</v>
      </c>
      <c r="B29" s="213" t="s">
        <v>2589</v>
      </c>
      <c r="C29" s="263">
        <v>1</v>
      </c>
      <c r="D29" s="212" t="s">
        <v>67</v>
      </c>
      <c r="E29" s="212" t="s">
        <v>68</v>
      </c>
      <c r="F29" s="4" t="str">
        <f>UnitControlCenter!$B$3</f>
        <v>million metric tons / year</v>
      </c>
      <c r="G29" s="212" t="s">
        <v>3032</v>
      </c>
      <c r="H29" s="69" t="s">
        <v>3033</v>
      </c>
      <c r="I29" s="212" t="s">
        <v>3034</v>
      </c>
    </row>
    <row r="30" spans="1:19" ht="58" x14ac:dyDescent="0.35">
      <c r="A30" s="213" t="s">
        <v>2409</v>
      </c>
      <c r="B30" s="213" t="s">
        <v>2410</v>
      </c>
      <c r="C30" s="271">
        <v>1</v>
      </c>
      <c r="D30" s="212" t="s">
        <v>67</v>
      </c>
      <c r="E30" s="212" t="s">
        <v>68</v>
      </c>
      <c r="F30" s="7" t="str">
        <f>UnitControlCenter!$B$3</f>
        <v>million metric tons / year</v>
      </c>
      <c r="G30" s="262" t="s">
        <v>3035</v>
      </c>
      <c r="H30" s="262" t="s">
        <v>3036</v>
      </c>
      <c r="I30" s="212" t="s">
        <v>3037</v>
      </c>
    </row>
    <row r="31" spans="1:19" ht="15" thickBot="1" x14ac:dyDescent="0.4">
      <c r="A31" s="255" t="s">
        <v>2409</v>
      </c>
      <c r="B31" s="255" t="s">
        <v>3014</v>
      </c>
      <c r="C31" s="270">
        <v>0</v>
      </c>
      <c r="D31" s="256" t="s">
        <v>65</v>
      </c>
      <c r="E31" s="256" t="s">
        <v>66</v>
      </c>
      <c r="F31" s="273" t="str">
        <f>UnitControlCenter!$B$6</f>
        <v>g CO2 / 2019 euro</v>
      </c>
      <c r="G31" s="257" t="s">
        <v>2961</v>
      </c>
      <c r="H31" s="257"/>
      <c r="I31" s="256"/>
      <c r="J31" s="257"/>
      <c r="K31" s="257"/>
      <c r="L31" s="257"/>
      <c r="M31" s="257"/>
      <c r="N31" s="257"/>
      <c r="O31" s="257"/>
      <c r="P31" s="257"/>
      <c r="Q31" s="257"/>
      <c r="R31" s="257"/>
      <c r="S31" s="257"/>
    </row>
    <row r="32" spans="1:19" ht="87" x14ac:dyDescent="0.35">
      <c r="A32" s="213" t="s">
        <v>2859</v>
      </c>
      <c r="B32" s="213" t="s">
        <v>2682</v>
      </c>
      <c r="C32" s="263">
        <v>1</v>
      </c>
      <c r="D32" s="212" t="s">
        <v>65</v>
      </c>
      <c r="E32" s="212" t="s">
        <v>3154</v>
      </c>
      <c r="F32" s="4" t="str">
        <f>UnitControlCenter!$B$3</f>
        <v>million metric tons / year</v>
      </c>
      <c r="G32" s="69" t="s">
        <v>3199</v>
      </c>
      <c r="I32" s="212"/>
    </row>
    <row r="33" spans="1:19" x14ac:dyDescent="0.35">
      <c r="A33" s="213" t="s">
        <v>2859</v>
      </c>
      <c r="B33" s="213" t="s">
        <v>140</v>
      </c>
      <c r="C33" s="263">
        <v>1</v>
      </c>
      <c r="D33" s="212" t="s">
        <v>65</v>
      </c>
      <c r="E33" s="212" t="s">
        <v>3154</v>
      </c>
      <c r="F33" s="4" t="str">
        <f>UnitControlCenter!$B$3</f>
        <v>million metric tons / year</v>
      </c>
      <c r="G33" s="212" t="s">
        <v>2513</v>
      </c>
      <c r="I33" s="212"/>
    </row>
    <row r="34" spans="1:19" x14ac:dyDescent="0.35">
      <c r="A34" s="213" t="s">
        <v>2859</v>
      </c>
      <c r="B34" s="213" t="s">
        <v>2511</v>
      </c>
      <c r="C34" s="263">
        <v>1</v>
      </c>
      <c r="D34" s="212" t="s">
        <v>65</v>
      </c>
      <c r="E34" s="212" t="s">
        <v>3154</v>
      </c>
      <c r="F34" s="4" t="str">
        <f>UnitControlCenter!$B$3</f>
        <v>million metric tons / year</v>
      </c>
      <c r="G34" s="212" t="s">
        <v>2514</v>
      </c>
      <c r="I34" s="212"/>
    </row>
    <row r="35" spans="1:19" x14ac:dyDescent="0.35">
      <c r="A35" s="213" t="s">
        <v>2859</v>
      </c>
      <c r="B35" s="213" t="s">
        <v>2577</v>
      </c>
      <c r="C35" s="263">
        <v>1</v>
      </c>
      <c r="D35" s="212" t="s">
        <v>65</v>
      </c>
      <c r="E35" s="212" t="s">
        <v>3154</v>
      </c>
      <c r="F35" s="4" t="str">
        <f>UnitControlCenter!$B$3</f>
        <v>million metric tons / year</v>
      </c>
      <c r="G35" s="212" t="s">
        <v>2588</v>
      </c>
      <c r="I35" s="212"/>
    </row>
    <row r="36" spans="1:19" x14ac:dyDescent="0.35">
      <c r="A36" s="213" t="s">
        <v>2859</v>
      </c>
      <c r="B36" s="213" t="s">
        <v>98</v>
      </c>
      <c r="C36" s="263">
        <v>1</v>
      </c>
      <c r="D36" s="212" t="s">
        <v>65</v>
      </c>
      <c r="E36" s="212" t="s">
        <v>3154</v>
      </c>
      <c r="F36" s="4" t="str">
        <f>UnitControlCenter!$B$3</f>
        <v>million metric tons / year</v>
      </c>
      <c r="G36" s="212" t="s">
        <v>2515</v>
      </c>
      <c r="I36" s="212"/>
    </row>
    <row r="37" spans="1:19" ht="29" x14ac:dyDescent="0.35">
      <c r="A37" s="213" t="s">
        <v>2859</v>
      </c>
      <c r="B37" s="213" t="s">
        <v>9</v>
      </c>
      <c r="C37" s="263">
        <v>1</v>
      </c>
      <c r="D37" s="212" t="s">
        <v>65</v>
      </c>
      <c r="E37" s="212" t="s">
        <v>3154</v>
      </c>
      <c r="F37" s="4" t="str">
        <f>UnitControlCenter!$B$3</f>
        <v>million metric tons / year</v>
      </c>
      <c r="G37" s="212" t="s">
        <v>3200</v>
      </c>
      <c r="I37" s="212"/>
    </row>
    <row r="38" spans="1:19" ht="15" thickBot="1" x14ac:dyDescent="0.4">
      <c r="A38" s="255" t="s">
        <v>2859</v>
      </c>
      <c r="B38" s="255" t="s">
        <v>4</v>
      </c>
      <c r="C38" s="270">
        <v>1</v>
      </c>
      <c r="D38" s="256" t="s">
        <v>65</v>
      </c>
      <c r="E38" s="256" t="s">
        <v>3154</v>
      </c>
      <c r="F38" s="259" t="str">
        <f>UnitControlCenter!$B$3</f>
        <v>million metric tons / year</v>
      </c>
      <c r="G38" s="256" t="s">
        <v>2517</v>
      </c>
      <c r="H38" s="257"/>
      <c r="I38" s="256"/>
      <c r="J38" s="257"/>
      <c r="K38" s="257"/>
      <c r="L38" s="257"/>
      <c r="M38" s="257"/>
      <c r="N38" s="257"/>
      <c r="O38" s="257"/>
      <c r="P38" s="257"/>
      <c r="Q38" s="257"/>
      <c r="R38" s="257"/>
      <c r="S38" s="257"/>
    </row>
    <row r="39" spans="1:19" ht="29" x14ac:dyDescent="0.35">
      <c r="A39" s="213" t="s">
        <v>376</v>
      </c>
      <c r="B39" s="213" t="s">
        <v>3109</v>
      </c>
      <c r="C39" s="263">
        <v>1</v>
      </c>
      <c r="D39" s="212" t="s">
        <v>67</v>
      </c>
      <c r="E39" s="212" t="s">
        <v>459</v>
      </c>
      <c r="F39" s="4" t="str">
        <f>UnitControlCenter!$B$7</f>
        <v>2019 euros / ton CO2e abated, Annual average abatement (MtCO2e)</v>
      </c>
      <c r="G39" s="69" t="s">
        <v>3201</v>
      </c>
      <c r="I39" s="212"/>
    </row>
    <row r="40" spans="1:19" ht="29.5" thickBot="1" x14ac:dyDescent="0.4">
      <c r="A40" s="255" t="s">
        <v>376</v>
      </c>
      <c r="B40" s="255" t="s">
        <v>3110</v>
      </c>
      <c r="C40" s="270">
        <v>1</v>
      </c>
      <c r="D40" s="256" t="s">
        <v>67</v>
      </c>
      <c r="E40" s="256" t="s">
        <v>459</v>
      </c>
      <c r="F40" s="259" t="str">
        <f>UnitControlCenter!$B$7</f>
        <v>2019 euros / ton CO2e abated, Annual average abatement (MtCO2e)</v>
      </c>
      <c r="G40" s="257" t="s">
        <v>3201</v>
      </c>
      <c r="H40" s="257"/>
      <c r="I40" s="256"/>
      <c r="J40" s="257"/>
      <c r="K40" s="257"/>
      <c r="L40" s="257"/>
      <c r="M40" s="257"/>
      <c r="N40" s="257"/>
      <c r="O40" s="257"/>
      <c r="P40" s="257"/>
      <c r="Q40" s="257"/>
      <c r="R40" s="257"/>
      <c r="S40" s="257"/>
    </row>
    <row r="41" spans="1:19" ht="43.5" x14ac:dyDescent="0.35">
      <c r="A41" s="213" t="s">
        <v>2411</v>
      </c>
      <c r="B41" s="213" t="s">
        <v>3113</v>
      </c>
      <c r="C41" s="263">
        <v>1</v>
      </c>
      <c r="D41" s="212" t="s">
        <v>67</v>
      </c>
      <c r="E41" s="212" t="s">
        <v>66</v>
      </c>
      <c r="F41" s="4" t="str">
        <f>UnitControlCenter!$B$8</f>
        <v>billion 2019 euros / year</v>
      </c>
      <c r="G41" s="69" t="s">
        <v>3111</v>
      </c>
      <c r="H41" s="69" t="s">
        <v>2495</v>
      </c>
      <c r="I41" s="212" t="s">
        <v>2477</v>
      </c>
    </row>
    <row r="42" spans="1:19" x14ac:dyDescent="0.35">
      <c r="A42" s="213" t="s">
        <v>2411</v>
      </c>
      <c r="B42" s="254" t="s">
        <v>2881</v>
      </c>
      <c r="C42" s="263">
        <v>1</v>
      </c>
      <c r="D42" s="212" t="s">
        <v>65</v>
      </c>
      <c r="E42" s="212" t="s">
        <v>66</v>
      </c>
      <c r="F42" s="4" t="str">
        <f>UnitControlCenter!$B$8</f>
        <v>billion 2019 euros / year</v>
      </c>
      <c r="G42" s="69" t="s">
        <v>2873</v>
      </c>
      <c r="I42" s="212"/>
    </row>
    <row r="43" spans="1:19" ht="58" x14ac:dyDescent="0.35">
      <c r="A43" s="213" t="s">
        <v>2411</v>
      </c>
      <c r="B43" s="213" t="s">
        <v>3098</v>
      </c>
      <c r="C43" s="285">
        <v>1</v>
      </c>
      <c r="D43" s="212" t="s">
        <v>67</v>
      </c>
      <c r="E43" s="212" t="s">
        <v>68</v>
      </c>
      <c r="F43" s="4" t="str">
        <f>UnitControlCenter!$B$8</f>
        <v>billion 2019 euros / year</v>
      </c>
      <c r="G43" s="4" t="s">
        <v>3099</v>
      </c>
      <c r="H43" s="4" t="s">
        <v>3100</v>
      </c>
      <c r="I43" s="4" t="s">
        <v>3101</v>
      </c>
    </row>
    <row r="44" spans="1:19" ht="29" x14ac:dyDescent="0.35">
      <c r="A44" s="213" t="s">
        <v>2411</v>
      </c>
      <c r="B44" s="254" t="s">
        <v>3103</v>
      </c>
      <c r="C44" s="271">
        <v>1</v>
      </c>
      <c r="D44" s="212" t="s">
        <v>65</v>
      </c>
      <c r="E44" s="212" t="s">
        <v>66</v>
      </c>
      <c r="F44" s="7" t="str">
        <f>UnitControlCenter!$B$9</f>
        <v>billion 2019 euros</v>
      </c>
      <c r="G44" s="262" t="s">
        <v>3105</v>
      </c>
      <c r="H44" s="262"/>
      <c r="I44" s="212"/>
    </row>
    <row r="45" spans="1:19" s="262" customFormat="1" ht="29" x14ac:dyDescent="0.35">
      <c r="A45" s="213" t="s">
        <v>2411</v>
      </c>
      <c r="B45" s="254" t="s">
        <v>3106</v>
      </c>
      <c r="C45" s="271">
        <v>1</v>
      </c>
      <c r="D45" s="212" t="s">
        <v>65</v>
      </c>
      <c r="E45" s="212" t="s">
        <v>66</v>
      </c>
      <c r="F45" s="7" t="str">
        <f>UnitControlCenter!$B$8</f>
        <v>billion 2019 euros / year</v>
      </c>
      <c r="G45" s="262" t="s">
        <v>3107</v>
      </c>
      <c r="I45" s="212"/>
    </row>
    <row r="46" spans="1:19" ht="116.5" thickBot="1" x14ac:dyDescent="0.4">
      <c r="A46" s="255" t="s">
        <v>2411</v>
      </c>
      <c r="B46" s="260" t="s">
        <v>3194</v>
      </c>
      <c r="C46" s="270">
        <v>1</v>
      </c>
      <c r="D46" s="256" t="s">
        <v>67</v>
      </c>
      <c r="E46" s="256" t="s">
        <v>66</v>
      </c>
      <c r="F46" s="259" t="str">
        <f>UnitControlCenter!$B$8</f>
        <v>billion 2019 euros / year</v>
      </c>
      <c r="G46" s="257" t="s">
        <v>3198</v>
      </c>
      <c r="H46" s="257" t="s">
        <v>3195</v>
      </c>
      <c r="I46" s="256" t="s">
        <v>3197</v>
      </c>
      <c r="J46" s="257"/>
      <c r="K46" s="257"/>
      <c r="L46" s="257"/>
      <c r="M46" s="257"/>
      <c r="N46" s="257"/>
      <c r="O46" s="257"/>
      <c r="P46" s="257"/>
      <c r="Q46" s="257"/>
      <c r="R46" s="257"/>
      <c r="S46" s="257"/>
    </row>
    <row r="47" spans="1:19" ht="29" x14ac:dyDescent="0.35">
      <c r="A47" s="213" t="s">
        <v>3001</v>
      </c>
      <c r="B47" s="254" t="s">
        <v>3018</v>
      </c>
      <c r="C47" s="278">
        <v>1</v>
      </c>
      <c r="D47" s="212" t="s">
        <v>67</v>
      </c>
      <c r="E47" s="212" t="s">
        <v>66</v>
      </c>
      <c r="F47" s="7" t="str">
        <f>UnitControlCenter!$B$10</f>
        <v>jobs</v>
      </c>
      <c r="G47" s="262" t="s">
        <v>3009</v>
      </c>
      <c r="H47" s="262" t="s">
        <v>3008</v>
      </c>
      <c r="I47" s="212" t="s">
        <v>2478</v>
      </c>
    </row>
    <row r="48" spans="1:19" ht="29" x14ac:dyDescent="0.35">
      <c r="A48" s="213" t="s">
        <v>3001</v>
      </c>
      <c r="B48" s="254" t="s">
        <v>3019</v>
      </c>
      <c r="C48" s="281">
        <v>1</v>
      </c>
      <c r="D48" s="212" t="s">
        <v>67</v>
      </c>
      <c r="E48" s="212" t="s">
        <v>66</v>
      </c>
      <c r="F48" s="7" t="str">
        <f>UnitControlCenter!$B$10</f>
        <v>jobs</v>
      </c>
      <c r="G48" s="262" t="s">
        <v>3022</v>
      </c>
      <c r="H48" s="262" t="s">
        <v>3023</v>
      </c>
      <c r="I48" s="212" t="s">
        <v>3024</v>
      </c>
    </row>
    <row r="49" spans="1:19" ht="29" x14ac:dyDescent="0.35">
      <c r="A49" s="213" t="s">
        <v>3001</v>
      </c>
      <c r="B49" s="254" t="s">
        <v>3082</v>
      </c>
      <c r="C49" s="283">
        <v>1</v>
      </c>
      <c r="D49" s="212" t="s">
        <v>67</v>
      </c>
      <c r="E49" s="212" t="s">
        <v>66</v>
      </c>
      <c r="F49" s="7" t="str">
        <f>UnitControlCenter!$B$10</f>
        <v>jobs</v>
      </c>
      <c r="G49" s="262" t="s">
        <v>3086</v>
      </c>
      <c r="H49" s="262" t="s">
        <v>3085</v>
      </c>
      <c r="I49" s="212" t="s">
        <v>3097</v>
      </c>
    </row>
    <row r="50" spans="1:19" ht="43.5" x14ac:dyDescent="0.35">
      <c r="A50" s="213" t="s">
        <v>3001</v>
      </c>
      <c r="B50" s="254" t="s">
        <v>3151</v>
      </c>
      <c r="C50" s="289">
        <v>1</v>
      </c>
      <c r="D50" s="212" t="s">
        <v>67</v>
      </c>
      <c r="E50" s="212" t="s">
        <v>66</v>
      </c>
      <c r="F50" s="7" t="str">
        <f>UnitControlCenter!$B$10</f>
        <v>jobs</v>
      </c>
      <c r="G50" s="262" t="s">
        <v>3150</v>
      </c>
      <c r="H50" s="262" t="s">
        <v>3008</v>
      </c>
      <c r="I50" s="212" t="s">
        <v>2478</v>
      </c>
    </row>
    <row r="51" spans="1:19" ht="43.5" x14ac:dyDescent="0.35">
      <c r="A51" s="213" t="s">
        <v>3001</v>
      </c>
      <c r="B51" s="254" t="s">
        <v>3003</v>
      </c>
      <c r="C51" s="278">
        <v>1</v>
      </c>
      <c r="D51" s="212" t="s">
        <v>67</v>
      </c>
      <c r="E51" s="212" t="s">
        <v>66</v>
      </c>
      <c r="F51" s="4" t="str">
        <f>UnitControlCenter!$B$8</f>
        <v>billion 2019 euros / year</v>
      </c>
      <c r="G51" s="262" t="s">
        <v>3010</v>
      </c>
      <c r="H51" s="262" t="s">
        <v>3012</v>
      </c>
      <c r="I51" s="212" t="s">
        <v>2478</v>
      </c>
    </row>
    <row r="52" spans="1:19" ht="43.5" x14ac:dyDescent="0.35">
      <c r="A52" s="213" t="s">
        <v>3001</v>
      </c>
      <c r="B52" s="254" t="s">
        <v>3025</v>
      </c>
      <c r="C52" s="282">
        <v>1</v>
      </c>
      <c r="D52" s="212" t="s">
        <v>67</v>
      </c>
      <c r="E52" s="212" t="s">
        <v>66</v>
      </c>
      <c r="F52" s="4" t="str">
        <f>UnitControlCenter!$B$12</f>
        <v>% change</v>
      </c>
      <c r="G52" s="262" t="s">
        <v>3027</v>
      </c>
      <c r="H52" s="262" t="s">
        <v>3012</v>
      </c>
      <c r="I52" s="212" t="s">
        <v>2478</v>
      </c>
    </row>
    <row r="53" spans="1:19" ht="29" x14ac:dyDescent="0.35">
      <c r="A53" s="213" t="s">
        <v>3001</v>
      </c>
      <c r="B53" s="254" t="s">
        <v>3083</v>
      </c>
      <c r="C53" s="283">
        <v>1</v>
      </c>
      <c r="D53" s="212" t="s">
        <v>67</v>
      </c>
      <c r="E53" s="212" t="s">
        <v>66</v>
      </c>
      <c r="F53" s="4" t="str">
        <f>UnitControlCenter!$B$8</f>
        <v>billion 2019 euros / year</v>
      </c>
      <c r="G53" s="262" t="s">
        <v>3087</v>
      </c>
      <c r="H53" s="262" t="s">
        <v>3085</v>
      </c>
      <c r="I53" s="212" t="s">
        <v>3097</v>
      </c>
    </row>
    <row r="54" spans="1:19" ht="43.5" x14ac:dyDescent="0.35">
      <c r="A54" s="213" t="s">
        <v>3001</v>
      </c>
      <c r="B54" s="254" t="s">
        <v>3017</v>
      </c>
      <c r="C54" s="278">
        <v>1</v>
      </c>
      <c r="D54" s="212" t="s">
        <v>67</v>
      </c>
      <c r="E54" s="212" t="s">
        <v>66</v>
      </c>
      <c r="F54" s="4" t="str">
        <f>UnitControlCenter!$B$8</f>
        <v>billion 2019 euros / year</v>
      </c>
      <c r="G54" s="262" t="s">
        <v>3013</v>
      </c>
      <c r="H54" s="262" t="s">
        <v>3011</v>
      </c>
      <c r="I54" s="212" t="s">
        <v>2478</v>
      </c>
    </row>
    <row r="55" spans="1:19" ht="29" x14ac:dyDescent="0.35">
      <c r="A55" s="213" t="s">
        <v>3001</v>
      </c>
      <c r="B55" s="254" t="s">
        <v>3015</v>
      </c>
      <c r="C55" s="271">
        <v>1</v>
      </c>
      <c r="D55" s="212" t="s">
        <v>65</v>
      </c>
      <c r="E55" s="212" t="s">
        <v>66</v>
      </c>
      <c r="F55" s="7" t="str">
        <f>UnitControlCenter!$B$13</f>
        <v>2019 euros / employee-year</v>
      </c>
      <c r="G55" s="262" t="s">
        <v>3016</v>
      </c>
      <c r="H55" s="262"/>
      <c r="I55" s="212"/>
    </row>
    <row r="56" spans="1:19" ht="29.5" thickBot="1" x14ac:dyDescent="0.4">
      <c r="A56" s="255" t="s">
        <v>3001</v>
      </c>
      <c r="B56" s="260" t="s">
        <v>3084</v>
      </c>
      <c r="C56" s="270">
        <v>1</v>
      </c>
      <c r="D56" s="256" t="s">
        <v>67</v>
      </c>
      <c r="E56" s="256" t="s">
        <v>66</v>
      </c>
      <c r="F56" s="259" t="str">
        <f>UnitControlCenter!$B$8</f>
        <v>billion 2019 euros / year</v>
      </c>
      <c r="G56" s="257" t="s">
        <v>3088</v>
      </c>
      <c r="H56" s="257" t="s">
        <v>3085</v>
      </c>
      <c r="I56" s="256" t="s">
        <v>3097</v>
      </c>
      <c r="J56" s="257"/>
      <c r="K56" s="257"/>
      <c r="L56" s="257"/>
      <c r="M56" s="257"/>
      <c r="N56" s="257"/>
      <c r="O56" s="257"/>
      <c r="P56" s="257"/>
      <c r="Q56" s="257"/>
      <c r="R56" s="257"/>
      <c r="S56" s="257"/>
    </row>
    <row r="57" spans="1:19" ht="87" x14ac:dyDescent="0.35">
      <c r="A57" s="213" t="s">
        <v>3002</v>
      </c>
      <c r="B57" s="213" t="s">
        <v>2789</v>
      </c>
      <c r="C57" s="263">
        <v>1</v>
      </c>
      <c r="D57" s="212" t="s">
        <v>67</v>
      </c>
      <c r="E57" s="212" t="s">
        <v>66</v>
      </c>
      <c r="F57" s="4" t="str">
        <f>UnitControlCenter!$B$8</f>
        <v>billion 2019 euros / year</v>
      </c>
      <c r="G57" s="4" t="s">
        <v>2790</v>
      </c>
      <c r="H57" s="4" t="s">
        <v>2791</v>
      </c>
      <c r="I57" s="4" t="s">
        <v>2764</v>
      </c>
    </row>
    <row r="58" spans="1:19" ht="43.5" x14ac:dyDescent="0.35">
      <c r="A58" s="213" t="s">
        <v>3002</v>
      </c>
      <c r="B58" s="213" t="s">
        <v>2793</v>
      </c>
      <c r="C58" s="263">
        <v>1</v>
      </c>
      <c r="D58" s="212" t="s">
        <v>67</v>
      </c>
      <c r="E58" s="212" t="s">
        <v>66</v>
      </c>
      <c r="F58" s="4" t="str">
        <f>UnitControlCenter!$B$8</f>
        <v>billion 2019 euros / year</v>
      </c>
      <c r="G58" s="4" t="s">
        <v>2803</v>
      </c>
      <c r="H58" s="4" t="s">
        <v>2804</v>
      </c>
      <c r="I58" s="4" t="s">
        <v>2805</v>
      </c>
    </row>
    <row r="59" spans="1:19" ht="58" x14ac:dyDescent="0.35">
      <c r="A59" s="213" t="s">
        <v>3002</v>
      </c>
      <c r="B59" s="213" t="s">
        <v>2794</v>
      </c>
      <c r="C59" s="263">
        <v>1</v>
      </c>
      <c r="D59" s="212" t="s">
        <v>67</v>
      </c>
      <c r="E59" s="212" t="s">
        <v>66</v>
      </c>
      <c r="F59" s="4" t="str">
        <f>UnitControlCenter!$B$8</f>
        <v>billion 2019 euros / year</v>
      </c>
      <c r="G59" s="4" t="s">
        <v>2814</v>
      </c>
      <c r="H59" s="4" t="s">
        <v>2812</v>
      </c>
      <c r="I59" s="4" t="s">
        <v>2813</v>
      </c>
    </row>
    <row r="60" spans="1:19" ht="43.5" x14ac:dyDescent="0.35">
      <c r="A60" s="213" t="s">
        <v>3002</v>
      </c>
      <c r="B60" s="213" t="s">
        <v>2795</v>
      </c>
      <c r="C60" s="263">
        <v>1</v>
      </c>
      <c r="D60" s="212" t="s">
        <v>67</v>
      </c>
      <c r="E60" s="212" t="s">
        <v>66</v>
      </c>
      <c r="F60" s="4" t="str">
        <f>UnitControlCenter!$B$8</f>
        <v>billion 2019 euros / year</v>
      </c>
      <c r="G60" s="4" t="s">
        <v>2808</v>
      </c>
      <c r="H60" s="4" t="s">
        <v>2804</v>
      </c>
      <c r="I60" s="4" t="s">
        <v>2806</v>
      </c>
    </row>
    <row r="61" spans="1:19" ht="43.5" x14ac:dyDescent="0.35">
      <c r="A61" s="213" t="s">
        <v>3002</v>
      </c>
      <c r="B61" s="213" t="s">
        <v>2796</v>
      </c>
      <c r="C61" s="263">
        <v>1</v>
      </c>
      <c r="D61" s="212" t="s">
        <v>67</v>
      </c>
      <c r="E61" s="212" t="s">
        <v>66</v>
      </c>
      <c r="F61" s="4" t="str">
        <f>UnitControlCenter!$B$8</f>
        <v>billion 2019 euros / year</v>
      </c>
      <c r="G61" s="4" t="s">
        <v>2809</v>
      </c>
      <c r="H61" s="4" t="s">
        <v>2804</v>
      </c>
      <c r="I61" s="4" t="s">
        <v>2807</v>
      </c>
    </row>
    <row r="62" spans="1:19" ht="58" x14ac:dyDescent="0.35">
      <c r="A62" s="213" t="s">
        <v>3002</v>
      </c>
      <c r="B62" s="213" t="s">
        <v>2797</v>
      </c>
      <c r="C62" s="263">
        <v>1</v>
      </c>
      <c r="D62" s="212" t="s">
        <v>67</v>
      </c>
      <c r="E62" s="212" t="s">
        <v>66</v>
      </c>
      <c r="F62" s="4" t="str">
        <f>UnitControlCenter!$B$8</f>
        <v>billion 2019 euros / year</v>
      </c>
      <c r="G62" s="4" t="s">
        <v>2815</v>
      </c>
      <c r="H62" s="4" t="s">
        <v>2812</v>
      </c>
      <c r="I62" s="4" t="s">
        <v>2813</v>
      </c>
    </row>
    <row r="63" spans="1:19" ht="58" x14ac:dyDescent="0.35">
      <c r="A63" s="213" t="s">
        <v>3002</v>
      </c>
      <c r="B63" s="213" t="s">
        <v>2798</v>
      </c>
      <c r="C63" s="263">
        <v>1</v>
      </c>
      <c r="D63" s="212" t="s">
        <v>67</v>
      </c>
      <c r="E63" s="212" t="s">
        <v>66</v>
      </c>
      <c r="F63" s="4" t="str">
        <f>UnitControlCenter!$B$8</f>
        <v>billion 2019 euros / year</v>
      </c>
      <c r="G63" s="4" t="s">
        <v>2816</v>
      </c>
      <c r="H63" s="4" t="s">
        <v>2812</v>
      </c>
      <c r="I63" s="4" t="s">
        <v>2813</v>
      </c>
    </row>
    <row r="64" spans="1:19" ht="72.5" x14ac:dyDescent="0.35">
      <c r="A64" s="213" t="s">
        <v>3002</v>
      </c>
      <c r="B64" s="213" t="s">
        <v>2799</v>
      </c>
      <c r="C64" s="263">
        <v>1</v>
      </c>
      <c r="D64" s="212" t="s">
        <v>67</v>
      </c>
      <c r="E64" s="212" t="s">
        <v>66</v>
      </c>
      <c r="F64" s="4" t="str">
        <f>UnitControlCenter!$B$8</f>
        <v>billion 2019 euros / year</v>
      </c>
      <c r="G64" s="4" t="s">
        <v>2817</v>
      </c>
      <c r="H64" s="4" t="s">
        <v>2812</v>
      </c>
      <c r="I64" s="4" t="s">
        <v>2813</v>
      </c>
    </row>
    <row r="65" spans="1:19" ht="58" x14ac:dyDescent="0.35">
      <c r="A65" s="213" t="s">
        <v>3002</v>
      </c>
      <c r="B65" s="213" t="s">
        <v>2823</v>
      </c>
      <c r="C65" s="263">
        <v>1</v>
      </c>
      <c r="D65" s="212" t="s">
        <v>67</v>
      </c>
      <c r="E65" s="212" t="s">
        <v>66</v>
      </c>
      <c r="F65" s="4" t="str">
        <f>UnitControlCenter!$B$8</f>
        <v>billion 2019 euros / year</v>
      </c>
      <c r="G65" s="4" t="s">
        <v>2821</v>
      </c>
      <c r="H65" s="4" t="s">
        <v>2812</v>
      </c>
      <c r="I65" s="4" t="s">
        <v>2819</v>
      </c>
    </row>
    <row r="66" spans="1:19" ht="58.5" thickBot="1" x14ac:dyDescent="0.4">
      <c r="A66" s="255" t="s">
        <v>3002</v>
      </c>
      <c r="B66" s="255" t="s">
        <v>2824</v>
      </c>
      <c r="C66" s="270">
        <v>1</v>
      </c>
      <c r="D66" s="256" t="s">
        <v>67</v>
      </c>
      <c r="E66" s="256" t="s">
        <v>66</v>
      </c>
      <c r="F66" s="259" t="str">
        <f>UnitControlCenter!$B$8</f>
        <v>billion 2019 euros / year</v>
      </c>
      <c r="G66" s="259" t="s">
        <v>2822</v>
      </c>
      <c r="H66" s="259" t="s">
        <v>2812</v>
      </c>
      <c r="I66" s="259" t="s">
        <v>2820</v>
      </c>
      <c r="J66" s="257"/>
      <c r="K66" s="257"/>
      <c r="L66" s="257"/>
      <c r="M66" s="257"/>
      <c r="N66" s="257"/>
      <c r="O66" s="257"/>
      <c r="P66" s="257"/>
      <c r="Q66" s="257"/>
      <c r="R66" s="257"/>
      <c r="S66" s="257"/>
    </row>
    <row r="67" spans="1:19" ht="29" x14ac:dyDescent="0.35">
      <c r="A67" s="213" t="s">
        <v>2412</v>
      </c>
      <c r="B67" s="213" t="s">
        <v>3152</v>
      </c>
      <c r="C67" s="289">
        <v>1</v>
      </c>
      <c r="D67" s="212" t="s">
        <v>65</v>
      </c>
      <c r="E67" s="212" t="s">
        <v>3155</v>
      </c>
      <c r="F67" s="4" t="str">
        <f>UnitControlCenter!$B$11</f>
        <v>incidents / year</v>
      </c>
      <c r="G67" s="212" t="s">
        <v>3052</v>
      </c>
      <c r="I67" s="212"/>
    </row>
    <row r="68" spans="1:19" x14ac:dyDescent="0.35">
      <c r="A68" s="213" t="s">
        <v>2412</v>
      </c>
      <c r="B68" s="213" t="s">
        <v>3044</v>
      </c>
      <c r="C68" s="263">
        <v>0</v>
      </c>
      <c r="D68" s="212" t="s">
        <v>65</v>
      </c>
      <c r="E68" s="212" t="s">
        <v>66</v>
      </c>
      <c r="F68" s="4" t="str">
        <f>UnitControlCenter!$B$11</f>
        <v>incidents / year</v>
      </c>
      <c r="G68" s="212" t="s">
        <v>3052</v>
      </c>
      <c r="I68" s="212"/>
    </row>
    <row r="69" spans="1:19" ht="29" x14ac:dyDescent="0.35">
      <c r="A69" s="213" t="s">
        <v>2412</v>
      </c>
      <c r="B69" s="213" t="s">
        <v>2413</v>
      </c>
      <c r="C69" s="271">
        <v>1</v>
      </c>
      <c r="D69" s="212" t="s">
        <v>65</v>
      </c>
      <c r="E69" s="212" t="s">
        <v>66</v>
      </c>
      <c r="F69" s="7" t="str">
        <f>UnitControlCenter!$B$8</f>
        <v>billion 2019 euros / year</v>
      </c>
      <c r="G69" s="212" t="s">
        <v>69</v>
      </c>
      <c r="H69" s="262"/>
      <c r="I69" s="212"/>
    </row>
    <row r="70" spans="1:19" x14ac:dyDescent="0.35">
      <c r="A70" s="213" t="s">
        <v>2412</v>
      </c>
      <c r="B70" s="213" t="s">
        <v>3045</v>
      </c>
      <c r="C70" s="271">
        <v>1</v>
      </c>
      <c r="D70" s="212" t="s">
        <v>65</v>
      </c>
      <c r="E70" s="212" t="s">
        <v>66</v>
      </c>
      <c r="F70" s="4" t="str">
        <f>UnitControlCenter!$B$11</f>
        <v>incidents / year</v>
      </c>
      <c r="G70" s="212" t="s">
        <v>3053</v>
      </c>
      <c r="H70" s="262"/>
      <c r="I70" s="212"/>
    </row>
    <row r="71" spans="1:19" ht="29" x14ac:dyDescent="0.35">
      <c r="A71" s="213" t="s">
        <v>2412</v>
      </c>
      <c r="B71" s="213" t="s">
        <v>3046</v>
      </c>
      <c r="C71" s="271">
        <v>1</v>
      </c>
      <c r="D71" s="212" t="s">
        <v>65</v>
      </c>
      <c r="E71" s="212" t="s">
        <v>66</v>
      </c>
      <c r="F71" s="4" t="str">
        <f>UnitControlCenter!$B$11</f>
        <v>incidents / year</v>
      </c>
      <c r="G71" s="212" t="s">
        <v>3054</v>
      </c>
      <c r="H71" s="262"/>
      <c r="I71" s="212"/>
    </row>
    <row r="72" spans="1:19" x14ac:dyDescent="0.35">
      <c r="A72" s="213" t="s">
        <v>2412</v>
      </c>
      <c r="B72" s="213" t="s">
        <v>3059</v>
      </c>
      <c r="C72" s="271">
        <v>1</v>
      </c>
      <c r="D72" s="212" t="s">
        <v>65</v>
      </c>
      <c r="E72" s="212" t="s">
        <v>66</v>
      </c>
      <c r="F72" s="4" t="str">
        <f>UnitControlCenter!$B$11</f>
        <v>incidents / year</v>
      </c>
      <c r="G72" s="212" t="s">
        <v>3060</v>
      </c>
      <c r="H72" s="262"/>
      <c r="I72" s="212"/>
    </row>
    <row r="73" spans="1:19" x14ac:dyDescent="0.35">
      <c r="A73" s="213" t="s">
        <v>2412</v>
      </c>
      <c r="B73" s="213" t="s">
        <v>3047</v>
      </c>
      <c r="C73" s="271">
        <v>1</v>
      </c>
      <c r="D73" s="212" t="s">
        <v>65</v>
      </c>
      <c r="E73" s="212" t="s">
        <v>66</v>
      </c>
      <c r="F73" s="4" t="str">
        <f>UnitControlCenter!$B$11</f>
        <v>incidents / year</v>
      </c>
      <c r="G73" s="212" t="s">
        <v>3055</v>
      </c>
      <c r="H73" s="262"/>
      <c r="I73" s="212"/>
    </row>
    <row r="74" spans="1:19" x14ac:dyDescent="0.35">
      <c r="A74" s="213" t="s">
        <v>2412</v>
      </c>
      <c r="B74" s="213" t="s">
        <v>3048</v>
      </c>
      <c r="C74" s="271">
        <v>1</v>
      </c>
      <c r="D74" s="212" t="s">
        <v>65</v>
      </c>
      <c r="E74" s="212" t="s">
        <v>66</v>
      </c>
      <c r="F74" s="4" t="str">
        <f>UnitControlCenter!$B$11</f>
        <v>incidents / year</v>
      </c>
      <c r="G74" s="212" t="s">
        <v>3056</v>
      </c>
      <c r="H74" s="262"/>
      <c r="I74" s="212"/>
    </row>
    <row r="75" spans="1:19" x14ac:dyDescent="0.35">
      <c r="A75" s="213" t="s">
        <v>2412</v>
      </c>
      <c r="B75" s="213" t="s">
        <v>3049</v>
      </c>
      <c r="C75" s="271">
        <v>1</v>
      </c>
      <c r="D75" s="212" t="s">
        <v>65</v>
      </c>
      <c r="E75" s="212" t="s">
        <v>66</v>
      </c>
      <c r="F75" s="4" t="str">
        <f>UnitControlCenter!$B$11</f>
        <v>incidents / year</v>
      </c>
      <c r="G75" s="212" t="s">
        <v>3057</v>
      </c>
      <c r="H75" s="262"/>
      <c r="I75" s="212"/>
    </row>
    <row r="76" spans="1:19" ht="29.5" thickBot="1" x14ac:dyDescent="0.4">
      <c r="A76" s="255" t="s">
        <v>2412</v>
      </c>
      <c r="B76" s="255" t="s">
        <v>3050</v>
      </c>
      <c r="C76" s="270">
        <v>1</v>
      </c>
      <c r="D76" s="256" t="s">
        <v>65</v>
      </c>
      <c r="E76" s="256" t="s">
        <v>66</v>
      </c>
      <c r="F76" s="259" t="str">
        <f>UnitControlCenter!$B$11</f>
        <v>incidents / year</v>
      </c>
      <c r="G76" s="256" t="s">
        <v>3058</v>
      </c>
      <c r="H76" s="257"/>
      <c r="I76" s="256"/>
      <c r="J76" s="257"/>
      <c r="K76" s="257"/>
      <c r="L76" s="257"/>
      <c r="M76" s="257"/>
      <c r="N76" s="257"/>
      <c r="O76" s="257"/>
      <c r="P76" s="257"/>
      <c r="Q76" s="257"/>
      <c r="R76" s="257"/>
      <c r="S76" s="257"/>
    </row>
    <row r="77" spans="1:19" ht="130.5" x14ac:dyDescent="0.35">
      <c r="A77" s="213" t="s">
        <v>2553</v>
      </c>
      <c r="B77" s="213" t="s">
        <v>2414</v>
      </c>
      <c r="C77" s="263">
        <v>1</v>
      </c>
      <c r="D77" s="212" t="s">
        <v>67</v>
      </c>
      <c r="E77" s="212" t="s">
        <v>68</v>
      </c>
      <c r="F77" s="4" t="str">
        <f>UnitControlCenter!$B$15</f>
        <v>terawatt-hours (TWh) / year</v>
      </c>
      <c r="G77" s="212" t="s">
        <v>2590</v>
      </c>
      <c r="H77" s="69" t="s">
        <v>2591</v>
      </c>
      <c r="I77" s="212" t="s">
        <v>2598</v>
      </c>
    </row>
    <row r="78" spans="1:19" ht="145" x14ac:dyDescent="0.35">
      <c r="A78" s="213" t="s">
        <v>2553</v>
      </c>
      <c r="B78" s="213" t="s">
        <v>2415</v>
      </c>
      <c r="C78" s="263">
        <v>1</v>
      </c>
      <c r="D78" s="212" t="s">
        <v>67</v>
      </c>
      <c r="E78" s="212" t="s">
        <v>66</v>
      </c>
      <c r="F78" s="4" t="str">
        <f>UnitControlCenter!$B$15</f>
        <v>terawatt-hours (TWh) / year</v>
      </c>
      <c r="G78" s="212" t="s">
        <v>2592</v>
      </c>
      <c r="H78" s="69" t="s">
        <v>2593</v>
      </c>
      <c r="I78" s="212" t="s">
        <v>2599</v>
      </c>
    </row>
    <row r="79" spans="1:19" ht="130.5" x14ac:dyDescent="0.35">
      <c r="A79" s="213" t="s">
        <v>2553</v>
      </c>
      <c r="B79" s="213" t="s">
        <v>2416</v>
      </c>
      <c r="C79" s="263">
        <v>1</v>
      </c>
      <c r="D79" s="212" t="s">
        <v>67</v>
      </c>
      <c r="E79" s="212" t="s">
        <v>68</v>
      </c>
      <c r="F79" s="4" t="str">
        <f>UnitControlCenter!$B$16</f>
        <v>gigawatts (GW) / year</v>
      </c>
      <c r="G79" s="212" t="s">
        <v>2594</v>
      </c>
      <c r="H79" s="69" t="s">
        <v>2595</v>
      </c>
      <c r="I79" s="212" t="s">
        <v>2600</v>
      </c>
    </row>
    <row r="80" spans="1:19" ht="145" x14ac:dyDescent="0.35">
      <c r="A80" s="213" t="s">
        <v>2553</v>
      </c>
      <c r="B80" s="213" t="s">
        <v>2417</v>
      </c>
      <c r="C80" s="263">
        <v>1</v>
      </c>
      <c r="D80" s="212" t="s">
        <v>67</v>
      </c>
      <c r="E80" s="212" t="s">
        <v>66</v>
      </c>
      <c r="F80" s="4" t="str">
        <f>UnitControlCenter!$B$16</f>
        <v>gigawatts (GW) / year</v>
      </c>
      <c r="G80" s="212" t="s">
        <v>2596</v>
      </c>
      <c r="H80" s="69" t="s">
        <v>2597</v>
      </c>
      <c r="I80" s="212" t="s">
        <v>2601</v>
      </c>
    </row>
    <row r="81" spans="1:19" ht="44" thickBot="1" x14ac:dyDescent="0.4">
      <c r="A81" s="255" t="s">
        <v>2553</v>
      </c>
      <c r="B81" s="255" t="s">
        <v>2554</v>
      </c>
      <c r="C81" s="270">
        <v>1</v>
      </c>
      <c r="D81" s="256" t="s">
        <v>67</v>
      </c>
      <c r="E81" s="256" t="s">
        <v>68</v>
      </c>
      <c r="F81" s="259" t="str">
        <f>UnitControlCenter!$B$15</f>
        <v>terawatt-hours (TWh) / year</v>
      </c>
      <c r="G81" s="256" t="s">
        <v>2970</v>
      </c>
      <c r="H81" s="256" t="s">
        <v>2971</v>
      </c>
      <c r="I81" s="256" t="s">
        <v>2602</v>
      </c>
      <c r="J81" s="257"/>
      <c r="K81" s="257"/>
      <c r="L81" s="257"/>
      <c r="M81" s="257"/>
      <c r="N81" s="257"/>
      <c r="O81" s="257"/>
      <c r="P81" s="257"/>
      <c r="Q81" s="257"/>
      <c r="R81" s="257"/>
      <c r="S81" s="257"/>
    </row>
    <row r="82" spans="1:19" ht="116" x14ac:dyDescent="0.35">
      <c r="A82" s="213" t="s">
        <v>3306</v>
      </c>
      <c r="B82" s="213" t="s">
        <v>2418</v>
      </c>
      <c r="C82" s="263">
        <v>1</v>
      </c>
      <c r="D82" s="212" t="s">
        <v>67</v>
      </c>
      <c r="E82" s="212" t="s">
        <v>2435</v>
      </c>
      <c r="F82" s="4" t="str">
        <f>UnitControlCenter!$B$17</f>
        <v>2019 euros / megawatt-hour (MWh)</v>
      </c>
      <c r="G82" s="212" t="s">
        <v>2603</v>
      </c>
      <c r="H82" s="69" t="s">
        <v>2604</v>
      </c>
      <c r="I82" s="212" t="s">
        <v>2605</v>
      </c>
    </row>
    <row r="83" spans="1:19" ht="29" x14ac:dyDescent="0.35">
      <c r="A83" s="213" t="s">
        <v>3306</v>
      </c>
      <c r="B83" s="213" t="s">
        <v>2419</v>
      </c>
      <c r="C83" s="263">
        <v>1</v>
      </c>
      <c r="D83" s="212" t="s">
        <v>67</v>
      </c>
      <c r="E83" s="212" t="s">
        <v>68</v>
      </c>
      <c r="F83" s="4" t="str">
        <f>UnitControlCenter!$B$15</f>
        <v>terawatt-hours (TWh) / year</v>
      </c>
      <c r="G83" s="212" t="s">
        <v>2905</v>
      </c>
      <c r="H83" s="69" t="s">
        <v>2906</v>
      </c>
      <c r="I83" s="212" t="s">
        <v>2907</v>
      </c>
    </row>
    <row r="84" spans="1:19" ht="58" x14ac:dyDescent="0.35">
      <c r="A84" s="213" t="s">
        <v>3306</v>
      </c>
      <c r="B84" s="213" t="s">
        <v>3307</v>
      </c>
      <c r="C84" s="310">
        <v>1</v>
      </c>
      <c r="D84" s="212" t="s">
        <v>67</v>
      </c>
      <c r="E84" s="212" t="s">
        <v>68</v>
      </c>
      <c r="F84" s="4" t="str">
        <f>UnitControlCenter!$B$3</f>
        <v>million metric tons / year</v>
      </c>
      <c r="G84" s="212" t="s">
        <v>3310</v>
      </c>
      <c r="H84" s="69" t="s">
        <v>3308</v>
      </c>
      <c r="I84" s="212" t="s">
        <v>3309</v>
      </c>
    </row>
    <row r="85" spans="1:19" ht="101.5" x14ac:dyDescent="0.35">
      <c r="A85" s="213" t="s">
        <v>3306</v>
      </c>
      <c r="B85" s="213" t="s">
        <v>2547</v>
      </c>
      <c r="C85" s="263">
        <v>1</v>
      </c>
      <c r="D85" s="212" t="s">
        <v>67</v>
      </c>
      <c r="E85" s="212" t="s">
        <v>68</v>
      </c>
      <c r="F85" s="4" t="str">
        <f>UnitControlCenter!$B$18</f>
        <v>cubic km / yr</v>
      </c>
      <c r="G85" s="212" t="s">
        <v>2606</v>
      </c>
      <c r="H85" s="69" t="s">
        <v>2607</v>
      </c>
      <c r="I85" s="212" t="s">
        <v>2608</v>
      </c>
    </row>
    <row r="86" spans="1:19" ht="102" thickBot="1" x14ac:dyDescent="0.4">
      <c r="A86" s="255" t="s">
        <v>3306</v>
      </c>
      <c r="B86" s="255" t="s">
        <v>2548</v>
      </c>
      <c r="C86" s="270">
        <v>1</v>
      </c>
      <c r="D86" s="256" t="s">
        <v>67</v>
      </c>
      <c r="E86" s="256" t="s">
        <v>68</v>
      </c>
      <c r="F86" s="259" t="str">
        <f>UnitControlCenter!$B$18</f>
        <v>cubic km / yr</v>
      </c>
      <c r="G86" s="256" t="s">
        <v>2609</v>
      </c>
      <c r="H86" s="257" t="s">
        <v>2610</v>
      </c>
      <c r="I86" s="256" t="s">
        <v>2611</v>
      </c>
    </row>
    <row r="87" spans="1:19" ht="72.5" x14ac:dyDescent="0.35">
      <c r="A87" s="213" t="s">
        <v>2874</v>
      </c>
      <c r="B87" s="213" t="s">
        <v>2875</v>
      </c>
      <c r="C87" s="263">
        <v>1</v>
      </c>
      <c r="D87" s="212" t="s">
        <v>67</v>
      </c>
      <c r="E87" s="212" t="s">
        <v>68</v>
      </c>
      <c r="F87" s="4" t="str">
        <f>UnitControlCenter!$B$21</f>
        <v>million vehicles / year</v>
      </c>
      <c r="G87" s="212" t="s">
        <v>2724</v>
      </c>
      <c r="H87" s="212" t="s">
        <v>2725</v>
      </c>
      <c r="I87" s="212" t="s">
        <v>2726</v>
      </c>
    </row>
    <row r="88" spans="1:19" ht="72.5" x14ac:dyDescent="0.35">
      <c r="A88" s="213" t="s">
        <v>2874</v>
      </c>
      <c r="B88" s="213" t="s">
        <v>2876</v>
      </c>
      <c r="C88" s="263">
        <v>1</v>
      </c>
      <c r="D88" s="212" t="s">
        <v>67</v>
      </c>
      <c r="E88" s="212" t="s">
        <v>68</v>
      </c>
      <c r="F88" s="4" t="str">
        <f>UnitControlCenter!$B$22</f>
        <v>thousand vehicles / year</v>
      </c>
      <c r="G88" s="212" t="s">
        <v>2727</v>
      </c>
      <c r="H88" s="212" t="s">
        <v>2728</v>
      </c>
      <c r="I88" s="212" t="s">
        <v>2729</v>
      </c>
    </row>
    <row r="89" spans="1:19" ht="72.5" x14ac:dyDescent="0.35">
      <c r="A89" s="213" t="s">
        <v>2874</v>
      </c>
      <c r="B89" s="213" t="s">
        <v>3497</v>
      </c>
      <c r="C89" s="263">
        <v>1</v>
      </c>
      <c r="D89" s="212" t="s">
        <v>67</v>
      </c>
      <c r="E89" s="212" t="s">
        <v>68</v>
      </c>
      <c r="F89" s="4" t="str">
        <f>UnitControlCenter!$B$22</f>
        <v>thousand vehicles / year</v>
      </c>
      <c r="G89" s="212" t="s">
        <v>2730</v>
      </c>
      <c r="H89" s="212" t="s">
        <v>2725</v>
      </c>
      <c r="I89" s="212" t="s">
        <v>2726</v>
      </c>
    </row>
    <row r="90" spans="1:19" ht="72.5" x14ac:dyDescent="0.35">
      <c r="A90" s="213" t="s">
        <v>2874</v>
      </c>
      <c r="B90" s="213" t="s">
        <v>3498</v>
      </c>
      <c r="C90" s="263">
        <v>1</v>
      </c>
      <c r="D90" s="212" t="s">
        <v>67</v>
      </c>
      <c r="E90" s="212" t="s">
        <v>68</v>
      </c>
      <c r="F90" s="4" t="str">
        <f>UnitControlCenter!$B$22</f>
        <v>thousand vehicles / year</v>
      </c>
      <c r="G90" s="212" t="s">
        <v>2731</v>
      </c>
      <c r="H90" s="212" t="s">
        <v>2728</v>
      </c>
      <c r="I90" s="212" t="s">
        <v>2729</v>
      </c>
    </row>
    <row r="91" spans="1:19" ht="29" x14ac:dyDescent="0.35">
      <c r="A91" s="213" t="s">
        <v>2874</v>
      </c>
      <c r="B91" s="213" t="s">
        <v>2877</v>
      </c>
      <c r="C91" s="263">
        <v>1</v>
      </c>
      <c r="D91" s="212" t="s">
        <v>67</v>
      </c>
      <c r="E91" s="212" t="s">
        <v>68</v>
      </c>
      <c r="F91" s="4" t="str">
        <f>UnitControlCenter!$B$22</f>
        <v>thousand vehicles / year</v>
      </c>
      <c r="G91" s="212" t="s">
        <v>2612</v>
      </c>
      <c r="H91" s="212" t="s">
        <v>2613</v>
      </c>
      <c r="I91" s="212" t="s">
        <v>2713</v>
      </c>
    </row>
    <row r="92" spans="1:19" ht="72.5" x14ac:dyDescent="0.35">
      <c r="A92" s="213" t="s">
        <v>2874</v>
      </c>
      <c r="B92" s="213" t="s">
        <v>2878</v>
      </c>
      <c r="C92" s="263">
        <v>1</v>
      </c>
      <c r="D92" s="212" t="s">
        <v>67</v>
      </c>
      <c r="E92" s="212" t="s">
        <v>68</v>
      </c>
      <c r="F92" s="4" t="str">
        <f>UnitControlCenter!$B$23</f>
        <v>million vehicles</v>
      </c>
      <c r="G92" s="212" t="s">
        <v>2732</v>
      </c>
      <c r="H92" s="212" t="s">
        <v>2725</v>
      </c>
      <c r="I92" s="212" t="s">
        <v>2726</v>
      </c>
    </row>
    <row r="93" spans="1:19" ht="72.5" x14ac:dyDescent="0.35">
      <c r="A93" s="213" t="s">
        <v>2874</v>
      </c>
      <c r="B93" s="213" t="s">
        <v>2879</v>
      </c>
      <c r="C93" s="263">
        <v>1</v>
      </c>
      <c r="D93" s="212" t="s">
        <v>67</v>
      </c>
      <c r="E93" s="212" t="s">
        <v>68</v>
      </c>
      <c r="F93" s="4" t="str">
        <f>UnitControlCenter!$B$24</f>
        <v>thousand vehicles</v>
      </c>
      <c r="G93" s="212" t="s">
        <v>2968</v>
      </c>
      <c r="H93" s="212" t="s">
        <v>2728</v>
      </c>
      <c r="I93" s="212" t="s">
        <v>2729</v>
      </c>
    </row>
    <row r="94" spans="1:19" ht="58" x14ac:dyDescent="0.35">
      <c r="A94" s="213" t="s">
        <v>2874</v>
      </c>
      <c r="B94" s="213" t="s">
        <v>3499</v>
      </c>
      <c r="C94" s="263">
        <v>1</v>
      </c>
      <c r="D94" s="212" t="s">
        <v>67</v>
      </c>
      <c r="E94" s="212" t="s">
        <v>68</v>
      </c>
      <c r="F94" s="4" t="str">
        <f>UnitControlCenter!$B$23</f>
        <v>million vehicles</v>
      </c>
      <c r="G94" s="212" t="s">
        <v>2733</v>
      </c>
      <c r="H94" s="212" t="s">
        <v>2725</v>
      </c>
      <c r="I94" s="212" t="s">
        <v>2726</v>
      </c>
    </row>
    <row r="95" spans="1:19" ht="58" x14ac:dyDescent="0.35">
      <c r="A95" s="213" t="s">
        <v>2874</v>
      </c>
      <c r="B95" s="213" t="s">
        <v>3500</v>
      </c>
      <c r="C95" s="263">
        <v>1</v>
      </c>
      <c r="D95" s="212" t="s">
        <v>67</v>
      </c>
      <c r="E95" s="212" t="s">
        <v>68</v>
      </c>
      <c r="F95" s="4" t="str">
        <f>UnitControlCenter!$B$23</f>
        <v>million vehicles</v>
      </c>
      <c r="G95" s="212" t="s">
        <v>2734</v>
      </c>
      <c r="H95" s="212" t="s">
        <v>2728</v>
      </c>
      <c r="I95" s="212" t="s">
        <v>2729</v>
      </c>
    </row>
    <row r="96" spans="1:19" ht="29.5" thickBot="1" x14ac:dyDescent="0.4">
      <c r="A96" s="255" t="s">
        <v>2874</v>
      </c>
      <c r="B96" s="255" t="s">
        <v>2880</v>
      </c>
      <c r="C96" s="270">
        <v>1</v>
      </c>
      <c r="D96" s="256" t="s">
        <v>67</v>
      </c>
      <c r="E96" s="256" t="s">
        <v>68</v>
      </c>
      <c r="F96" s="259" t="str">
        <f>UnitControlCenter!$B$23</f>
        <v>million vehicles</v>
      </c>
      <c r="G96" s="256" t="s">
        <v>2714</v>
      </c>
      <c r="H96" s="256" t="s">
        <v>2613</v>
      </c>
      <c r="I96" s="256" t="s">
        <v>2713</v>
      </c>
      <c r="J96" s="257"/>
      <c r="K96" s="257"/>
      <c r="L96" s="257"/>
      <c r="M96" s="257"/>
      <c r="N96" s="257"/>
      <c r="O96" s="257"/>
      <c r="P96" s="257"/>
      <c r="Q96" s="257"/>
      <c r="R96" s="257"/>
      <c r="S96" s="257"/>
    </row>
    <row r="97" spans="1:19" ht="130.5" x14ac:dyDescent="0.35">
      <c r="A97" s="213" t="s">
        <v>2998</v>
      </c>
      <c r="B97" s="213" t="s">
        <v>2421</v>
      </c>
      <c r="C97" s="263">
        <v>1</v>
      </c>
      <c r="D97" s="212" t="s">
        <v>67</v>
      </c>
      <c r="E97" s="212" t="s">
        <v>68</v>
      </c>
      <c r="F97" s="4" t="str">
        <f>UnitControlCenter!$B$3</f>
        <v>million metric tons / year</v>
      </c>
      <c r="G97" s="212" t="s">
        <v>2715</v>
      </c>
      <c r="H97" s="212" t="s">
        <v>3501</v>
      </c>
      <c r="I97" s="212" t="s">
        <v>2716</v>
      </c>
    </row>
    <row r="98" spans="1:19" ht="87" x14ac:dyDescent="0.35">
      <c r="A98" s="213" t="s">
        <v>2998</v>
      </c>
      <c r="B98" s="213" t="s">
        <v>2422</v>
      </c>
      <c r="C98" s="263">
        <v>1</v>
      </c>
      <c r="D98" s="212" t="s">
        <v>67</v>
      </c>
      <c r="E98" s="212" t="s">
        <v>68</v>
      </c>
      <c r="F98" s="4" t="str">
        <f>UnitControlCenter!$B$25</f>
        <v>mtoe / year</v>
      </c>
      <c r="G98" s="212" t="s">
        <v>2904</v>
      </c>
      <c r="H98" s="212" t="s">
        <v>2735</v>
      </c>
      <c r="I98" s="212" t="s">
        <v>2736</v>
      </c>
    </row>
    <row r="99" spans="1:19" ht="116" x14ac:dyDescent="0.35">
      <c r="A99" s="213" t="s">
        <v>2998</v>
      </c>
      <c r="B99" s="213" t="s">
        <v>2476</v>
      </c>
      <c r="C99" s="271">
        <v>1</v>
      </c>
      <c r="D99" s="212" t="s">
        <v>67</v>
      </c>
      <c r="E99" s="212" t="s">
        <v>68</v>
      </c>
      <c r="F99" s="7" t="str">
        <f>UnitControlCenter!$B$25</f>
        <v>mtoe / year</v>
      </c>
      <c r="G99" s="212" t="s">
        <v>2717</v>
      </c>
      <c r="H99" s="212" t="s">
        <v>3501</v>
      </c>
      <c r="I99" s="212" t="s">
        <v>2716</v>
      </c>
    </row>
    <row r="100" spans="1:19" ht="43.5" x14ac:dyDescent="0.35">
      <c r="A100" s="213" t="s">
        <v>2998</v>
      </c>
      <c r="B100" s="213" t="s">
        <v>2999</v>
      </c>
      <c r="C100" s="271">
        <v>1</v>
      </c>
      <c r="D100" s="212" t="s">
        <v>67</v>
      </c>
      <c r="E100" s="212" t="s">
        <v>68</v>
      </c>
      <c r="F100" s="7" t="str">
        <f>UnitControlCenter!$B$19</f>
        <v>giga passenger-kilometers / year</v>
      </c>
      <c r="G100" s="212" t="s">
        <v>2436</v>
      </c>
      <c r="H100" s="262" t="s">
        <v>2674</v>
      </c>
      <c r="I100" s="212" t="s">
        <v>2675</v>
      </c>
    </row>
    <row r="101" spans="1:19" ht="44" thickBot="1" x14ac:dyDescent="0.4">
      <c r="A101" s="255" t="s">
        <v>2998</v>
      </c>
      <c r="B101" s="255" t="s">
        <v>3000</v>
      </c>
      <c r="C101" s="270">
        <v>1</v>
      </c>
      <c r="D101" s="256" t="s">
        <v>67</v>
      </c>
      <c r="E101" s="256" t="s">
        <v>68</v>
      </c>
      <c r="F101" s="259" t="str">
        <f>UnitControlCenter!$B$20</f>
        <v>giga tonne-kilometers / year</v>
      </c>
      <c r="G101" s="256" t="s">
        <v>2711</v>
      </c>
      <c r="H101" s="257" t="s">
        <v>3502</v>
      </c>
      <c r="I101" s="256" t="s">
        <v>2712</v>
      </c>
      <c r="J101" s="257"/>
      <c r="K101" s="257"/>
      <c r="L101" s="257"/>
      <c r="M101" s="257"/>
      <c r="N101" s="257"/>
      <c r="O101" s="257"/>
      <c r="P101" s="257"/>
      <c r="Q101" s="257"/>
      <c r="R101" s="257"/>
      <c r="S101" s="257"/>
    </row>
    <row r="102" spans="1:19" ht="188.5" x14ac:dyDescent="0.35">
      <c r="A102" s="215" t="s">
        <v>2423</v>
      </c>
      <c r="B102" s="213" t="s">
        <v>2865</v>
      </c>
      <c r="C102" s="263">
        <v>1</v>
      </c>
      <c r="D102" s="212" t="s">
        <v>67</v>
      </c>
      <c r="E102" s="212" t="s">
        <v>68</v>
      </c>
      <c r="F102" s="4" t="str">
        <f>UnitControlCenter!$B$25</f>
        <v>mtoe / year</v>
      </c>
      <c r="G102" s="212" t="s">
        <v>3490</v>
      </c>
      <c r="H102" s="462" t="s">
        <v>3491</v>
      </c>
      <c r="I102" s="308" t="s">
        <v>3492</v>
      </c>
    </row>
    <row r="103" spans="1:19" ht="101.5" x14ac:dyDescent="0.35">
      <c r="A103" s="63" t="s">
        <v>2423</v>
      </c>
      <c r="B103" s="213" t="s">
        <v>2866</v>
      </c>
      <c r="C103" s="271">
        <v>1</v>
      </c>
      <c r="D103" s="212" t="s">
        <v>67</v>
      </c>
      <c r="E103" s="212" t="s">
        <v>68</v>
      </c>
      <c r="F103" s="7" t="str">
        <f>UnitControlCenter!$B$25</f>
        <v>mtoe / year</v>
      </c>
      <c r="G103" s="212" t="s">
        <v>2867</v>
      </c>
      <c r="H103" s="262" t="s">
        <v>2861</v>
      </c>
      <c r="I103" s="212" t="s">
        <v>2862</v>
      </c>
      <c r="J103" s="262"/>
      <c r="K103" s="262"/>
      <c r="L103" s="262"/>
      <c r="M103" s="262"/>
      <c r="N103" s="262"/>
      <c r="O103" s="262"/>
      <c r="P103" s="262"/>
      <c r="Q103" s="262"/>
      <c r="R103" s="262"/>
      <c r="S103" s="262"/>
    </row>
    <row r="104" spans="1:19" ht="145" x14ac:dyDescent="0.35">
      <c r="A104" s="215" t="s">
        <v>2423</v>
      </c>
      <c r="B104" s="213" t="s">
        <v>2863</v>
      </c>
      <c r="C104" s="263">
        <v>1</v>
      </c>
      <c r="D104" s="212" t="s">
        <v>67</v>
      </c>
      <c r="E104" s="212" t="s">
        <v>68</v>
      </c>
      <c r="F104" s="4" t="str">
        <f>UnitControlCenter!$B$25</f>
        <v>mtoe / year</v>
      </c>
      <c r="G104" s="212" t="s">
        <v>3493</v>
      </c>
      <c r="H104" s="462" t="s">
        <v>3491</v>
      </c>
      <c r="I104" s="308" t="s">
        <v>3492</v>
      </c>
      <c r="J104" s="462"/>
    </row>
    <row r="105" spans="1:19" ht="73" thickBot="1" x14ac:dyDescent="0.4">
      <c r="A105" s="258" t="s">
        <v>2423</v>
      </c>
      <c r="B105" s="255" t="s">
        <v>2864</v>
      </c>
      <c r="C105" s="270">
        <v>1</v>
      </c>
      <c r="D105" s="256" t="s">
        <v>67</v>
      </c>
      <c r="E105" s="256" t="s">
        <v>68</v>
      </c>
      <c r="F105" s="259" t="str">
        <f>UnitControlCenter!$B$25</f>
        <v>mtoe / year</v>
      </c>
      <c r="G105" s="256" t="s">
        <v>2860</v>
      </c>
      <c r="H105" s="257" t="s">
        <v>2861</v>
      </c>
      <c r="I105" s="256" t="s">
        <v>2862</v>
      </c>
      <c r="J105" s="257"/>
      <c r="K105" s="257"/>
      <c r="L105" s="257"/>
      <c r="M105" s="257"/>
      <c r="N105" s="257"/>
      <c r="O105" s="257"/>
      <c r="P105" s="257"/>
      <c r="Q105" s="257"/>
      <c r="R105" s="257"/>
      <c r="S105" s="257"/>
    </row>
    <row r="106" spans="1:19" ht="174" x14ac:dyDescent="0.35">
      <c r="A106" s="215" t="s">
        <v>2952</v>
      </c>
      <c r="B106" s="213" t="s">
        <v>2472</v>
      </c>
      <c r="C106" s="263">
        <v>1</v>
      </c>
      <c r="D106" s="212" t="s">
        <v>67</v>
      </c>
      <c r="E106" s="212" t="s">
        <v>68</v>
      </c>
      <c r="F106" s="4" t="str">
        <f>UnitControlCenter!$B$3</f>
        <v>million metric tons / year</v>
      </c>
      <c r="G106" s="212" t="s">
        <v>3494</v>
      </c>
      <c r="H106" s="462" t="s">
        <v>3491</v>
      </c>
      <c r="I106" s="308" t="s">
        <v>3492</v>
      </c>
    </row>
    <row r="107" spans="1:19" ht="43.5" x14ac:dyDescent="0.35">
      <c r="A107" s="215" t="s">
        <v>2952</v>
      </c>
      <c r="B107" s="213" t="s">
        <v>2473</v>
      </c>
      <c r="C107" s="263">
        <v>1</v>
      </c>
      <c r="D107" s="212" t="s">
        <v>67</v>
      </c>
      <c r="E107" s="212" t="s">
        <v>68</v>
      </c>
      <c r="F107" s="4" t="str">
        <f>UnitControlCenter!$B$3</f>
        <v>million metric tons / year</v>
      </c>
      <c r="G107" s="212" t="s">
        <v>2722</v>
      </c>
      <c r="H107" s="69" t="s">
        <v>2720</v>
      </c>
      <c r="I107" s="212" t="s">
        <v>2721</v>
      </c>
    </row>
    <row r="108" spans="1:19" ht="159.5" x14ac:dyDescent="0.35">
      <c r="A108" s="215" t="s">
        <v>2952</v>
      </c>
      <c r="B108" s="213" t="s">
        <v>2474</v>
      </c>
      <c r="C108" s="263">
        <v>1</v>
      </c>
      <c r="D108" s="212" t="s">
        <v>67</v>
      </c>
      <c r="E108" s="212" t="s">
        <v>68</v>
      </c>
      <c r="F108" s="4" t="str">
        <f>UnitControlCenter!$B$3</f>
        <v>million metric tons / year</v>
      </c>
      <c r="G108" s="212" t="s">
        <v>3495</v>
      </c>
      <c r="H108" s="462" t="s">
        <v>3491</v>
      </c>
      <c r="I108" s="308" t="s">
        <v>3492</v>
      </c>
    </row>
    <row r="109" spans="1:19" ht="29" x14ac:dyDescent="0.35">
      <c r="A109" s="215" t="s">
        <v>2952</v>
      </c>
      <c r="B109" s="213" t="s">
        <v>2475</v>
      </c>
      <c r="C109" s="271">
        <v>1</v>
      </c>
      <c r="D109" s="212" t="s">
        <v>67</v>
      </c>
      <c r="E109" s="212" t="s">
        <v>68</v>
      </c>
      <c r="F109" s="7" t="str">
        <f>UnitControlCenter!$B$3</f>
        <v>million metric tons / year</v>
      </c>
      <c r="G109" s="212" t="s">
        <v>2723</v>
      </c>
      <c r="H109" s="262" t="s">
        <v>2720</v>
      </c>
      <c r="I109" s="212" t="s">
        <v>2721</v>
      </c>
    </row>
    <row r="110" spans="1:19" s="262" customFormat="1" ht="217.5" x14ac:dyDescent="0.35">
      <c r="A110" s="215" t="s">
        <v>2952</v>
      </c>
      <c r="B110" s="213" t="s">
        <v>2950</v>
      </c>
      <c r="C110" s="271">
        <v>1</v>
      </c>
      <c r="D110" s="212" t="s">
        <v>67</v>
      </c>
      <c r="E110" s="212" t="s">
        <v>68</v>
      </c>
      <c r="F110" s="7" t="str">
        <f>UnitControlCenter!$B$3</f>
        <v>million metric tons / year</v>
      </c>
      <c r="G110" s="212" t="s">
        <v>3496</v>
      </c>
      <c r="H110" s="462" t="s">
        <v>3491</v>
      </c>
      <c r="I110" s="308" t="s">
        <v>3492</v>
      </c>
    </row>
    <row r="111" spans="1:19" ht="44" thickBot="1" x14ac:dyDescent="0.4">
      <c r="A111" s="258" t="s">
        <v>2952</v>
      </c>
      <c r="B111" s="255" t="s">
        <v>2951</v>
      </c>
      <c r="C111" s="270">
        <v>1</v>
      </c>
      <c r="D111" s="256" t="s">
        <v>67</v>
      </c>
      <c r="E111" s="256" t="s">
        <v>68</v>
      </c>
      <c r="F111" s="259" t="str">
        <f>UnitControlCenter!$B$3</f>
        <v>million metric tons / year</v>
      </c>
      <c r="G111" s="256" t="s">
        <v>2995</v>
      </c>
      <c r="H111" s="257" t="s">
        <v>2953</v>
      </c>
      <c r="I111" s="256" t="s">
        <v>2954</v>
      </c>
      <c r="J111" s="257"/>
      <c r="K111" s="257"/>
      <c r="L111" s="257"/>
      <c r="M111" s="257"/>
      <c r="N111" s="257"/>
      <c r="O111" s="257"/>
      <c r="P111" s="257"/>
      <c r="Q111" s="257"/>
      <c r="R111" s="257"/>
      <c r="S111" s="257"/>
    </row>
    <row r="112" spans="1:19" ht="43.5" x14ac:dyDescent="0.35">
      <c r="A112" s="215" t="s">
        <v>2424</v>
      </c>
      <c r="B112" s="213" t="s">
        <v>2425</v>
      </c>
      <c r="C112" s="271">
        <v>1</v>
      </c>
      <c r="D112" s="212" t="s">
        <v>67</v>
      </c>
      <c r="E112" s="212" t="s">
        <v>68</v>
      </c>
      <c r="F112" s="4" t="str">
        <f>UnitControlCenter!$B$25</f>
        <v>mtoe / year</v>
      </c>
      <c r="G112" s="212" t="s">
        <v>2439</v>
      </c>
      <c r="H112" s="69" t="s">
        <v>2440</v>
      </c>
      <c r="I112" s="212" t="s">
        <v>2704</v>
      </c>
    </row>
    <row r="113" spans="1:19" ht="29" x14ac:dyDescent="0.35">
      <c r="A113" s="215" t="s">
        <v>2424</v>
      </c>
      <c r="B113" s="213" t="s">
        <v>2426</v>
      </c>
      <c r="C113" s="271">
        <v>1</v>
      </c>
      <c r="D113" s="212" t="s">
        <v>67</v>
      </c>
      <c r="E113" s="212" t="s">
        <v>68</v>
      </c>
      <c r="F113" s="4" t="str">
        <f>UnitControlCenter!$B$25</f>
        <v>mtoe / year</v>
      </c>
      <c r="G113" s="212" t="s">
        <v>2457</v>
      </c>
      <c r="H113" s="69" t="s">
        <v>2441</v>
      </c>
      <c r="I113" s="212" t="s">
        <v>2442</v>
      </c>
    </row>
    <row r="114" spans="1:19" ht="73" thickBot="1" x14ac:dyDescent="0.4">
      <c r="A114" s="258" t="s">
        <v>2424</v>
      </c>
      <c r="B114" s="255" t="s">
        <v>2427</v>
      </c>
      <c r="C114" s="270">
        <v>1</v>
      </c>
      <c r="D114" s="256" t="s">
        <v>67</v>
      </c>
      <c r="E114" s="256" t="s">
        <v>68</v>
      </c>
      <c r="F114" s="259" t="str">
        <f>UnitControlCenter!$B$25</f>
        <v>mtoe / year</v>
      </c>
      <c r="G114" s="256" t="s">
        <v>2745</v>
      </c>
      <c r="H114" s="257" t="s">
        <v>2747</v>
      </c>
      <c r="I114" s="256" t="s">
        <v>2746</v>
      </c>
      <c r="J114" s="257"/>
      <c r="K114" s="257"/>
      <c r="L114" s="257"/>
      <c r="M114" s="257"/>
      <c r="N114" s="257"/>
      <c r="O114" s="257"/>
      <c r="P114" s="257"/>
      <c r="Q114" s="257"/>
      <c r="R114" s="257"/>
      <c r="S114" s="257"/>
    </row>
    <row r="115" spans="1:19" ht="101.5" x14ac:dyDescent="0.35">
      <c r="A115" s="213" t="s">
        <v>2496</v>
      </c>
      <c r="B115" s="213" t="s">
        <v>2497</v>
      </c>
      <c r="C115" s="271">
        <v>1</v>
      </c>
      <c r="D115" s="212" t="s">
        <v>67</v>
      </c>
      <c r="E115" s="212" t="s">
        <v>68</v>
      </c>
      <c r="F115" s="4" t="str">
        <f>UnitControlCenter!$B$25</f>
        <v>mtoe / year</v>
      </c>
      <c r="G115" s="212" t="s">
        <v>2765</v>
      </c>
      <c r="H115" s="212" t="s">
        <v>2766</v>
      </c>
      <c r="I115" s="212" t="s">
        <v>2767</v>
      </c>
    </row>
    <row r="116" spans="1:19" ht="58" x14ac:dyDescent="0.35">
      <c r="A116" s="213" t="s">
        <v>2496</v>
      </c>
      <c r="B116" s="213" t="s">
        <v>2498</v>
      </c>
      <c r="C116" s="271">
        <v>1</v>
      </c>
      <c r="D116" s="212" t="s">
        <v>67</v>
      </c>
      <c r="E116" s="212" t="s">
        <v>68</v>
      </c>
      <c r="F116" s="4" t="str">
        <f>UnitControlCenter!$B$25</f>
        <v>mtoe / year</v>
      </c>
      <c r="G116" s="212" t="s">
        <v>2900</v>
      </c>
      <c r="H116" s="212" t="s">
        <v>2901</v>
      </c>
      <c r="I116" s="212" t="s">
        <v>2902</v>
      </c>
    </row>
    <row r="117" spans="1:19" x14ac:dyDescent="0.35">
      <c r="A117" s="213" t="s">
        <v>2496</v>
      </c>
      <c r="B117" s="213" t="s">
        <v>3014</v>
      </c>
      <c r="C117" s="271">
        <v>0</v>
      </c>
      <c r="D117" s="212" t="s">
        <v>65</v>
      </c>
      <c r="E117" s="212" t="s">
        <v>66</v>
      </c>
      <c r="F117" s="1" t="str">
        <f>UnitControlCenter!$B$26</f>
        <v>ktoe / 2019 euro</v>
      </c>
      <c r="G117" s="212" t="s">
        <v>2963</v>
      </c>
      <c r="H117" s="212"/>
      <c r="I117" s="212"/>
    </row>
    <row r="118" spans="1:19" x14ac:dyDescent="0.35">
      <c r="A118" s="213" t="s">
        <v>2496</v>
      </c>
      <c r="B118" s="213" t="s">
        <v>2499</v>
      </c>
      <c r="C118" s="271">
        <v>1</v>
      </c>
      <c r="D118" s="212" t="s">
        <v>65</v>
      </c>
      <c r="E118" s="212" t="s">
        <v>66</v>
      </c>
      <c r="F118" s="4" t="str">
        <f>UnitControlCenter!$B$15</f>
        <v>terawatt-hours (TWh) / year</v>
      </c>
      <c r="G118" s="212" t="s">
        <v>2381</v>
      </c>
      <c r="I118" s="212"/>
    </row>
    <row r="119" spans="1:19" x14ac:dyDescent="0.35">
      <c r="A119" s="213" t="s">
        <v>2496</v>
      </c>
      <c r="B119" s="213" t="s">
        <v>2500</v>
      </c>
      <c r="C119" s="271">
        <v>1</v>
      </c>
      <c r="D119" s="212" t="s">
        <v>65</v>
      </c>
      <c r="E119" s="212" t="s">
        <v>66</v>
      </c>
      <c r="F119" s="4" t="str">
        <f>UnitControlCenter!$B$27</f>
        <v>millions of metric tons / year</v>
      </c>
      <c r="G119" s="212" t="s">
        <v>2380</v>
      </c>
      <c r="I119" s="212"/>
    </row>
    <row r="120" spans="1:19" x14ac:dyDescent="0.35">
      <c r="A120" s="213" t="s">
        <v>2496</v>
      </c>
      <c r="B120" s="213" t="s">
        <v>2501</v>
      </c>
      <c r="C120" s="271">
        <v>1</v>
      </c>
      <c r="D120" s="212" t="s">
        <v>65</v>
      </c>
      <c r="E120" s="212" t="s">
        <v>66</v>
      </c>
      <c r="F120" s="4" t="str">
        <f>UnitControlCenter!$B$27</f>
        <v>millions of metric tons / year</v>
      </c>
      <c r="G120" s="212" t="s">
        <v>2379</v>
      </c>
      <c r="I120" s="212"/>
    </row>
    <row r="121" spans="1:19" x14ac:dyDescent="0.35">
      <c r="A121" s="213" t="s">
        <v>2496</v>
      </c>
      <c r="B121" s="213" t="s">
        <v>2502</v>
      </c>
      <c r="C121" s="271">
        <v>1</v>
      </c>
      <c r="D121" s="212" t="s">
        <v>65</v>
      </c>
      <c r="E121" s="212" t="s">
        <v>66</v>
      </c>
      <c r="F121" s="4" t="str">
        <f>UnitControlCenter!$B$28</f>
        <v>billion cubic meters / year</v>
      </c>
      <c r="G121" s="212" t="s">
        <v>2378</v>
      </c>
      <c r="I121" s="212"/>
    </row>
    <row r="122" spans="1:19" x14ac:dyDescent="0.35">
      <c r="A122" s="213" t="s">
        <v>2496</v>
      </c>
      <c r="B122" s="213" t="s">
        <v>2503</v>
      </c>
      <c r="C122" s="271">
        <v>1</v>
      </c>
      <c r="D122" s="212" t="s">
        <v>65</v>
      </c>
      <c r="E122" s="212" t="s">
        <v>66</v>
      </c>
      <c r="F122" s="4" t="str">
        <f>UnitControlCenter!$B$29</f>
        <v>million barrels / year</v>
      </c>
      <c r="G122" s="212" t="s">
        <v>2377</v>
      </c>
      <c r="I122" s="212"/>
    </row>
    <row r="123" spans="1:19" x14ac:dyDescent="0.35">
      <c r="A123" s="213" t="s">
        <v>2496</v>
      </c>
      <c r="B123" s="213" t="s">
        <v>2504</v>
      </c>
      <c r="C123" s="271">
        <v>1</v>
      </c>
      <c r="D123" s="212" t="s">
        <v>65</v>
      </c>
      <c r="E123" s="212" t="s">
        <v>66</v>
      </c>
      <c r="F123" s="4" t="str">
        <f>UnitControlCenter!$B$29</f>
        <v>million barrels / year</v>
      </c>
      <c r="G123" s="212" t="s">
        <v>2445</v>
      </c>
      <c r="I123" s="212"/>
    </row>
    <row r="124" spans="1:19" x14ac:dyDescent="0.35">
      <c r="A124" s="213" t="s">
        <v>2496</v>
      </c>
      <c r="B124" s="213" t="s">
        <v>2505</v>
      </c>
      <c r="C124" s="271">
        <v>1</v>
      </c>
      <c r="D124" s="212" t="s">
        <v>65</v>
      </c>
      <c r="E124" s="212" t="s">
        <v>66</v>
      </c>
      <c r="F124" s="4" t="str">
        <f>UnitControlCenter!$B$27</f>
        <v>millions of metric tons / year</v>
      </c>
      <c r="G124" s="212" t="s">
        <v>2446</v>
      </c>
      <c r="I124" s="212"/>
    </row>
    <row r="125" spans="1:19" ht="29" x14ac:dyDescent="0.35">
      <c r="A125" s="213" t="s">
        <v>2496</v>
      </c>
      <c r="B125" s="213" t="s">
        <v>2748</v>
      </c>
      <c r="C125" s="271">
        <v>1</v>
      </c>
      <c r="D125" s="212" t="s">
        <v>65</v>
      </c>
      <c r="E125" s="212" t="s">
        <v>66</v>
      </c>
      <c r="F125" s="4" t="str">
        <f>UnitControlCenter!$B$30</f>
        <v>million liters / year</v>
      </c>
      <c r="G125" s="212" t="s">
        <v>2752</v>
      </c>
      <c r="I125" s="212"/>
    </row>
    <row r="126" spans="1:19" ht="29" x14ac:dyDescent="0.35">
      <c r="A126" s="213" t="s">
        <v>2496</v>
      </c>
      <c r="B126" s="213" t="s">
        <v>2749</v>
      </c>
      <c r="C126" s="271">
        <v>1</v>
      </c>
      <c r="D126" s="212" t="s">
        <v>65</v>
      </c>
      <c r="E126" s="212" t="s">
        <v>66</v>
      </c>
      <c r="F126" s="4" t="str">
        <f>UnitControlCenter!$B$27</f>
        <v>millions of metric tons / year</v>
      </c>
      <c r="G126" s="212" t="s">
        <v>2753</v>
      </c>
      <c r="I126" s="212"/>
    </row>
    <row r="127" spans="1:19" ht="15" thickBot="1" x14ac:dyDescent="0.4">
      <c r="A127" s="255" t="s">
        <v>2496</v>
      </c>
      <c r="B127" s="255" t="s">
        <v>2750</v>
      </c>
      <c r="C127" s="270">
        <v>1</v>
      </c>
      <c r="D127" s="256" t="s">
        <v>65</v>
      </c>
      <c r="E127" s="256" t="s">
        <v>66</v>
      </c>
      <c r="F127" s="259" t="str">
        <f>UnitControlCenter!$B$5</f>
        <v>thousand metric tons / year</v>
      </c>
      <c r="G127" s="256" t="s">
        <v>2754</v>
      </c>
      <c r="H127" s="257"/>
      <c r="I127" s="256"/>
      <c r="J127" s="257"/>
      <c r="K127" s="257"/>
      <c r="L127" s="257"/>
      <c r="M127" s="257"/>
      <c r="N127" s="257"/>
      <c r="O127" s="257"/>
      <c r="P127" s="257"/>
      <c r="Q127" s="257"/>
      <c r="R127" s="257"/>
      <c r="S127" s="257"/>
    </row>
    <row r="128" spans="1:19" ht="58" x14ac:dyDescent="0.35">
      <c r="A128" s="213" t="s">
        <v>2886</v>
      </c>
      <c r="B128" s="213" t="s">
        <v>2760</v>
      </c>
      <c r="C128" s="271">
        <v>1</v>
      </c>
      <c r="D128" s="212" t="s">
        <v>67</v>
      </c>
      <c r="E128" s="212" t="s">
        <v>68</v>
      </c>
      <c r="F128" s="4" t="str">
        <f>UnitControlCenter!$B$31</f>
        <v>mtoe / year</v>
      </c>
      <c r="G128" s="212" t="s">
        <v>2768</v>
      </c>
      <c r="H128" s="69" t="s">
        <v>2769</v>
      </c>
      <c r="I128" s="212" t="s">
        <v>2770</v>
      </c>
    </row>
    <row r="129" spans="1:19" ht="58" x14ac:dyDescent="0.35">
      <c r="A129" s="213" t="s">
        <v>2886</v>
      </c>
      <c r="B129" s="213" t="s">
        <v>2506</v>
      </c>
      <c r="C129" s="271">
        <v>1</v>
      </c>
      <c r="D129" s="212" t="s">
        <v>67</v>
      </c>
      <c r="E129" s="212" t="s">
        <v>66</v>
      </c>
      <c r="F129" s="4" t="str">
        <f>UnitControlCenter!$B$31</f>
        <v>mtoe / year</v>
      </c>
      <c r="G129" s="212" t="s">
        <v>2771</v>
      </c>
      <c r="H129" s="69" t="s">
        <v>2769</v>
      </c>
      <c r="I129" s="212" t="s">
        <v>2770</v>
      </c>
    </row>
    <row r="130" spans="1:19" ht="58" x14ac:dyDescent="0.35">
      <c r="A130" s="213" t="s">
        <v>2886</v>
      </c>
      <c r="B130" s="213" t="s">
        <v>2761</v>
      </c>
      <c r="C130" s="271">
        <v>1</v>
      </c>
      <c r="D130" s="212" t="s">
        <v>67</v>
      </c>
      <c r="E130" s="212" t="s">
        <v>68</v>
      </c>
      <c r="F130" s="4" t="str">
        <f>UnitControlCenter!$B$8</f>
        <v>billion 2019 euros / year</v>
      </c>
      <c r="G130" s="212" t="s">
        <v>2772</v>
      </c>
      <c r="H130" s="69" t="s">
        <v>2769</v>
      </c>
      <c r="I130" s="212" t="s">
        <v>2770</v>
      </c>
    </row>
    <row r="131" spans="1:19" ht="72.5" x14ac:dyDescent="0.35">
      <c r="A131" s="213" t="s">
        <v>2886</v>
      </c>
      <c r="B131" s="213" t="s">
        <v>2758</v>
      </c>
      <c r="C131" s="271">
        <v>1</v>
      </c>
      <c r="D131" s="212" t="s">
        <v>67</v>
      </c>
      <c r="E131" s="212" t="s">
        <v>66</v>
      </c>
      <c r="F131" s="4" t="str">
        <f>UnitControlCenter!$B$8</f>
        <v>billion 2019 euros / year</v>
      </c>
      <c r="G131" s="212" t="s">
        <v>2773</v>
      </c>
      <c r="H131" s="69" t="s">
        <v>2769</v>
      </c>
      <c r="I131" s="212" t="s">
        <v>2770</v>
      </c>
    </row>
    <row r="132" spans="1:19" ht="43.5" x14ac:dyDescent="0.35">
      <c r="A132" s="213" t="s">
        <v>2886</v>
      </c>
      <c r="B132" s="213" t="s">
        <v>3038</v>
      </c>
      <c r="C132" s="271">
        <v>1</v>
      </c>
      <c r="D132" s="212" t="s">
        <v>67</v>
      </c>
      <c r="E132" s="212" t="s">
        <v>68</v>
      </c>
      <c r="F132" s="4" t="str">
        <f>UnitControlCenter!B3</f>
        <v>million metric tons / year</v>
      </c>
      <c r="G132" s="212" t="s">
        <v>3042</v>
      </c>
      <c r="H132" s="69" t="s">
        <v>3040</v>
      </c>
      <c r="I132" s="212" t="s">
        <v>3041</v>
      </c>
    </row>
    <row r="133" spans="1:19" ht="58" x14ac:dyDescent="0.35">
      <c r="A133" s="213" t="s">
        <v>2886</v>
      </c>
      <c r="B133" s="213" t="s">
        <v>3039</v>
      </c>
      <c r="C133" s="271">
        <v>1</v>
      </c>
      <c r="D133" s="212" t="s">
        <v>67</v>
      </c>
      <c r="E133" s="212" t="s">
        <v>66</v>
      </c>
      <c r="F133" s="4" t="str">
        <f>UnitControlCenter!B3</f>
        <v>million metric tons / year</v>
      </c>
      <c r="G133" s="212" t="s">
        <v>3043</v>
      </c>
      <c r="H133" s="69" t="s">
        <v>3040</v>
      </c>
      <c r="I133" s="212" t="s">
        <v>3041</v>
      </c>
    </row>
    <row r="134" spans="1:19" ht="58" x14ac:dyDescent="0.35">
      <c r="A134" s="213" t="s">
        <v>2886</v>
      </c>
      <c r="B134" s="213" t="s">
        <v>2762</v>
      </c>
      <c r="C134" s="271">
        <v>1</v>
      </c>
      <c r="D134" s="212" t="s">
        <v>67</v>
      </c>
      <c r="E134" s="212" t="s">
        <v>68</v>
      </c>
      <c r="F134" s="4" t="str">
        <f>UnitControlCenter!$B$31</f>
        <v>mtoe / year</v>
      </c>
      <c r="G134" s="212" t="s">
        <v>2855</v>
      </c>
      <c r="H134" s="69" t="s">
        <v>2850</v>
      </c>
      <c r="I134" s="212" t="s">
        <v>2851</v>
      </c>
    </row>
    <row r="135" spans="1:19" ht="72.5" x14ac:dyDescent="0.35">
      <c r="A135" s="213" t="s">
        <v>2886</v>
      </c>
      <c r="B135" s="213" t="s">
        <v>2507</v>
      </c>
      <c r="C135" s="271">
        <v>1</v>
      </c>
      <c r="D135" s="212" t="s">
        <v>67</v>
      </c>
      <c r="E135" s="212" t="s">
        <v>66</v>
      </c>
      <c r="F135" s="4" t="str">
        <f>UnitControlCenter!$B$31</f>
        <v>mtoe / year</v>
      </c>
      <c r="G135" s="212" t="s">
        <v>2856</v>
      </c>
      <c r="H135" s="69" t="s">
        <v>2850</v>
      </c>
      <c r="I135" s="212" t="s">
        <v>2852</v>
      </c>
    </row>
    <row r="136" spans="1:19" ht="72.5" x14ac:dyDescent="0.35">
      <c r="A136" s="213" t="s">
        <v>2886</v>
      </c>
      <c r="B136" s="213" t="s">
        <v>2763</v>
      </c>
      <c r="C136" s="271">
        <v>1</v>
      </c>
      <c r="D136" s="212" t="s">
        <v>67</v>
      </c>
      <c r="E136" s="212" t="s">
        <v>68</v>
      </c>
      <c r="F136" s="4" t="str">
        <f>UnitControlCenter!$B$8</f>
        <v>billion 2019 euros / year</v>
      </c>
      <c r="G136" s="212" t="s">
        <v>2857</v>
      </c>
      <c r="H136" s="69" t="s">
        <v>2850</v>
      </c>
      <c r="I136" s="212" t="s">
        <v>2853</v>
      </c>
    </row>
    <row r="137" spans="1:19" ht="87" x14ac:dyDescent="0.35">
      <c r="A137" s="213" t="s">
        <v>2886</v>
      </c>
      <c r="B137" s="213" t="s">
        <v>2759</v>
      </c>
      <c r="C137" s="271">
        <v>1</v>
      </c>
      <c r="D137" s="212" t="s">
        <v>67</v>
      </c>
      <c r="E137" s="212" t="s">
        <v>66</v>
      </c>
      <c r="F137" s="4" t="str">
        <f>UnitControlCenter!$B$8</f>
        <v>billion 2019 euros / year</v>
      </c>
      <c r="G137" s="212" t="s">
        <v>2858</v>
      </c>
      <c r="H137" s="69" t="s">
        <v>2850</v>
      </c>
      <c r="I137" s="212" t="s">
        <v>2854</v>
      </c>
    </row>
    <row r="138" spans="1:19" ht="101.5" x14ac:dyDescent="0.35">
      <c r="A138" s="213" t="s">
        <v>2886</v>
      </c>
      <c r="B138" s="213" t="s">
        <v>2887</v>
      </c>
      <c r="C138" s="271">
        <v>1</v>
      </c>
      <c r="D138" s="212" t="s">
        <v>67</v>
      </c>
      <c r="E138" s="212" t="s">
        <v>68</v>
      </c>
      <c r="F138" s="4" t="str">
        <f>UnitControlCenter!$B$25</f>
        <v>mtoe / year</v>
      </c>
      <c r="G138" s="212" t="s">
        <v>2889</v>
      </c>
      <c r="H138" s="69" t="s">
        <v>2891</v>
      </c>
      <c r="I138" s="212" t="s">
        <v>2892</v>
      </c>
    </row>
    <row r="139" spans="1:19" ht="116.5" thickBot="1" x14ac:dyDescent="0.4">
      <c r="A139" s="255" t="s">
        <v>2886</v>
      </c>
      <c r="B139" s="255" t="s">
        <v>2888</v>
      </c>
      <c r="C139" s="270">
        <v>1</v>
      </c>
      <c r="D139" s="256" t="s">
        <v>67</v>
      </c>
      <c r="E139" s="256" t="s">
        <v>66</v>
      </c>
      <c r="F139" s="259" t="str">
        <f>UnitControlCenter!$B$25</f>
        <v>mtoe / year</v>
      </c>
      <c r="G139" s="256" t="s">
        <v>2890</v>
      </c>
      <c r="H139" s="257" t="s">
        <v>2891</v>
      </c>
      <c r="I139" s="256" t="s">
        <v>2892</v>
      </c>
      <c r="J139" s="257"/>
      <c r="K139" s="257"/>
      <c r="L139" s="257"/>
      <c r="M139" s="257"/>
      <c r="N139" s="257"/>
      <c r="O139" s="257"/>
      <c r="P139" s="257"/>
      <c r="Q139" s="257"/>
      <c r="R139" s="257"/>
      <c r="S139" s="257"/>
    </row>
    <row r="140" spans="1:19" ht="58" x14ac:dyDescent="0.35">
      <c r="A140" s="215" t="s">
        <v>2428</v>
      </c>
      <c r="B140" s="213" t="s">
        <v>98</v>
      </c>
      <c r="C140" s="271">
        <v>1</v>
      </c>
      <c r="D140" s="212" t="s">
        <v>67</v>
      </c>
      <c r="E140" s="212" t="s">
        <v>2435</v>
      </c>
      <c r="F140" s="4" t="str">
        <f>UnitControlCenter!$B$17</f>
        <v>2019 euros / megawatt-hour (MWh)</v>
      </c>
      <c r="G140" s="212" t="s">
        <v>2774</v>
      </c>
      <c r="H140" s="69" t="s">
        <v>2972</v>
      </c>
      <c r="I140" s="212" t="s">
        <v>2775</v>
      </c>
    </row>
    <row r="141" spans="1:19" ht="43.5" x14ac:dyDescent="0.35">
      <c r="A141" s="215" t="s">
        <v>2428</v>
      </c>
      <c r="B141" s="213" t="s">
        <v>467</v>
      </c>
      <c r="C141" s="271">
        <v>1</v>
      </c>
      <c r="D141" s="212" t="s">
        <v>67</v>
      </c>
      <c r="E141" s="212" t="s">
        <v>2435</v>
      </c>
      <c r="F141" s="4" t="str">
        <f>UnitControlCenter!$B$32</f>
        <v>2019 euros / metric ton</v>
      </c>
      <c r="G141" s="212" t="s">
        <v>2784</v>
      </c>
      <c r="H141" s="69" t="s">
        <v>2785</v>
      </c>
      <c r="I141" s="212" t="s">
        <v>2786</v>
      </c>
    </row>
    <row r="142" spans="1:19" x14ac:dyDescent="0.35">
      <c r="A142" s="215" t="s">
        <v>2428</v>
      </c>
      <c r="B142" s="213" t="s">
        <v>464</v>
      </c>
      <c r="C142" s="271">
        <v>1</v>
      </c>
      <c r="D142" s="212" t="s">
        <v>67</v>
      </c>
      <c r="E142" s="212" t="s">
        <v>2435</v>
      </c>
      <c r="F142" s="4" t="str">
        <f>UnitControlCenter!$B$32</f>
        <v>2019 euros / metric ton</v>
      </c>
      <c r="G142" s="212" t="s">
        <v>2448</v>
      </c>
      <c r="H142" s="69" t="s">
        <v>361</v>
      </c>
      <c r="I142" s="212" t="s">
        <v>2657</v>
      </c>
    </row>
    <row r="143" spans="1:19" ht="72.5" x14ac:dyDescent="0.35">
      <c r="A143" s="215" t="s">
        <v>2428</v>
      </c>
      <c r="B143" s="213" t="s">
        <v>92</v>
      </c>
      <c r="C143" s="271">
        <v>1</v>
      </c>
      <c r="D143" s="212" t="s">
        <v>67</v>
      </c>
      <c r="E143" s="212" t="s">
        <v>2435</v>
      </c>
      <c r="F143" s="4" t="str">
        <f>UnitControlCenter!$B$33</f>
        <v>2019 euros / thousand cubic meter</v>
      </c>
      <c r="G143" s="212" t="s">
        <v>2776</v>
      </c>
      <c r="H143" s="69" t="s">
        <v>2777</v>
      </c>
      <c r="I143" s="212" t="s">
        <v>2778</v>
      </c>
    </row>
    <row r="144" spans="1:19" x14ac:dyDescent="0.35">
      <c r="A144" s="215" t="s">
        <v>2428</v>
      </c>
      <c r="B144" s="213" t="s">
        <v>100</v>
      </c>
      <c r="C144" s="271">
        <v>1</v>
      </c>
      <c r="D144" s="212" t="s">
        <v>67</v>
      </c>
      <c r="E144" s="212" t="s">
        <v>2435</v>
      </c>
      <c r="F144" s="4" t="str">
        <f>UnitControlCenter!$B$34</f>
        <v>2019 euros / liter</v>
      </c>
      <c r="G144" s="212" t="s">
        <v>2450</v>
      </c>
      <c r="H144" s="69" t="s">
        <v>356</v>
      </c>
      <c r="I144" s="54">
        <v>969696</v>
      </c>
    </row>
    <row r="145" spans="1:19" ht="72.5" x14ac:dyDescent="0.35">
      <c r="A145" s="215" t="s">
        <v>2428</v>
      </c>
      <c r="B145" s="213" t="s">
        <v>101</v>
      </c>
      <c r="C145" s="271">
        <v>1</v>
      </c>
      <c r="D145" s="212" t="s">
        <v>67</v>
      </c>
      <c r="E145" s="212" t="s">
        <v>2435</v>
      </c>
      <c r="F145" s="4" t="str">
        <f>UnitControlCenter!$B$34</f>
        <v>2019 euros / liter</v>
      </c>
      <c r="G145" s="212" t="s">
        <v>2779</v>
      </c>
      <c r="H145" s="69" t="s">
        <v>2777</v>
      </c>
      <c r="I145" s="212" t="s">
        <v>2778</v>
      </c>
    </row>
    <row r="146" spans="1:19" ht="58" x14ac:dyDescent="0.35">
      <c r="A146" s="215" t="s">
        <v>2428</v>
      </c>
      <c r="B146" s="213" t="s">
        <v>97</v>
      </c>
      <c r="C146" s="271">
        <v>1</v>
      </c>
      <c r="D146" s="212" t="s">
        <v>67</v>
      </c>
      <c r="E146" s="212" t="s">
        <v>2435</v>
      </c>
      <c r="F146" s="4" t="str">
        <f>UnitControlCenter!$B$32</f>
        <v>2019 euros / metric ton</v>
      </c>
      <c r="G146" s="212" t="s">
        <v>2780</v>
      </c>
      <c r="H146" s="69" t="s">
        <v>2781</v>
      </c>
      <c r="I146" s="212" t="s">
        <v>2782</v>
      </c>
    </row>
    <row r="147" spans="1:19" ht="58" x14ac:dyDescent="0.35">
      <c r="A147" s="215" t="s">
        <v>2428</v>
      </c>
      <c r="B147" s="213" t="s">
        <v>2707</v>
      </c>
      <c r="C147" s="271">
        <v>1</v>
      </c>
      <c r="D147" s="212" t="s">
        <v>67</v>
      </c>
      <c r="E147" s="212" t="s">
        <v>2435</v>
      </c>
      <c r="F147" s="4" t="str">
        <f>UnitControlCenter!$B$35</f>
        <v>2019 euros / barrel</v>
      </c>
      <c r="G147" s="212" t="s">
        <v>2847</v>
      </c>
      <c r="H147" s="69" t="s">
        <v>2848</v>
      </c>
      <c r="I147" s="212" t="s">
        <v>2849</v>
      </c>
    </row>
    <row r="148" spans="1:19" ht="58" x14ac:dyDescent="0.35">
      <c r="A148" s="215" t="s">
        <v>2428</v>
      </c>
      <c r="B148" s="213" t="s">
        <v>2783</v>
      </c>
      <c r="C148" s="271">
        <v>1</v>
      </c>
      <c r="D148" s="212" t="s">
        <v>67</v>
      </c>
      <c r="E148" s="212" t="s">
        <v>2435</v>
      </c>
      <c r="F148" s="4" t="str">
        <f>UnitControlCenter!$B$34</f>
        <v>2019 euros / liter</v>
      </c>
      <c r="G148" s="212" t="s">
        <v>2787</v>
      </c>
      <c r="H148" s="69" t="s">
        <v>2447</v>
      </c>
      <c r="I148" s="212" t="s">
        <v>2703</v>
      </c>
    </row>
    <row r="149" spans="1:19" ht="29.5" thickBot="1" x14ac:dyDescent="0.4">
      <c r="A149" s="258" t="s">
        <v>2428</v>
      </c>
      <c r="B149" s="255" t="s">
        <v>2562</v>
      </c>
      <c r="C149" s="270">
        <v>1</v>
      </c>
      <c r="D149" s="256" t="s">
        <v>67</v>
      </c>
      <c r="E149" s="256" t="s">
        <v>2435</v>
      </c>
      <c r="F149" s="259" t="str">
        <f>UnitControlCenter!$B$36</f>
        <v>2019 euros / kg</v>
      </c>
      <c r="G149" s="256" t="s">
        <v>2897</v>
      </c>
      <c r="H149" s="257" t="s">
        <v>2898</v>
      </c>
      <c r="I149" s="256" t="s">
        <v>2899</v>
      </c>
      <c r="J149" s="257"/>
      <c r="K149" s="257"/>
      <c r="L149" s="257"/>
      <c r="M149" s="257"/>
      <c r="N149" s="257"/>
      <c r="O149" s="257"/>
      <c r="P149" s="257"/>
      <c r="Q149" s="257"/>
      <c r="R149" s="257"/>
      <c r="S149" s="257"/>
    </row>
    <row r="150" spans="1:19" x14ac:dyDescent="0.35">
      <c r="A150" s="215" t="s">
        <v>2429</v>
      </c>
      <c r="B150" s="213" t="s">
        <v>2430</v>
      </c>
      <c r="C150" s="271">
        <v>1</v>
      </c>
      <c r="D150" s="212" t="s">
        <v>65</v>
      </c>
      <c r="E150" s="212" t="s">
        <v>66</v>
      </c>
      <c r="F150" s="4" t="str">
        <f>UnitControlCenter!$B$37</f>
        <v>2019 euros / kilowatt-hour (kWh)</v>
      </c>
      <c r="G150" s="212" t="s">
        <v>2451</v>
      </c>
      <c r="I150" s="212"/>
    </row>
    <row r="151" spans="1:19" ht="29" x14ac:dyDescent="0.35">
      <c r="A151" s="215" t="s">
        <v>2429</v>
      </c>
      <c r="B151" s="213" t="s">
        <v>2431</v>
      </c>
      <c r="C151" s="271">
        <v>1</v>
      </c>
      <c r="D151" s="212" t="s">
        <v>67</v>
      </c>
      <c r="E151" s="212" t="s">
        <v>66</v>
      </c>
      <c r="F151" s="4" t="str">
        <f>UnitControlCenter!$B$38</f>
        <v>cost of eqpt. to capture 1 metric ton CO2e/yr (2019 euros)</v>
      </c>
      <c r="G151" s="212" t="s">
        <v>2455</v>
      </c>
      <c r="H151" s="69" t="s">
        <v>2456</v>
      </c>
      <c r="I151" s="212" t="s">
        <v>2664</v>
      </c>
    </row>
    <row r="152" spans="1:19" x14ac:dyDescent="0.35">
      <c r="A152" s="215" t="s">
        <v>2429</v>
      </c>
      <c r="B152" s="213" t="s">
        <v>2432</v>
      </c>
      <c r="C152" s="271">
        <v>1</v>
      </c>
      <c r="D152" s="212" t="s">
        <v>65</v>
      </c>
      <c r="E152" s="212" t="s">
        <v>66</v>
      </c>
      <c r="F152" s="4" t="str">
        <f>UnitControlCenter!$B$39</f>
        <v>million 2019 euros / megawatt (MW)</v>
      </c>
      <c r="G152" s="212" t="s">
        <v>2452</v>
      </c>
      <c r="I152" s="212"/>
    </row>
    <row r="153" spans="1:19" x14ac:dyDescent="0.35">
      <c r="A153" s="215" t="s">
        <v>2429</v>
      </c>
      <c r="B153" s="213" t="s">
        <v>2433</v>
      </c>
      <c r="C153" s="271">
        <v>1</v>
      </c>
      <c r="D153" s="212" t="s">
        <v>65</v>
      </c>
      <c r="E153" s="212" t="s">
        <v>66</v>
      </c>
      <c r="F153" s="4" t="str">
        <f>UnitControlCenter!$B$39</f>
        <v>million 2019 euros / megawatt (MW)</v>
      </c>
      <c r="G153" s="212" t="s">
        <v>2453</v>
      </c>
      <c r="I153" s="212"/>
    </row>
    <row r="154" spans="1:19" x14ac:dyDescent="0.35">
      <c r="A154" s="215" t="s">
        <v>2429</v>
      </c>
      <c r="B154" s="213" t="s">
        <v>2434</v>
      </c>
      <c r="C154" s="271">
        <v>1</v>
      </c>
      <c r="D154" s="212" t="s">
        <v>65</v>
      </c>
      <c r="E154" s="212" t="s">
        <v>66</v>
      </c>
      <c r="F154" s="4" t="str">
        <f>UnitControlCenter!$B$39</f>
        <v>million 2019 euros / megawatt (MW)</v>
      </c>
      <c r="G154" s="212" t="s">
        <v>2454</v>
      </c>
      <c r="I154" s="212"/>
    </row>
    <row r="155" spans="1:19" ht="29.5" thickBot="1" x14ac:dyDescent="0.4">
      <c r="A155" s="258" t="s">
        <v>2429</v>
      </c>
      <c r="B155" s="255" t="s">
        <v>2578</v>
      </c>
      <c r="C155" s="270">
        <v>1</v>
      </c>
      <c r="D155" s="256" t="s">
        <v>65</v>
      </c>
      <c r="E155" s="256" t="s">
        <v>66</v>
      </c>
      <c r="F155" s="259" t="str">
        <f>UnitControlCenter!$B$40</f>
        <v>cost of eqpt. to produce 1 kg H2/yr (2019 euros)</v>
      </c>
      <c r="G155" s="256" t="s">
        <v>2579</v>
      </c>
      <c r="H155" s="257"/>
      <c r="I155" s="256"/>
      <c r="J155" s="257"/>
      <c r="K155" s="257"/>
      <c r="L155" s="257"/>
      <c r="M155" s="257"/>
      <c r="N155" s="257"/>
      <c r="O155" s="257"/>
      <c r="P155" s="257"/>
      <c r="Q155" s="257"/>
      <c r="R155" s="257"/>
      <c r="S155" s="257"/>
    </row>
  </sheetData>
  <conditionalFormatting sqref="C2:C43 C47:C51 C54:C155">
    <cfRule type="cellIs" dxfId="7" priority="7" operator="equal">
      <formula>0</formula>
    </cfRule>
    <cfRule type="cellIs" dxfId="6" priority="8" operator="equal">
      <formula>1</formula>
    </cfRule>
  </conditionalFormatting>
  <conditionalFormatting sqref="C52:C53">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C46">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82 F125 F24 F93 F47 F68 F52 F55 F44"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sheetPr>
  <dimension ref="A1:D276"/>
  <sheetViews>
    <sheetView topLeftCell="A65" workbookViewId="0">
      <selection activeCell="A101" sqref="A101"/>
    </sheetView>
  </sheetViews>
  <sheetFormatPr defaultColWidth="8.81640625" defaultRowHeight="14.5" x14ac:dyDescent="0.35"/>
  <cols>
    <col min="1" max="1" width="13.26953125" customWidth="1"/>
    <col min="2" max="2" width="8.81640625" style="231"/>
    <col min="4" max="4" width="46" customWidth="1"/>
  </cols>
  <sheetData>
    <row r="1" spans="1:4" x14ac:dyDescent="0.35">
      <c r="A1" s="203" t="s">
        <v>2651</v>
      </c>
      <c r="B1" s="229"/>
      <c r="C1" s="201"/>
      <c r="D1" s="201"/>
    </row>
    <row r="2" spans="1:4" x14ac:dyDescent="0.35">
      <c r="A2" s="228" t="s">
        <v>2615</v>
      </c>
      <c r="B2" s="230" t="s">
        <v>2616</v>
      </c>
      <c r="C2" s="228" t="s">
        <v>2617</v>
      </c>
      <c r="D2" s="228" t="s">
        <v>2618</v>
      </c>
    </row>
    <row r="3" spans="1:4" x14ac:dyDescent="0.35">
      <c r="A3" s="211" t="s">
        <v>2625</v>
      </c>
      <c r="B3" s="231" t="s">
        <v>2636</v>
      </c>
      <c r="C3" s="237"/>
      <c r="D3" t="s">
        <v>457</v>
      </c>
    </row>
    <row r="4" spans="1:4" x14ac:dyDescent="0.35">
      <c r="A4" s="211" t="s">
        <v>2633</v>
      </c>
      <c r="B4" s="232" t="s">
        <v>2634</v>
      </c>
      <c r="C4" s="236"/>
      <c r="D4" t="s">
        <v>97</v>
      </c>
    </row>
    <row r="5" spans="1:4" x14ac:dyDescent="0.35">
      <c r="A5" t="s">
        <v>2662</v>
      </c>
      <c r="B5" s="231" t="s">
        <v>2656</v>
      </c>
      <c r="C5" s="247"/>
      <c r="D5" t="s">
        <v>96</v>
      </c>
    </row>
    <row r="6" spans="1:4" x14ac:dyDescent="0.35">
      <c r="A6" s="211" t="s">
        <v>2640</v>
      </c>
      <c r="B6" s="231" t="s">
        <v>2657</v>
      </c>
      <c r="C6" s="241"/>
      <c r="D6" t="s">
        <v>2652</v>
      </c>
    </row>
    <row r="7" spans="1:4" x14ac:dyDescent="0.35">
      <c r="A7" s="211" t="s">
        <v>2663</v>
      </c>
      <c r="B7" s="231" t="s">
        <v>2449</v>
      </c>
      <c r="C7" s="246"/>
      <c r="D7" t="s">
        <v>2653</v>
      </c>
    </row>
    <row r="8" spans="1:4" x14ac:dyDescent="0.35">
      <c r="A8" t="s">
        <v>2661</v>
      </c>
      <c r="B8" s="231" t="s">
        <v>2658</v>
      </c>
      <c r="C8" s="249"/>
      <c r="D8" t="s">
        <v>472</v>
      </c>
    </row>
    <row r="9" spans="1:4" x14ac:dyDescent="0.35">
      <c r="A9" s="211" t="s">
        <v>2641</v>
      </c>
      <c r="B9" s="231" t="s">
        <v>2637</v>
      </c>
      <c r="C9" s="240"/>
      <c r="D9" t="s">
        <v>475</v>
      </c>
    </row>
    <row r="10" spans="1:4" x14ac:dyDescent="0.35">
      <c r="A10" s="211" t="s">
        <v>2614</v>
      </c>
      <c r="B10" s="233" t="s">
        <v>2621</v>
      </c>
      <c r="C10" s="227"/>
      <c r="D10" t="s">
        <v>94</v>
      </c>
    </row>
    <row r="11" spans="1:4" x14ac:dyDescent="0.35">
      <c r="A11" s="211" t="s">
        <v>2642</v>
      </c>
      <c r="B11" s="231" t="s">
        <v>2638</v>
      </c>
      <c r="C11" s="242"/>
      <c r="D11" t="s">
        <v>93</v>
      </c>
    </row>
    <row r="12" spans="1:4" x14ac:dyDescent="0.35">
      <c r="A12" s="211" t="s">
        <v>2624</v>
      </c>
      <c r="B12" s="232" t="s">
        <v>2629</v>
      </c>
      <c r="C12" s="238"/>
      <c r="D12" t="s">
        <v>2654</v>
      </c>
    </row>
    <row r="13" spans="1:4" x14ac:dyDescent="0.35">
      <c r="A13" t="s">
        <v>2665</v>
      </c>
      <c r="B13" s="231" t="s">
        <v>2659</v>
      </c>
      <c r="C13" s="248"/>
      <c r="D13" t="s">
        <v>2561</v>
      </c>
    </row>
    <row r="14" spans="1:4" x14ac:dyDescent="0.35">
      <c r="A14" s="211" t="s">
        <v>2627</v>
      </c>
      <c r="B14" s="232" t="s">
        <v>2628</v>
      </c>
      <c r="C14" s="226"/>
      <c r="D14" t="s">
        <v>328</v>
      </c>
    </row>
    <row r="15" spans="1:4" s="211" customFormat="1" x14ac:dyDescent="0.35">
      <c r="A15" s="211" t="s">
        <v>2708</v>
      </c>
      <c r="B15" s="232" t="s">
        <v>2710</v>
      </c>
      <c r="C15" s="252"/>
      <c r="D15" s="211" t="s">
        <v>2707</v>
      </c>
    </row>
    <row r="16" spans="1:4" s="211" customFormat="1" x14ac:dyDescent="0.35">
      <c r="A16" s="211" t="s">
        <v>2709</v>
      </c>
      <c r="B16" s="232">
        <v>740000</v>
      </c>
      <c r="C16" s="253"/>
      <c r="D16" s="211" t="s">
        <v>2559</v>
      </c>
    </row>
    <row r="17" spans="1:4" x14ac:dyDescent="0.35">
      <c r="A17" s="211" t="s">
        <v>2643</v>
      </c>
      <c r="B17" s="231" t="s">
        <v>2639</v>
      </c>
      <c r="C17" s="243"/>
      <c r="D17" t="s">
        <v>329</v>
      </c>
    </row>
    <row r="18" spans="1:4" x14ac:dyDescent="0.35">
      <c r="A18" s="211" t="s">
        <v>2626</v>
      </c>
      <c r="B18" s="232" t="s">
        <v>2631</v>
      </c>
      <c r="C18" s="235"/>
      <c r="D18" t="s">
        <v>325</v>
      </c>
    </row>
    <row r="19" spans="1:4" x14ac:dyDescent="0.35">
      <c r="A19" s="223" t="s">
        <v>2650</v>
      </c>
      <c r="B19" s="244" t="s">
        <v>2649</v>
      </c>
      <c r="C19" s="245"/>
      <c r="D19" t="s">
        <v>464</v>
      </c>
    </row>
    <row r="20" spans="1:4" x14ac:dyDescent="0.35">
      <c r="A20" s="211" t="s">
        <v>2620</v>
      </c>
      <c r="B20" s="232" t="s">
        <v>2630</v>
      </c>
      <c r="C20" s="234"/>
      <c r="D20" t="s">
        <v>467</v>
      </c>
    </row>
    <row r="21" spans="1:4" x14ac:dyDescent="0.35">
      <c r="A21" t="s">
        <v>2666</v>
      </c>
      <c r="B21" s="231" t="s">
        <v>2660</v>
      </c>
      <c r="C21" s="250"/>
      <c r="D21" t="s">
        <v>2655</v>
      </c>
    </row>
    <row r="23" spans="1:4" s="211" customFormat="1" x14ac:dyDescent="0.35">
      <c r="A23" s="203" t="s">
        <v>2635</v>
      </c>
      <c r="B23" s="229"/>
      <c r="C23" s="201"/>
      <c r="D23" s="201"/>
    </row>
    <row r="24" spans="1:4" s="228" customFormat="1" x14ac:dyDescent="0.35">
      <c r="A24" s="228" t="s">
        <v>2615</v>
      </c>
      <c r="B24" s="230" t="s">
        <v>2616</v>
      </c>
      <c r="C24" s="228" t="s">
        <v>2617</v>
      </c>
      <c r="D24" s="228" t="s">
        <v>2700</v>
      </c>
    </row>
    <row r="25" spans="1:4" x14ac:dyDescent="0.35">
      <c r="A25" t="s">
        <v>2641</v>
      </c>
      <c r="B25" s="231" t="s">
        <v>2637</v>
      </c>
      <c r="C25" s="240"/>
      <c r="D25" t="s">
        <v>2702</v>
      </c>
    </row>
    <row r="26" spans="1:4" s="211" customFormat="1" x14ac:dyDescent="0.35">
      <c r="A26" s="211" t="s">
        <v>2614</v>
      </c>
      <c r="B26" s="233" t="s">
        <v>2621</v>
      </c>
      <c r="C26" s="227"/>
      <c r="D26" s="211" t="s">
        <v>2701</v>
      </c>
    </row>
    <row r="27" spans="1:4" x14ac:dyDescent="0.35">
      <c r="A27" t="s">
        <v>2626</v>
      </c>
      <c r="B27" s="231" t="s">
        <v>2631</v>
      </c>
      <c r="C27" s="235"/>
      <c r="D27" t="s">
        <v>4</v>
      </c>
    </row>
    <row r="28" spans="1:4" x14ac:dyDescent="0.35">
      <c r="A28" t="s">
        <v>2640</v>
      </c>
      <c r="B28" s="231" t="s">
        <v>2657</v>
      </c>
      <c r="C28" s="241"/>
      <c r="D28" t="s">
        <v>98</v>
      </c>
    </row>
    <row r="29" spans="1:4" x14ac:dyDescent="0.35">
      <c r="A29" t="s">
        <v>2620</v>
      </c>
      <c r="B29" s="231">
        <v>969696</v>
      </c>
      <c r="C29" s="234"/>
      <c r="D29" t="s">
        <v>9</v>
      </c>
    </row>
    <row r="30" spans="1:4" x14ac:dyDescent="0.35">
      <c r="A30" t="s">
        <v>2633</v>
      </c>
      <c r="B30" s="231" t="s">
        <v>2634</v>
      </c>
      <c r="C30" s="236"/>
      <c r="D30" t="s">
        <v>2512</v>
      </c>
    </row>
    <row r="31" spans="1:4" x14ac:dyDescent="0.35">
      <c r="A31" t="s">
        <v>2642</v>
      </c>
      <c r="B31" s="231" t="s">
        <v>2638</v>
      </c>
      <c r="C31" s="242"/>
      <c r="D31" t="s">
        <v>140</v>
      </c>
    </row>
    <row r="32" spans="1:4" s="211" customFormat="1" x14ac:dyDescent="0.35">
      <c r="A32" s="211" t="s">
        <v>2643</v>
      </c>
      <c r="B32" s="231" t="s">
        <v>2639</v>
      </c>
      <c r="C32" s="243"/>
      <c r="D32" s="211" t="s">
        <v>2521</v>
      </c>
    </row>
    <row r="33" spans="1:4" x14ac:dyDescent="0.35">
      <c r="A33" t="s">
        <v>2625</v>
      </c>
      <c r="B33" s="231" t="s">
        <v>2636</v>
      </c>
      <c r="C33" s="239"/>
      <c r="D33" t="s">
        <v>2577</v>
      </c>
    </row>
    <row r="34" spans="1:4" s="211" customFormat="1" x14ac:dyDescent="0.35">
      <c r="A34" s="211" t="s">
        <v>2708</v>
      </c>
      <c r="B34" s="232" t="s">
        <v>2710</v>
      </c>
      <c r="C34" s="252"/>
      <c r="D34" s="211" t="s">
        <v>2933</v>
      </c>
    </row>
    <row r="36" spans="1:4" s="211" customFormat="1" x14ac:dyDescent="0.35">
      <c r="A36" s="203" t="s">
        <v>2644</v>
      </c>
      <c r="B36" s="229"/>
      <c r="C36" s="201"/>
      <c r="D36" s="201"/>
    </row>
    <row r="37" spans="1:4" s="211" customFormat="1" x14ac:dyDescent="0.35">
      <c r="A37" s="228" t="s">
        <v>2615</v>
      </c>
      <c r="B37" s="230" t="s">
        <v>2616</v>
      </c>
      <c r="C37" s="228" t="s">
        <v>2617</v>
      </c>
      <c r="D37" s="228" t="s">
        <v>2618</v>
      </c>
    </row>
    <row r="38" spans="1:4" s="211" customFormat="1" x14ac:dyDescent="0.35">
      <c r="A38" s="211" t="s">
        <v>2626</v>
      </c>
      <c r="B38" s="232" t="s">
        <v>2631</v>
      </c>
      <c r="C38" s="235"/>
      <c r="D38" s="211" t="s">
        <v>2645</v>
      </c>
    </row>
    <row r="39" spans="1:4" s="211" customFormat="1" x14ac:dyDescent="0.35">
      <c r="A39" s="211" t="s">
        <v>2620</v>
      </c>
      <c r="B39" s="231">
        <v>969696</v>
      </c>
      <c r="C39" s="234"/>
      <c r="D39" s="211" t="s">
        <v>2646</v>
      </c>
    </row>
    <row r="40" spans="1:4" s="211" customFormat="1" x14ac:dyDescent="0.35">
      <c r="A40" s="211" t="s">
        <v>2633</v>
      </c>
      <c r="B40" s="231" t="s">
        <v>2634</v>
      </c>
      <c r="C40" s="236"/>
      <c r="D40" s="211" t="s">
        <v>2647</v>
      </c>
    </row>
    <row r="41" spans="1:4" s="211" customFormat="1" x14ac:dyDescent="0.35">
      <c r="A41" s="211" t="s">
        <v>2708</v>
      </c>
      <c r="B41" s="232" t="s">
        <v>2710</v>
      </c>
      <c r="C41" s="252"/>
      <c r="D41" s="211" t="s">
        <v>2934</v>
      </c>
    </row>
    <row r="42" spans="1:4" s="223" customFormat="1" x14ac:dyDescent="0.35">
      <c r="B42" s="244"/>
    </row>
    <row r="43" spans="1:4" s="223" customFormat="1" x14ac:dyDescent="0.35">
      <c r="A43" s="203" t="s">
        <v>2648</v>
      </c>
      <c r="B43" s="229"/>
      <c r="C43" s="201"/>
      <c r="D43" s="201"/>
    </row>
    <row r="44" spans="1:4" s="223" customFormat="1" x14ac:dyDescent="0.35">
      <c r="A44" s="228" t="s">
        <v>2615</v>
      </c>
      <c r="B44" s="230" t="s">
        <v>2616</v>
      </c>
      <c r="C44" s="228" t="s">
        <v>2617</v>
      </c>
      <c r="D44" s="228" t="s">
        <v>2618</v>
      </c>
    </row>
    <row r="45" spans="1:4" s="223" customFormat="1" x14ac:dyDescent="0.35">
      <c r="A45" s="211" t="s">
        <v>2633</v>
      </c>
      <c r="B45" s="231" t="s">
        <v>2634</v>
      </c>
      <c r="C45" s="236"/>
      <c r="D45" s="223" t="s">
        <v>2298</v>
      </c>
    </row>
    <row r="46" spans="1:4" s="223" customFormat="1" x14ac:dyDescent="0.35">
      <c r="A46" s="211" t="s">
        <v>2627</v>
      </c>
      <c r="B46" s="232" t="s">
        <v>2628</v>
      </c>
      <c r="C46" s="226"/>
      <c r="D46" s="223" t="s">
        <v>907</v>
      </c>
    </row>
    <row r="47" spans="1:4" s="223" customFormat="1" x14ac:dyDescent="0.35">
      <c r="A47" s="211" t="s">
        <v>2626</v>
      </c>
      <c r="B47" s="232" t="s">
        <v>2631</v>
      </c>
      <c r="C47" s="235"/>
      <c r="D47" s="223" t="s">
        <v>2296</v>
      </c>
    </row>
    <row r="48" spans="1:4" s="223" customFormat="1" x14ac:dyDescent="0.35">
      <c r="A48" s="211" t="s">
        <v>2620</v>
      </c>
      <c r="B48" s="232" t="s">
        <v>2630</v>
      </c>
      <c r="C48" s="234"/>
      <c r="D48" s="223" t="s">
        <v>2280</v>
      </c>
    </row>
    <row r="49" spans="1:4" s="223" customFormat="1" x14ac:dyDescent="0.35">
      <c r="B49" s="251"/>
    </row>
    <row r="50" spans="1:4" s="223" customFormat="1" x14ac:dyDescent="0.35">
      <c r="A50" s="203" t="s">
        <v>2800</v>
      </c>
      <c r="B50" s="229"/>
      <c r="C50" s="201"/>
      <c r="D50" s="201"/>
    </row>
    <row r="51" spans="1:4" s="223" customFormat="1" x14ac:dyDescent="0.35">
      <c r="A51" s="228" t="s">
        <v>2615</v>
      </c>
      <c r="B51" s="230" t="s">
        <v>2616</v>
      </c>
      <c r="C51" s="228" t="s">
        <v>2617</v>
      </c>
      <c r="D51" s="228" t="s">
        <v>2618</v>
      </c>
    </row>
    <row r="52" spans="1:4" s="223" customFormat="1" x14ac:dyDescent="0.35">
      <c r="A52" s="211" t="s">
        <v>2626</v>
      </c>
      <c r="B52" s="232" t="s">
        <v>2631</v>
      </c>
      <c r="C52" s="235"/>
      <c r="D52" s="223" t="s">
        <v>2678</v>
      </c>
    </row>
    <row r="53" spans="1:4" s="223" customFormat="1" x14ac:dyDescent="0.35">
      <c r="A53" s="211" t="s">
        <v>2641</v>
      </c>
      <c r="B53" s="231" t="s">
        <v>2637</v>
      </c>
      <c r="C53" s="240"/>
      <c r="D53" s="223" t="s">
        <v>2679</v>
      </c>
    </row>
    <row r="54" spans="1:4" s="223" customFormat="1" x14ac:dyDescent="0.35">
      <c r="A54" s="211" t="s">
        <v>2640</v>
      </c>
      <c r="B54" s="231" t="s">
        <v>2657</v>
      </c>
      <c r="C54" s="241"/>
      <c r="D54" s="223" t="s">
        <v>2680</v>
      </c>
    </row>
    <row r="55" spans="1:4" s="223" customFormat="1" x14ac:dyDescent="0.35">
      <c r="A55" s="211" t="s">
        <v>2633</v>
      </c>
      <c r="B55" s="232" t="s">
        <v>2634</v>
      </c>
      <c r="C55" s="236"/>
      <c r="D55" s="223" t="s">
        <v>2681</v>
      </c>
    </row>
    <row r="56" spans="1:4" s="223" customFormat="1" x14ac:dyDescent="0.35">
      <c r="A56" s="211" t="s">
        <v>2627</v>
      </c>
      <c r="B56" s="232" t="s">
        <v>2628</v>
      </c>
      <c r="C56" s="226"/>
      <c r="D56" s="223" t="s">
        <v>2682</v>
      </c>
    </row>
    <row r="57" spans="1:4" s="211" customFormat="1" x14ac:dyDescent="0.35">
      <c r="B57" s="231"/>
      <c r="C57" s="223"/>
    </row>
    <row r="58" spans="1:4" s="211" customFormat="1" x14ac:dyDescent="0.35">
      <c r="A58" s="203" t="s">
        <v>3108</v>
      </c>
      <c r="B58" s="229"/>
      <c r="C58" s="201"/>
      <c r="D58" s="201"/>
    </row>
    <row r="59" spans="1:4" s="211" customFormat="1" x14ac:dyDescent="0.35">
      <c r="A59" s="228" t="s">
        <v>2615</v>
      </c>
      <c r="B59" s="230" t="s">
        <v>2616</v>
      </c>
      <c r="C59" s="228" t="s">
        <v>2617</v>
      </c>
      <c r="D59" s="228" t="s">
        <v>2618</v>
      </c>
    </row>
    <row r="60" spans="1:4" s="211" customFormat="1" x14ac:dyDescent="0.35">
      <c r="A60" s="211" t="s">
        <v>2641</v>
      </c>
      <c r="B60" s="231" t="s">
        <v>2637</v>
      </c>
      <c r="C60" s="240"/>
      <c r="D60" s="211" t="s">
        <v>3096</v>
      </c>
    </row>
    <row r="61" spans="1:4" s="211" customFormat="1" x14ac:dyDescent="0.35">
      <c r="A61" s="211" t="s">
        <v>2626</v>
      </c>
      <c r="B61" s="232" t="s">
        <v>2631</v>
      </c>
      <c r="C61" s="235"/>
      <c r="D61" s="223" t="s">
        <v>3095</v>
      </c>
    </row>
    <row r="62" spans="1:4" s="211" customFormat="1" x14ac:dyDescent="0.35">
      <c r="A62" s="211" t="s">
        <v>2625</v>
      </c>
      <c r="B62" s="231" t="s">
        <v>2636</v>
      </c>
      <c r="C62" s="239"/>
      <c r="D62" s="211" t="s">
        <v>3092</v>
      </c>
    </row>
    <row r="63" spans="1:4" s="211" customFormat="1" x14ac:dyDescent="0.35">
      <c r="A63" s="211" t="s">
        <v>2666</v>
      </c>
      <c r="B63" s="231" t="s">
        <v>2660</v>
      </c>
      <c r="C63" s="250"/>
      <c r="D63" s="211" t="s">
        <v>3093</v>
      </c>
    </row>
    <row r="64" spans="1:4" s="211" customFormat="1" x14ac:dyDescent="0.35">
      <c r="A64" s="211" t="s">
        <v>2643</v>
      </c>
      <c r="B64" s="231" t="s">
        <v>2639</v>
      </c>
      <c r="C64" s="243"/>
      <c r="D64" s="223" t="s">
        <v>3094</v>
      </c>
    </row>
    <row r="65" spans="1:4" s="223" customFormat="1" x14ac:dyDescent="0.35">
      <c r="B65" s="244"/>
    </row>
    <row r="66" spans="1:4" s="223" customFormat="1" x14ac:dyDescent="0.35">
      <c r="A66" s="203" t="s">
        <v>3196</v>
      </c>
      <c r="B66" s="229"/>
      <c r="C66" s="201"/>
      <c r="D66" s="201"/>
    </row>
    <row r="67" spans="1:4" s="223" customFormat="1" x14ac:dyDescent="0.35">
      <c r="A67" s="228" t="s">
        <v>2615</v>
      </c>
      <c r="B67" s="230" t="s">
        <v>2616</v>
      </c>
      <c r="C67" s="228" t="s">
        <v>2617</v>
      </c>
      <c r="D67" s="228" t="s">
        <v>2618</v>
      </c>
    </row>
    <row r="68" spans="1:4" s="223" customFormat="1" x14ac:dyDescent="0.35">
      <c r="A68" s="211" t="s">
        <v>2708</v>
      </c>
      <c r="B68" s="232" t="s">
        <v>2710</v>
      </c>
      <c r="C68" s="252"/>
      <c r="D68" s="211" t="s">
        <v>3115</v>
      </c>
    </row>
    <row r="69" spans="1:4" s="223" customFormat="1" x14ac:dyDescent="0.35">
      <c r="A69" s="211" t="s">
        <v>2641</v>
      </c>
      <c r="B69" s="231" t="s">
        <v>2637</v>
      </c>
      <c r="C69" s="240"/>
      <c r="D69" s="211" t="s">
        <v>3116</v>
      </c>
    </row>
    <row r="70" spans="1:4" s="223" customFormat="1" x14ac:dyDescent="0.35">
      <c r="A70" s="211" t="s">
        <v>2643</v>
      </c>
      <c r="B70" s="231" t="s">
        <v>2639</v>
      </c>
      <c r="C70" s="243"/>
      <c r="D70" s="211" t="s">
        <v>479</v>
      </c>
    </row>
    <row r="71" spans="1:4" s="223" customFormat="1" x14ac:dyDescent="0.35">
      <c r="A71" s="211" t="s">
        <v>2642</v>
      </c>
      <c r="B71" s="231" t="s">
        <v>2638</v>
      </c>
      <c r="C71" s="242"/>
      <c r="D71" s="211" t="s">
        <v>3117</v>
      </c>
    </row>
    <row r="72" spans="1:4" s="223" customFormat="1" x14ac:dyDescent="0.35">
      <c r="A72" s="211" t="s">
        <v>2640</v>
      </c>
      <c r="B72" s="231" t="s">
        <v>2657</v>
      </c>
      <c r="C72" s="241"/>
      <c r="D72" s="211" t="s">
        <v>3118</v>
      </c>
    </row>
    <row r="73" spans="1:4" s="223" customFormat="1" x14ac:dyDescent="0.35">
      <c r="A73" s="211" t="s">
        <v>2620</v>
      </c>
      <c r="B73" s="232" t="s">
        <v>2630</v>
      </c>
      <c r="C73" s="234"/>
      <c r="D73" s="211" t="s">
        <v>278</v>
      </c>
    </row>
    <row r="74" spans="1:4" s="223" customFormat="1" x14ac:dyDescent="0.35">
      <c r="A74" s="211" t="s">
        <v>2626</v>
      </c>
      <c r="B74" s="232" t="s">
        <v>2631</v>
      </c>
      <c r="C74" s="235"/>
      <c r="D74" s="211" t="s">
        <v>3119</v>
      </c>
    </row>
    <row r="75" spans="1:4" s="223" customFormat="1" x14ac:dyDescent="0.35">
      <c r="A75" s="211" t="s">
        <v>2633</v>
      </c>
      <c r="B75" s="232" t="s">
        <v>2634</v>
      </c>
      <c r="C75" s="236"/>
      <c r="D75" s="211" t="s">
        <v>3120</v>
      </c>
    </row>
    <row r="76" spans="1:4" s="223" customFormat="1" x14ac:dyDescent="0.35">
      <c r="A76" s="211" t="s">
        <v>2625</v>
      </c>
      <c r="B76" s="231" t="s">
        <v>2636</v>
      </c>
      <c r="C76" s="239"/>
      <c r="D76" s="211" t="s">
        <v>3121</v>
      </c>
    </row>
    <row r="77" spans="1:4" s="223" customFormat="1" x14ac:dyDescent="0.35">
      <c r="A77" s="211" t="s">
        <v>2627</v>
      </c>
      <c r="B77" s="232" t="s">
        <v>2628</v>
      </c>
      <c r="C77" s="226"/>
      <c r="D77" s="223" t="s">
        <v>2682</v>
      </c>
    </row>
    <row r="78" spans="1:4" s="223" customFormat="1" x14ac:dyDescent="0.35">
      <c r="A78" s="211"/>
      <c r="B78" s="232"/>
    </row>
    <row r="79" spans="1:4" s="223" customFormat="1" x14ac:dyDescent="0.35">
      <c r="A79" s="203" t="s">
        <v>3077</v>
      </c>
      <c r="B79" s="229"/>
      <c r="C79" s="201"/>
      <c r="D79" s="201"/>
    </row>
    <row r="80" spans="1:4" s="223" customFormat="1" x14ac:dyDescent="0.35">
      <c r="A80" s="228" t="s">
        <v>2615</v>
      </c>
      <c r="B80" s="230" t="s">
        <v>2616</v>
      </c>
      <c r="C80" s="228" t="s">
        <v>2617</v>
      </c>
      <c r="D80" s="228" t="s">
        <v>2618</v>
      </c>
    </row>
    <row r="81" spans="1:4" s="223" customFormat="1" x14ac:dyDescent="0.35">
      <c r="A81" s="211" t="s">
        <v>2626</v>
      </c>
      <c r="B81" s="232" t="s">
        <v>2631</v>
      </c>
      <c r="C81" s="235"/>
      <c r="D81" s="223" t="s">
        <v>3005</v>
      </c>
    </row>
    <row r="82" spans="1:4" s="223" customFormat="1" x14ac:dyDescent="0.35">
      <c r="A82" s="211" t="s">
        <v>2641</v>
      </c>
      <c r="B82" s="231" t="s">
        <v>2637</v>
      </c>
      <c r="C82" s="240"/>
      <c r="D82" s="223" t="s">
        <v>3006</v>
      </c>
    </row>
    <row r="83" spans="1:4" s="223" customFormat="1" x14ac:dyDescent="0.35">
      <c r="A83" s="211" t="s">
        <v>2640</v>
      </c>
      <c r="B83" s="231" t="s">
        <v>2657</v>
      </c>
      <c r="C83" s="241"/>
      <c r="D83" s="223" t="s">
        <v>3007</v>
      </c>
    </row>
    <row r="84" spans="1:4" s="223" customFormat="1" x14ac:dyDescent="0.35">
      <c r="A84" s="211" t="s">
        <v>2627</v>
      </c>
      <c r="B84" s="232" t="s">
        <v>2628</v>
      </c>
      <c r="C84" s="226"/>
      <c r="D84" s="223" t="s">
        <v>2682</v>
      </c>
    </row>
    <row r="85" spans="1:4" s="211" customFormat="1" x14ac:dyDescent="0.35">
      <c r="B85" s="231"/>
    </row>
    <row r="86" spans="1:4" s="211" customFormat="1" x14ac:dyDescent="0.35">
      <c r="A86" s="203" t="s">
        <v>3336</v>
      </c>
      <c r="B86" s="229"/>
      <c r="C86" s="201"/>
      <c r="D86" s="201"/>
    </row>
    <row r="87" spans="1:4" s="211" customFormat="1" x14ac:dyDescent="0.35">
      <c r="A87" s="228" t="s">
        <v>2615</v>
      </c>
      <c r="B87" s="230" t="s">
        <v>2616</v>
      </c>
      <c r="C87" s="228" t="s">
        <v>2617</v>
      </c>
      <c r="D87" s="228" t="s">
        <v>2618</v>
      </c>
    </row>
    <row r="88" spans="1:4" s="211" customFormat="1" x14ac:dyDescent="0.35">
      <c r="A88" s="211" t="s">
        <v>2662</v>
      </c>
      <c r="B88" s="231" t="s">
        <v>2656</v>
      </c>
      <c r="C88" s="247"/>
      <c r="D88" s="211" t="s">
        <v>3337</v>
      </c>
    </row>
    <row r="89" spans="1:4" s="211" customFormat="1" x14ac:dyDescent="0.35">
      <c r="A89" s="211" t="s">
        <v>2633</v>
      </c>
      <c r="B89" s="232" t="s">
        <v>2634</v>
      </c>
      <c r="C89" s="236"/>
      <c r="D89" s="211" t="s">
        <v>3338</v>
      </c>
    </row>
    <row r="90" spans="1:4" s="211" customFormat="1" x14ac:dyDescent="0.35">
      <c r="B90" s="231"/>
    </row>
    <row r="91" spans="1:4" s="211" customFormat="1" x14ac:dyDescent="0.35">
      <c r="A91" s="203" t="s">
        <v>3339</v>
      </c>
      <c r="B91" s="229"/>
      <c r="C91" s="201"/>
      <c r="D91" s="201"/>
    </row>
    <row r="92" spans="1:4" s="211" customFormat="1" x14ac:dyDescent="0.35">
      <c r="A92" s="228" t="s">
        <v>2615</v>
      </c>
      <c r="B92" s="230" t="s">
        <v>2616</v>
      </c>
      <c r="C92" s="228" t="s">
        <v>2617</v>
      </c>
      <c r="D92" s="228" t="s">
        <v>2618</v>
      </c>
    </row>
    <row r="93" spans="1:4" s="211" customFormat="1" x14ac:dyDescent="0.35">
      <c r="A93" s="211" t="s">
        <v>2626</v>
      </c>
      <c r="B93" s="232" t="s">
        <v>2631</v>
      </c>
      <c r="C93" s="235"/>
      <c r="D93" s="211" t="s">
        <v>3340</v>
      </c>
    </row>
    <row r="94" spans="1:4" s="211" customFormat="1" x14ac:dyDescent="0.35">
      <c r="A94" s="211" t="s">
        <v>2640</v>
      </c>
      <c r="B94" s="231" t="s">
        <v>2657</v>
      </c>
      <c r="C94" s="241"/>
      <c r="D94" s="211" t="s">
        <v>3341</v>
      </c>
    </row>
    <row r="95" spans="1:4" s="211" customFormat="1" x14ac:dyDescent="0.35">
      <c r="A95" s="211" t="s">
        <v>2633</v>
      </c>
      <c r="B95" s="232" t="s">
        <v>2634</v>
      </c>
      <c r="C95" s="236"/>
      <c r="D95" s="211" t="s">
        <v>3342</v>
      </c>
    </row>
    <row r="96" spans="1:4" s="211" customFormat="1" x14ac:dyDescent="0.35">
      <c r="A96" s="211" t="s">
        <v>2641</v>
      </c>
      <c r="B96" s="231" t="s">
        <v>2637</v>
      </c>
      <c r="C96" s="240"/>
      <c r="D96" s="211" t="s">
        <v>3343</v>
      </c>
    </row>
    <row r="97" spans="1:4" s="211" customFormat="1" x14ac:dyDescent="0.35">
      <c r="B97" s="231"/>
    </row>
    <row r="98" spans="1:4" s="211" customFormat="1" x14ac:dyDescent="0.35">
      <c r="A98" s="203" t="s">
        <v>3344</v>
      </c>
      <c r="B98" s="229"/>
      <c r="C98" s="201"/>
      <c r="D98" s="201"/>
    </row>
    <row r="99" spans="1:4" s="211" customFormat="1" x14ac:dyDescent="0.35">
      <c r="A99" s="228" t="s">
        <v>2615</v>
      </c>
      <c r="B99" s="230" t="s">
        <v>2616</v>
      </c>
      <c r="C99" s="228" t="s">
        <v>2617</v>
      </c>
      <c r="D99" s="228" t="s">
        <v>2618</v>
      </c>
    </row>
    <row r="100" spans="1:4" s="211" customFormat="1" x14ac:dyDescent="0.35">
      <c r="A100" s="211" t="s">
        <v>2666</v>
      </c>
      <c r="B100" s="231" t="s">
        <v>2660</v>
      </c>
      <c r="C100" s="250"/>
      <c r="D100" s="211" t="s">
        <v>3345</v>
      </c>
    </row>
    <row r="101" spans="1:4" s="211" customFormat="1" x14ac:dyDescent="0.35">
      <c r="A101" s="211" t="s">
        <v>2642</v>
      </c>
      <c r="B101" s="231" t="s">
        <v>2638</v>
      </c>
      <c r="C101" s="242"/>
      <c r="D101" s="211" t="s">
        <v>3346</v>
      </c>
    </row>
    <row r="102" spans="1:4" s="211" customFormat="1" x14ac:dyDescent="0.35">
      <c r="B102" s="231"/>
    </row>
    <row r="103" spans="1:4" s="211" customFormat="1" x14ac:dyDescent="0.35">
      <c r="A103" s="203" t="s">
        <v>3347</v>
      </c>
      <c r="B103" s="229"/>
      <c r="C103" s="201"/>
      <c r="D103" s="201"/>
    </row>
    <row r="104" spans="1:4" s="211" customFormat="1" x14ac:dyDescent="0.35">
      <c r="A104" s="228" t="s">
        <v>2615</v>
      </c>
      <c r="B104" s="230" t="s">
        <v>2616</v>
      </c>
      <c r="C104" s="228" t="s">
        <v>2617</v>
      </c>
      <c r="D104" s="228" t="s">
        <v>2618</v>
      </c>
    </row>
    <row r="105" spans="1:4" s="211" customFormat="1" x14ac:dyDescent="0.35">
      <c r="A105" s="211" t="s">
        <v>2662</v>
      </c>
      <c r="B105" s="231" t="s">
        <v>2656</v>
      </c>
      <c r="C105" s="247"/>
      <c r="D105" s="211" t="s">
        <v>3348</v>
      </c>
    </row>
    <row r="106" spans="1:4" s="211" customFormat="1" x14ac:dyDescent="0.35">
      <c r="A106" s="211" t="s">
        <v>2641</v>
      </c>
      <c r="B106" s="231" t="s">
        <v>2637</v>
      </c>
      <c r="C106" s="240"/>
      <c r="D106" s="211" t="s">
        <v>3349</v>
      </c>
    </row>
    <row r="107" spans="1:4" s="211" customFormat="1" x14ac:dyDescent="0.35">
      <c r="A107" s="211" t="s">
        <v>2643</v>
      </c>
      <c r="B107" s="231" t="s">
        <v>2639</v>
      </c>
      <c r="C107" s="243"/>
      <c r="D107" s="211" t="s">
        <v>3350</v>
      </c>
    </row>
    <row r="108" spans="1:4" s="211" customFormat="1" x14ac:dyDescent="0.35">
      <c r="A108" s="211" t="s">
        <v>2633</v>
      </c>
      <c r="B108" s="232" t="s">
        <v>2634</v>
      </c>
      <c r="C108" s="236"/>
      <c r="D108" s="211" t="s">
        <v>3351</v>
      </c>
    </row>
    <row r="109" spans="1:4" s="211" customFormat="1" x14ac:dyDescent="0.35">
      <c r="A109" s="211" t="s">
        <v>2640</v>
      </c>
      <c r="B109" s="231" t="s">
        <v>2657</v>
      </c>
      <c r="C109" s="241"/>
      <c r="D109" s="211" t="s">
        <v>3352</v>
      </c>
    </row>
    <row r="110" spans="1:4" s="211" customFormat="1" x14ac:dyDescent="0.35">
      <c r="A110" s="211" t="s">
        <v>2620</v>
      </c>
      <c r="B110" s="232" t="s">
        <v>2630</v>
      </c>
      <c r="C110" s="234"/>
      <c r="D110" s="211" t="s">
        <v>3353</v>
      </c>
    </row>
    <row r="111" spans="1:4" s="211" customFormat="1" x14ac:dyDescent="0.35">
      <c r="A111" s="211" t="s">
        <v>2626</v>
      </c>
      <c r="B111" s="232" t="s">
        <v>2631</v>
      </c>
      <c r="C111" s="235"/>
      <c r="D111" s="211" t="s">
        <v>3354</v>
      </c>
    </row>
    <row r="112" spans="1:4" s="211" customFormat="1" x14ac:dyDescent="0.35">
      <c r="B112" s="231"/>
    </row>
    <row r="113" spans="1:4" s="211" customFormat="1" x14ac:dyDescent="0.35">
      <c r="A113" s="203" t="s">
        <v>3019</v>
      </c>
      <c r="B113" s="229"/>
      <c r="C113" s="201"/>
      <c r="D113" s="201"/>
    </row>
    <row r="114" spans="1:4" s="211" customFormat="1" x14ac:dyDescent="0.35">
      <c r="A114" s="228" t="s">
        <v>2615</v>
      </c>
      <c r="B114" s="230" t="s">
        <v>2616</v>
      </c>
      <c r="C114" s="228" t="s">
        <v>2617</v>
      </c>
      <c r="D114" s="228" t="s">
        <v>2618</v>
      </c>
    </row>
    <row r="115" spans="1:4" s="211" customFormat="1" x14ac:dyDescent="0.35">
      <c r="A115" s="211" t="s">
        <v>2641</v>
      </c>
      <c r="B115" s="231" t="s">
        <v>2637</v>
      </c>
      <c r="C115" s="240"/>
      <c r="D115" s="223" t="s">
        <v>3020</v>
      </c>
    </row>
    <row r="116" spans="1:4" s="211" customFormat="1" x14ac:dyDescent="0.35">
      <c r="A116" s="211" t="s">
        <v>2633</v>
      </c>
      <c r="B116" s="232" t="s">
        <v>2634</v>
      </c>
      <c r="C116" s="236"/>
      <c r="D116" s="223" t="s">
        <v>3021</v>
      </c>
    </row>
    <row r="117" spans="1:4" s="211" customFormat="1" x14ac:dyDescent="0.35">
      <c r="A117" s="211" t="s">
        <v>2627</v>
      </c>
      <c r="B117" s="232" t="s">
        <v>2628</v>
      </c>
      <c r="C117" s="226"/>
      <c r="D117" s="223" t="s">
        <v>2682</v>
      </c>
    </row>
    <row r="118" spans="1:4" s="211" customFormat="1" x14ac:dyDescent="0.35">
      <c r="B118" s="232"/>
      <c r="C118" s="223"/>
      <c r="D118" s="223"/>
    </row>
    <row r="119" spans="1:4" s="211" customFormat="1" x14ac:dyDescent="0.35">
      <c r="A119" s="203" t="s">
        <v>3078</v>
      </c>
      <c r="B119" s="229"/>
      <c r="C119" s="201"/>
      <c r="D119" s="201"/>
    </row>
    <row r="120" spans="1:4" s="211" customFormat="1" x14ac:dyDescent="0.35">
      <c r="A120" s="228" t="s">
        <v>2615</v>
      </c>
      <c r="B120" s="230" t="s">
        <v>2616</v>
      </c>
      <c r="C120" s="228" t="s">
        <v>2617</v>
      </c>
      <c r="D120" s="228" t="s">
        <v>2618</v>
      </c>
    </row>
    <row r="121" spans="1:4" s="211" customFormat="1" x14ac:dyDescent="0.35">
      <c r="A121" s="211" t="s">
        <v>2626</v>
      </c>
      <c r="B121" s="232" t="s">
        <v>2631</v>
      </c>
      <c r="C121" s="235"/>
      <c r="D121" s="223" t="s">
        <v>3079</v>
      </c>
    </row>
    <row r="122" spans="1:4" s="211" customFormat="1" x14ac:dyDescent="0.35">
      <c r="A122" s="211" t="s">
        <v>2666</v>
      </c>
      <c r="B122" s="231" t="s">
        <v>2660</v>
      </c>
      <c r="C122" s="250"/>
      <c r="D122" s="223" t="s">
        <v>3080</v>
      </c>
    </row>
    <row r="123" spans="1:4" s="211" customFormat="1" x14ac:dyDescent="0.35">
      <c r="A123" s="211" t="s">
        <v>2643</v>
      </c>
      <c r="B123" s="231" t="s">
        <v>2639</v>
      </c>
      <c r="C123" s="243"/>
      <c r="D123" s="223" t="s">
        <v>3081</v>
      </c>
    </row>
    <row r="124" spans="1:4" s="211" customFormat="1" x14ac:dyDescent="0.35">
      <c r="A124" s="211" t="s">
        <v>2627</v>
      </c>
      <c r="B124" s="232" t="s">
        <v>2628</v>
      </c>
      <c r="C124" s="226"/>
      <c r="D124" s="223" t="s">
        <v>2682</v>
      </c>
    </row>
    <row r="125" spans="1:4" s="211" customFormat="1" x14ac:dyDescent="0.35">
      <c r="B125" s="231"/>
    </row>
    <row r="126" spans="1:4" s="211" customFormat="1" x14ac:dyDescent="0.35">
      <c r="A126" s="203" t="s">
        <v>2684</v>
      </c>
      <c r="B126" s="229"/>
      <c r="C126" s="201"/>
      <c r="D126" s="201"/>
    </row>
    <row r="127" spans="1:4" s="211" customFormat="1" x14ac:dyDescent="0.35">
      <c r="A127" s="228" t="s">
        <v>2615</v>
      </c>
      <c r="B127" s="230" t="s">
        <v>2616</v>
      </c>
      <c r="C127" s="228" t="s">
        <v>2617</v>
      </c>
      <c r="D127" s="228" t="s">
        <v>2618</v>
      </c>
    </row>
    <row r="128" spans="1:4" s="211" customFormat="1" x14ac:dyDescent="0.35">
      <c r="A128" s="211" t="s">
        <v>2627</v>
      </c>
      <c r="B128" s="232" t="s">
        <v>2628</v>
      </c>
      <c r="C128" s="226"/>
      <c r="D128" s="211" t="s">
        <v>2685</v>
      </c>
    </row>
    <row r="129" spans="1:4" s="211" customFormat="1" x14ac:dyDescent="0.35">
      <c r="A129" s="211" t="s">
        <v>2641</v>
      </c>
      <c r="B129" s="231" t="s">
        <v>2637</v>
      </c>
      <c r="C129" s="240"/>
      <c r="D129" s="211" t="s">
        <v>2686</v>
      </c>
    </row>
    <row r="130" spans="1:4" s="211" customFormat="1" x14ac:dyDescent="0.35">
      <c r="A130" s="211" t="s">
        <v>2643</v>
      </c>
      <c r="B130" s="231" t="s">
        <v>2639</v>
      </c>
      <c r="C130" s="243"/>
      <c r="D130" s="211" t="s">
        <v>2792</v>
      </c>
    </row>
    <row r="131" spans="1:4" s="211" customFormat="1" x14ac:dyDescent="0.35">
      <c r="A131" s="211" t="s">
        <v>2642</v>
      </c>
      <c r="B131" s="231" t="s">
        <v>2638</v>
      </c>
      <c r="C131" s="242"/>
      <c r="D131" s="211" t="s">
        <v>2687</v>
      </c>
    </row>
    <row r="132" spans="1:4" s="211" customFormat="1" x14ac:dyDescent="0.35">
      <c r="A132" s="211" t="s">
        <v>2640</v>
      </c>
      <c r="B132" s="231" t="s">
        <v>2657</v>
      </c>
      <c r="C132" s="241"/>
      <c r="D132" s="211" t="s">
        <v>2688</v>
      </c>
    </row>
    <row r="133" spans="1:4" s="211" customFormat="1" x14ac:dyDescent="0.35">
      <c r="A133" s="211" t="s">
        <v>2620</v>
      </c>
      <c r="B133" s="232" t="s">
        <v>2630</v>
      </c>
      <c r="C133" s="234"/>
      <c r="D133" s="211" t="s">
        <v>2689</v>
      </c>
    </row>
    <row r="134" spans="1:4" s="211" customFormat="1" x14ac:dyDescent="0.35">
      <c r="A134" s="211" t="s">
        <v>2626</v>
      </c>
      <c r="B134" s="232" t="s">
        <v>2631</v>
      </c>
      <c r="C134" s="235"/>
      <c r="D134" s="211" t="s">
        <v>2690</v>
      </c>
    </row>
    <row r="135" spans="1:4" s="211" customFormat="1" x14ac:dyDescent="0.35">
      <c r="A135" s="211" t="s">
        <v>2633</v>
      </c>
      <c r="B135" s="232" t="s">
        <v>2634</v>
      </c>
      <c r="C135" s="236"/>
      <c r="D135" s="211" t="s">
        <v>2691</v>
      </c>
    </row>
    <row r="136" spans="1:4" s="211" customFormat="1" x14ac:dyDescent="0.35">
      <c r="A136" s="211" t="s">
        <v>2625</v>
      </c>
      <c r="B136" s="231" t="s">
        <v>2636</v>
      </c>
      <c r="C136" s="239"/>
      <c r="D136" s="211" t="s">
        <v>2692</v>
      </c>
    </row>
    <row r="137" spans="1:4" s="211" customFormat="1" x14ac:dyDescent="0.35">
      <c r="B137" s="231"/>
      <c r="C137" s="223"/>
    </row>
    <row r="138" spans="1:4" s="211" customFormat="1" x14ac:dyDescent="0.35">
      <c r="A138" s="203" t="s">
        <v>2683</v>
      </c>
      <c r="B138" s="229"/>
      <c r="C138" s="201"/>
      <c r="D138" s="201"/>
    </row>
    <row r="139" spans="1:4" s="211" customFormat="1" x14ac:dyDescent="0.35">
      <c r="A139" s="228" t="s">
        <v>2615</v>
      </c>
      <c r="B139" s="230" t="s">
        <v>2616</v>
      </c>
      <c r="C139" s="228" t="s">
        <v>2617</v>
      </c>
      <c r="D139" s="228" t="s">
        <v>2618</v>
      </c>
    </row>
    <row r="140" spans="1:4" s="211" customFormat="1" x14ac:dyDescent="0.35">
      <c r="A140" s="211" t="s">
        <v>2633</v>
      </c>
      <c r="B140" s="232" t="s">
        <v>2634</v>
      </c>
      <c r="C140" s="236"/>
      <c r="D140" s="211" t="s">
        <v>2810</v>
      </c>
    </row>
    <row r="141" spans="1:4" s="211" customFormat="1" x14ac:dyDescent="0.35">
      <c r="A141" s="211" t="s">
        <v>2640</v>
      </c>
      <c r="B141" s="231" t="s">
        <v>2657</v>
      </c>
      <c r="C141" s="241"/>
      <c r="D141" s="223" t="s">
        <v>2811</v>
      </c>
    </row>
    <row r="142" spans="1:4" s="211" customFormat="1" x14ac:dyDescent="0.35">
      <c r="A142" s="211" t="s">
        <v>2626</v>
      </c>
      <c r="B142" s="232" t="s">
        <v>2631</v>
      </c>
      <c r="C142" s="235"/>
      <c r="D142" s="211" t="s">
        <v>2801</v>
      </c>
    </row>
    <row r="143" spans="1:4" s="211" customFormat="1" x14ac:dyDescent="0.35">
      <c r="A143" s="211" t="s">
        <v>2641</v>
      </c>
      <c r="B143" s="231" t="s">
        <v>2637</v>
      </c>
      <c r="C143" s="240"/>
      <c r="D143" s="211" t="s">
        <v>2802</v>
      </c>
    </row>
    <row r="144" spans="1:4" s="211" customFormat="1" x14ac:dyDescent="0.35">
      <c r="A144" s="211" t="s">
        <v>2627</v>
      </c>
      <c r="B144" s="232" t="s">
        <v>2628</v>
      </c>
      <c r="C144" s="226"/>
      <c r="D144" s="223" t="s">
        <v>2682</v>
      </c>
    </row>
    <row r="145" spans="1:4" s="211" customFormat="1" x14ac:dyDescent="0.35">
      <c r="B145" s="231"/>
      <c r="C145" s="223"/>
    </row>
    <row r="146" spans="1:4" x14ac:dyDescent="0.35">
      <c r="A146" s="203" t="s">
        <v>2619</v>
      </c>
      <c r="B146" s="229"/>
      <c r="C146" s="201"/>
      <c r="D146" s="201"/>
    </row>
    <row r="147" spans="1:4" x14ac:dyDescent="0.35">
      <c r="A147" s="228" t="s">
        <v>2615</v>
      </c>
      <c r="B147" s="230" t="s">
        <v>2616</v>
      </c>
      <c r="C147" s="228" t="s">
        <v>2617</v>
      </c>
      <c r="D147" s="228" t="s">
        <v>2618</v>
      </c>
    </row>
    <row r="148" spans="1:4" x14ac:dyDescent="0.35">
      <c r="A148" s="211" t="s">
        <v>2640</v>
      </c>
      <c r="B148" s="231" t="s">
        <v>2657</v>
      </c>
      <c r="C148" s="241"/>
      <c r="D148" t="s">
        <v>2306</v>
      </c>
    </row>
    <row r="149" spans="1:4" x14ac:dyDescent="0.35">
      <c r="A149" t="s">
        <v>2620</v>
      </c>
      <c r="B149" s="232" t="s">
        <v>2630</v>
      </c>
      <c r="C149" s="234"/>
      <c r="D149" t="s">
        <v>2308</v>
      </c>
    </row>
    <row r="150" spans="1:4" x14ac:dyDescent="0.35">
      <c r="A150" t="s">
        <v>2626</v>
      </c>
      <c r="B150" s="232" t="s">
        <v>2631</v>
      </c>
      <c r="C150" s="235"/>
      <c r="D150" t="s">
        <v>2307</v>
      </c>
    </row>
    <row r="151" spans="1:4" x14ac:dyDescent="0.35">
      <c r="A151" t="s">
        <v>2625</v>
      </c>
      <c r="B151" s="231" t="s">
        <v>2636</v>
      </c>
      <c r="C151" s="237"/>
      <c r="D151" t="s">
        <v>2622</v>
      </c>
    </row>
    <row r="152" spans="1:4" x14ac:dyDescent="0.35">
      <c r="A152" s="211" t="s">
        <v>2641</v>
      </c>
      <c r="B152" s="231" t="s">
        <v>2637</v>
      </c>
      <c r="C152" s="240"/>
      <c r="D152" t="s">
        <v>2623</v>
      </c>
    </row>
    <row r="153" spans="1:4" x14ac:dyDescent="0.35">
      <c r="A153" t="s">
        <v>2627</v>
      </c>
      <c r="B153" s="232" t="s">
        <v>2628</v>
      </c>
      <c r="C153" s="226"/>
      <c r="D153" t="s">
        <v>2309</v>
      </c>
    </row>
    <row r="154" spans="1:4" x14ac:dyDescent="0.35">
      <c r="A154" t="s">
        <v>2633</v>
      </c>
      <c r="B154" s="232" t="s">
        <v>2634</v>
      </c>
      <c r="C154" s="236"/>
      <c r="D154" t="s">
        <v>2632</v>
      </c>
    </row>
    <row r="156" spans="1:4" x14ac:dyDescent="0.35">
      <c r="A156" s="203" t="s">
        <v>2667</v>
      </c>
      <c r="B156" s="229"/>
      <c r="C156" s="201"/>
      <c r="D156" s="201"/>
    </row>
    <row r="157" spans="1:4" x14ac:dyDescent="0.35">
      <c r="A157" s="228" t="s">
        <v>2615</v>
      </c>
      <c r="B157" s="230" t="s">
        <v>2616</v>
      </c>
      <c r="C157" s="228" t="s">
        <v>2617</v>
      </c>
      <c r="D157" s="228" t="s">
        <v>2618</v>
      </c>
    </row>
    <row r="158" spans="1:4" x14ac:dyDescent="0.35">
      <c r="A158" s="211" t="s">
        <v>2626</v>
      </c>
      <c r="B158" s="232" t="s">
        <v>2631</v>
      </c>
      <c r="C158" s="235"/>
      <c r="D158" t="s">
        <v>152</v>
      </c>
    </row>
    <row r="159" spans="1:4" x14ac:dyDescent="0.35">
      <c r="A159" s="211" t="s">
        <v>2614</v>
      </c>
      <c r="B159" s="233" t="s">
        <v>2621</v>
      </c>
      <c r="C159" s="227"/>
      <c r="D159" t="s">
        <v>2669</v>
      </c>
    </row>
    <row r="160" spans="1:4" x14ac:dyDescent="0.35">
      <c r="A160" s="211" t="s">
        <v>2666</v>
      </c>
      <c r="B160" s="231" t="s">
        <v>2660</v>
      </c>
      <c r="C160" s="250"/>
      <c r="D160" t="s">
        <v>2676</v>
      </c>
    </row>
    <row r="161" spans="1:4" x14ac:dyDescent="0.35">
      <c r="A161" s="211" t="s">
        <v>2633</v>
      </c>
      <c r="B161" s="232" t="s">
        <v>2634</v>
      </c>
      <c r="C161" s="236"/>
      <c r="D161" t="s">
        <v>2670</v>
      </c>
    </row>
    <row r="162" spans="1:4" x14ac:dyDescent="0.35">
      <c r="A162" s="211" t="s">
        <v>2642</v>
      </c>
      <c r="B162" s="231" t="s">
        <v>2638</v>
      </c>
      <c r="C162" s="242"/>
      <c r="D162" t="s">
        <v>2671</v>
      </c>
    </row>
    <row r="163" spans="1:4" x14ac:dyDescent="0.35">
      <c r="A163" s="211" t="s">
        <v>2641</v>
      </c>
      <c r="B163" s="231" t="s">
        <v>2637</v>
      </c>
      <c r="C163" s="240"/>
      <c r="D163" t="s">
        <v>2672</v>
      </c>
    </row>
    <row r="164" spans="1:4" x14ac:dyDescent="0.35">
      <c r="A164" s="211" t="s">
        <v>2661</v>
      </c>
      <c r="B164" s="231" t="s">
        <v>2658</v>
      </c>
      <c r="C164" s="249"/>
      <c r="D164" t="s">
        <v>2673</v>
      </c>
    </row>
    <row r="165" spans="1:4" x14ac:dyDescent="0.35">
      <c r="A165" s="211" t="s">
        <v>2627</v>
      </c>
      <c r="B165" s="232" t="s">
        <v>2628</v>
      </c>
      <c r="C165" s="226"/>
      <c r="D165" t="s">
        <v>2677</v>
      </c>
    </row>
    <row r="166" spans="1:4" x14ac:dyDescent="0.35">
      <c r="A166" s="211" t="s">
        <v>2640</v>
      </c>
      <c r="B166" s="231" t="s">
        <v>2657</v>
      </c>
      <c r="C166" s="241"/>
      <c r="D166" t="s">
        <v>2420</v>
      </c>
    </row>
    <row r="167" spans="1:4" x14ac:dyDescent="0.35">
      <c r="A167" s="211" t="s">
        <v>2643</v>
      </c>
      <c r="B167" s="231" t="s">
        <v>2639</v>
      </c>
      <c r="C167" s="243"/>
      <c r="D167" t="s">
        <v>3311</v>
      </c>
    </row>
    <row r="168" spans="1:4" x14ac:dyDescent="0.35">
      <c r="A168" s="211" t="s">
        <v>2620</v>
      </c>
      <c r="B168" s="232" t="s">
        <v>2630</v>
      </c>
      <c r="C168" s="234"/>
      <c r="D168" t="s">
        <v>2668</v>
      </c>
    </row>
    <row r="170" spans="1:4" x14ac:dyDescent="0.35">
      <c r="A170" s="203" t="s">
        <v>2693</v>
      </c>
      <c r="B170" s="229"/>
      <c r="C170" s="201"/>
      <c r="D170" s="201"/>
    </row>
    <row r="171" spans="1:4" x14ac:dyDescent="0.35">
      <c r="A171" s="228" t="s">
        <v>2615</v>
      </c>
      <c r="B171" s="230" t="s">
        <v>2616</v>
      </c>
      <c r="C171" s="228" t="s">
        <v>2617</v>
      </c>
      <c r="D171" s="228" t="s">
        <v>2618</v>
      </c>
    </row>
    <row r="172" spans="1:4" x14ac:dyDescent="0.35">
      <c r="A172" s="211" t="s">
        <v>2620</v>
      </c>
      <c r="B172" s="232" t="s">
        <v>2630</v>
      </c>
      <c r="C172" s="234"/>
      <c r="D172" s="211" t="s">
        <v>2896</v>
      </c>
    </row>
    <row r="173" spans="1:4" x14ac:dyDescent="0.35">
      <c r="A173" s="211" t="s">
        <v>2626</v>
      </c>
      <c r="B173" s="232" t="s">
        <v>2631</v>
      </c>
      <c r="C173" s="235"/>
      <c r="D173" s="211" t="s">
        <v>3218</v>
      </c>
    </row>
    <row r="174" spans="1:4" x14ac:dyDescent="0.35">
      <c r="A174" s="211" t="s">
        <v>2625</v>
      </c>
      <c r="B174" s="231" t="s">
        <v>2636</v>
      </c>
      <c r="C174" s="237"/>
      <c r="D174" s="211" t="s">
        <v>3219</v>
      </c>
    </row>
    <row r="175" spans="1:4" x14ac:dyDescent="0.35">
      <c r="A175" s="211" t="s">
        <v>2662</v>
      </c>
      <c r="B175" s="231" t="s">
        <v>2656</v>
      </c>
      <c r="C175" s="247"/>
      <c r="D175" s="211" t="s">
        <v>3220</v>
      </c>
    </row>
    <row r="176" spans="1:4" x14ac:dyDescent="0.35">
      <c r="A176" s="211" t="s">
        <v>2663</v>
      </c>
      <c r="B176" s="231" t="s">
        <v>2449</v>
      </c>
      <c r="C176" s="246"/>
      <c r="D176" s="211" t="s">
        <v>3221</v>
      </c>
    </row>
    <row r="177" spans="1:4" x14ac:dyDescent="0.35">
      <c r="A177" s="211" t="s">
        <v>2633</v>
      </c>
      <c r="B177" s="232" t="s">
        <v>2634</v>
      </c>
      <c r="C177" s="236"/>
      <c r="D177" s="211" t="s">
        <v>3222</v>
      </c>
    </row>
    <row r="178" spans="1:4" x14ac:dyDescent="0.35">
      <c r="A178" s="211" t="s">
        <v>2642</v>
      </c>
      <c r="B178" s="231" t="s">
        <v>2638</v>
      </c>
      <c r="C178" s="242"/>
      <c r="D178" s="211" t="s">
        <v>3223</v>
      </c>
    </row>
    <row r="179" spans="1:4" x14ac:dyDescent="0.35">
      <c r="A179" s="211" t="s">
        <v>2627</v>
      </c>
      <c r="B179" s="232" t="s">
        <v>2628</v>
      </c>
      <c r="C179" s="226"/>
      <c r="D179" s="211" t="s">
        <v>3224</v>
      </c>
    </row>
    <row r="180" spans="1:4" x14ac:dyDescent="0.35">
      <c r="A180" s="211" t="s">
        <v>2640</v>
      </c>
      <c r="B180" s="231" t="s">
        <v>2657</v>
      </c>
      <c r="C180" s="241"/>
      <c r="D180" s="211" t="s">
        <v>2694</v>
      </c>
    </row>
    <row r="181" spans="1:4" x14ac:dyDescent="0.35">
      <c r="A181" s="211" t="s">
        <v>2665</v>
      </c>
      <c r="B181" s="231" t="s">
        <v>2659</v>
      </c>
      <c r="C181" s="248"/>
      <c r="D181" s="211" t="s">
        <v>3225</v>
      </c>
    </row>
    <row r="182" spans="1:4" x14ac:dyDescent="0.35">
      <c r="A182" s="211" t="s">
        <v>2708</v>
      </c>
      <c r="B182" s="232" t="s">
        <v>2710</v>
      </c>
      <c r="C182" s="252"/>
      <c r="D182" s="211" t="s">
        <v>3226</v>
      </c>
    </row>
    <row r="183" spans="1:4" x14ac:dyDescent="0.35">
      <c r="A183" s="211" t="s">
        <v>2661</v>
      </c>
      <c r="B183" s="231" t="s">
        <v>2658</v>
      </c>
      <c r="C183" s="249"/>
      <c r="D183" s="211" t="s">
        <v>3227</v>
      </c>
    </row>
    <row r="184" spans="1:4" x14ac:dyDescent="0.35">
      <c r="A184" s="211" t="s">
        <v>2614</v>
      </c>
      <c r="B184" s="233" t="s">
        <v>2621</v>
      </c>
      <c r="C184" s="227"/>
      <c r="D184" s="211" t="s">
        <v>2695</v>
      </c>
    </row>
    <row r="185" spans="1:4" x14ac:dyDescent="0.35">
      <c r="A185" s="211" t="s">
        <v>2641</v>
      </c>
      <c r="B185" s="231" t="s">
        <v>2637</v>
      </c>
      <c r="C185" s="240"/>
      <c r="D185" s="211" t="s">
        <v>3228</v>
      </c>
    </row>
    <row r="186" spans="1:4" x14ac:dyDescent="0.35">
      <c r="A186" s="211" t="s">
        <v>2709</v>
      </c>
      <c r="B186" s="232">
        <v>740000</v>
      </c>
      <c r="C186" s="253"/>
      <c r="D186" s="211" t="s">
        <v>3229</v>
      </c>
    </row>
    <row r="187" spans="1:4" x14ac:dyDescent="0.35">
      <c r="A187" s="211" t="s">
        <v>2643</v>
      </c>
      <c r="B187" s="231" t="s">
        <v>2639</v>
      </c>
      <c r="C187" s="243"/>
      <c r="D187" s="211" t="s">
        <v>3230</v>
      </c>
    </row>
    <row r="188" spans="1:4" x14ac:dyDescent="0.35">
      <c r="A188" s="223" t="s">
        <v>2650</v>
      </c>
      <c r="B188" s="244" t="s">
        <v>2649</v>
      </c>
      <c r="C188" s="245"/>
      <c r="D188" s="211" t="s">
        <v>3231</v>
      </c>
    </row>
    <row r="189" spans="1:4" x14ac:dyDescent="0.35">
      <c r="A189" s="211" t="s">
        <v>2666</v>
      </c>
      <c r="B189" s="231" t="s">
        <v>2660</v>
      </c>
      <c r="C189" s="250"/>
      <c r="D189" s="211" t="s">
        <v>3232</v>
      </c>
    </row>
    <row r="190" spans="1:4" x14ac:dyDescent="0.35">
      <c r="A190" s="211" t="s">
        <v>2624</v>
      </c>
      <c r="B190" s="232" t="s">
        <v>2629</v>
      </c>
      <c r="C190" s="238"/>
      <c r="D190" s="211" t="s">
        <v>3233</v>
      </c>
    </row>
    <row r="191" spans="1:4" x14ac:dyDescent="0.35">
      <c r="A191" t="s">
        <v>3245</v>
      </c>
      <c r="B191" s="302" t="s">
        <v>3238</v>
      </c>
      <c r="C191" s="301"/>
      <c r="D191" s="211" t="s">
        <v>3234</v>
      </c>
    </row>
    <row r="192" spans="1:4" x14ac:dyDescent="0.35">
      <c r="A192" s="211" t="s">
        <v>3242</v>
      </c>
      <c r="B192" s="232" t="s">
        <v>3239</v>
      </c>
      <c r="C192" s="303"/>
      <c r="D192" s="211" t="s">
        <v>3235</v>
      </c>
    </row>
    <row r="193" spans="1:4" s="211" customFormat="1" x14ac:dyDescent="0.35">
      <c r="A193" s="211" t="s">
        <v>3243</v>
      </c>
      <c r="B193" s="211" t="s">
        <v>3240</v>
      </c>
      <c r="C193" s="304"/>
      <c r="D193" s="211" t="s">
        <v>3236</v>
      </c>
    </row>
    <row r="194" spans="1:4" s="211" customFormat="1" x14ac:dyDescent="0.35">
      <c r="A194" s="307" t="s">
        <v>3244</v>
      </c>
      <c r="B194" s="306" t="s">
        <v>3241</v>
      </c>
      <c r="C194" s="305"/>
      <c r="D194" s="211" t="s">
        <v>3237</v>
      </c>
    </row>
    <row r="195" spans="1:4" s="211" customFormat="1" x14ac:dyDescent="0.35">
      <c r="B195" s="231"/>
    </row>
    <row r="196" spans="1:4" s="211" customFormat="1" x14ac:dyDescent="0.35">
      <c r="A196" s="203" t="s">
        <v>2696</v>
      </c>
      <c r="B196" s="229"/>
      <c r="C196" s="201"/>
      <c r="D196" s="201"/>
    </row>
    <row r="197" spans="1:4" s="211" customFormat="1" x14ac:dyDescent="0.35">
      <c r="A197" s="228" t="s">
        <v>2615</v>
      </c>
      <c r="B197" s="230" t="s">
        <v>2616</v>
      </c>
      <c r="C197" s="228" t="s">
        <v>2617</v>
      </c>
      <c r="D197" s="228" t="s">
        <v>2618</v>
      </c>
    </row>
    <row r="198" spans="1:4" s="211" customFormat="1" x14ac:dyDescent="0.35">
      <c r="A198" s="211" t="s">
        <v>2627</v>
      </c>
      <c r="B198" s="232" t="s">
        <v>2628</v>
      </c>
      <c r="C198" s="226"/>
      <c r="D198" t="s">
        <v>131</v>
      </c>
    </row>
    <row r="199" spans="1:4" s="211" customFormat="1" x14ac:dyDescent="0.35">
      <c r="A199" s="211" t="s">
        <v>2633</v>
      </c>
      <c r="B199" s="232" t="s">
        <v>2634</v>
      </c>
      <c r="C199" s="236"/>
      <c r="D199" t="s">
        <v>130</v>
      </c>
    </row>
    <row r="200" spans="1:4" s="211" customFormat="1" x14ac:dyDescent="0.35">
      <c r="A200" s="211" t="s">
        <v>2640</v>
      </c>
      <c r="B200" s="231" t="s">
        <v>2657</v>
      </c>
      <c r="C200" s="241"/>
      <c r="D200" t="s">
        <v>129</v>
      </c>
    </row>
    <row r="201" spans="1:4" s="211" customFormat="1" x14ac:dyDescent="0.35">
      <c r="A201" s="211" t="s">
        <v>2641</v>
      </c>
      <c r="B201" s="231" t="s">
        <v>2637</v>
      </c>
      <c r="C201" s="240"/>
      <c r="D201" t="s">
        <v>127</v>
      </c>
    </row>
    <row r="202" spans="1:4" s="211" customFormat="1" x14ac:dyDescent="0.35">
      <c r="A202" s="211" t="s">
        <v>2626</v>
      </c>
      <c r="B202" s="232" t="s">
        <v>2631</v>
      </c>
      <c r="C202" s="235"/>
      <c r="D202" t="s">
        <v>126</v>
      </c>
    </row>
    <row r="203" spans="1:4" s="211" customFormat="1" x14ac:dyDescent="0.35">
      <c r="A203"/>
      <c r="B203" s="231"/>
      <c r="C203"/>
      <c r="D203"/>
    </row>
    <row r="204" spans="1:4" s="211" customFormat="1" x14ac:dyDescent="0.35">
      <c r="A204" s="203" t="s">
        <v>2697</v>
      </c>
      <c r="B204" s="229"/>
      <c r="C204" s="201"/>
      <c r="D204" s="201"/>
    </row>
    <row r="205" spans="1:4" s="211" customFormat="1" x14ac:dyDescent="0.35">
      <c r="A205" s="228" t="s">
        <v>2615</v>
      </c>
      <c r="B205" s="230" t="s">
        <v>2616</v>
      </c>
      <c r="C205" s="228" t="s">
        <v>2617</v>
      </c>
      <c r="D205" s="228" t="s">
        <v>2618</v>
      </c>
    </row>
    <row r="206" spans="1:4" s="211" customFormat="1" x14ac:dyDescent="0.35">
      <c r="A206" s="211" t="s">
        <v>2614</v>
      </c>
      <c r="B206" s="233" t="s">
        <v>2621</v>
      </c>
      <c r="C206" s="227"/>
      <c r="D206" t="s">
        <v>171</v>
      </c>
    </row>
    <row r="207" spans="1:4" s="211" customFormat="1" x14ac:dyDescent="0.35">
      <c r="A207" s="211" t="s">
        <v>2633</v>
      </c>
      <c r="B207" s="232" t="s">
        <v>2634</v>
      </c>
      <c r="C207" s="236"/>
      <c r="D207" t="s">
        <v>295</v>
      </c>
    </row>
    <row r="208" spans="1:4" s="211" customFormat="1" x14ac:dyDescent="0.35">
      <c r="A208" s="211" t="s">
        <v>2620</v>
      </c>
      <c r="B208" s="232" t="s">
        <v>2630</v>
      </c>
      <c r="C208" s="234"/>
      <c r="D208" t="s">
        <v>296</v>
      </c>
    </row>
    <row r="209" spans="1:4" s="211" customFormat="1" x14ac:dyDescent="0.35">
      <c r="A209"/>
      <c r="B209" s="231"/>
      <c r="C209"/>
      <c r="D209"/>
    </row>
    <row r="210" spans="1:4" s="211" customFormat="1" x14ac:dyDescent="0.35">
      <c r="A210" s="203" t="s">
        <v>2738</v>
      </c>
      <c r="B210" s="229"/>
      <c r="C210" s="201"/>
      <c r="D210" s="201"/>
    </row>
    <row r="211" spans="1:4" s="211" customFormat="1" x14ac:dyDescent="0.35">
      <c r="A211" s="228" t="s">
        <v>2615</v>
      </c>
      <c r="B211" s="230" t="s">
        <v>2616</v>
      </c>
      <c r="C211" s="228" t="s">
        <v>2617</v>
      </c>
      <c r="D211" s="228" t="s">
        <v>2618</v>
      </c>
    </row>
    <row r="212" spans="1:4" s="211" customFormat="1" x14ac:dyDescent="0.35">
      <c r="A212" s="211" t="s">
        <v>2625</v>
      </c>
      <c r="B212" s="231" t="s">
        <v>2636</v>
      </c>
      <c r="C212" s="237"/>
      <c r="D212" s="211" t="s">
        <v>2562</v>
      </c>
    </row>
    <row r="213" spans="1:4" s="211" customFormat="1" x14ac:dyDescent="0.35">
      <c r="A213" s="211" t="s">
        <v>2640</v>
      </c>
      <c r="B213" s="231" t="s">
        <v>2657</v>
      </c>
      <c r="C213" s="241"/>
      <c r="D213" s="211" t="s">
        <v>98</v>
      </c>
    </row>
    <row r="214" spans="1:4" s="211" customFormat="1" x14ac:dyDescent="0.35">
      <c r="A214" s="211" t="s">
        <v>2626</v>
      </c>
      <c r="B214" s="232" t="s">
        <v>2631</v>
      </c>
      <c r="C214" s="235"/>
      <c r="D214" s="211" t="s">
        <v>92</v>
      </c>
    </row>
    <row r="215" spans="1:4" s="211" customFormat="1" x14ac:dyDescent="0.35">
      <c r="A215" s="211" t="s">
        <v>2661</v>
      </c>
      <c r="B215" s="231" t="s">
        <v>2658</v>
      </c>
      <c r="C215" s="249"/>
      <c r="D215" s="211" t="s">
        <v>2739</v>
      </c>
    </row>
    <row r="216" spans="1:4" s="211" customFormat="1" x14ac:dyDescent="0.35">
      <c r="A216" s="211" t="s">
        <v>2641</v>
      </c>
      <c r="B216" s="231" t="s">
        <v>2637</v>
      </c>
      <c r="C216" s="240"/>
      <c r="D216" s="211" t="s">
        <v>2740</v>
      </c>
    </row>
    <row r="217" spans="1:4" s="211" customFormat="1" x14ac:dyDescent="0.35">
      <c r="A217" s="211" t="s">
        <v>2633</v>
      </c>
      <c r="B217" s="232" t="s">
        <v>2634</v>
      </c>
      <c r="C217" s="236"/>
      <c r="D217" s="211" t="s">
        <v>103</v>
      </c>
    </row>
    <row r="218" spans="1:4" s="211" customFormat="1" x14ac:dyDescent="0.35">
      <c r="A218" s="211" t="s">
        <v>2642</v>
      </c>
      <c r="B218" s="231" t="s">
        <v>2638</v>
      </c>
      <c r="C218" s="242"/>
      <c r="D218" s="211" t="s">
        <v>102</v>
      </c>
    </row>
    <row r="219" spans="1:4" s="211" customFormat="1" x14ac:dyDescent="0.35">
      <c r="A219" s="211" t="s">
        <v>2627</v>
      </c>
      <c r="B219" s="232" t="s">
        <v>2628</v>
      </c>
      <c r="C219" s="226"/>
      <c r="D219" s="211" t="s">
        <v>101</v>
      </c>
    </row>
    <row r="220" spans="1:4" s="211" customFormat="1" x14ac:dyDescent="0.35">
      <c r="A220" s="211" t="s">
        <v>2620</v>
      </c>
      <c r="B220" s="232" t="s">
        <v>2630</v>
      </c>
      <c r="C220" s="234"/>
      <c r="D220" s="211" t="s">
        <v>100</v>
      </c>
    </row>
    <row r="221" spans="1:4" s="211" customFormat="1" x14ac:dyDescent="0.35">
      <c r="B221" s="231"/>
    </row>
    <row r="222" spans="1:4" s="211" customFormat="1" x14ac:dyDescent="0.35">
      <c r="A222" s="203" t="s">
        <v>2743</v>
      </c>
      <c r="B222" s="229"/>
      <c r="C222" s="201"/>
      <c r="D222" s="201"/>
    </row>
    <row r="223" spans="1:4" s="211" customFormat="1" x14ac:dyDescent="0.35">
      <c r="A223" s="228" t="s">
        <v>2615</v>
      </c>
      <c r="B223" s="230" t="s">
        <v>2616</v>
      </c>
      <c r="C223" s="228" t="s">
        <v>2617</v>
      </c>
      <c r="D223" s="228" t="s">
        <v>2618</v>
      </c>
    </row>
    <row r="224" spans="1:4" s="211" customFormat="1" x14ac:dyDescent="0.35">
      <c r="A224" s="211" t="s">
        <v>2625</v>
      </c>
      <c r="B224" s="231" t="s">
        <v>2636</v>
      </c>
      <c r="C224" s="237"/>
      <c r="D224" s="211" t="s">
        <v>2562</v>
      </c>
    </row>
    <row r="225" spans="1:4" s="211" customFormat="1" x14ac:dyDescent="0.35">
      <c r="A225" s="211" t="s">
        <v>2643</v>
      </c>
      <c r="B225" s="231" t="s">
        <v>2639</v>
      </c>
      <c r="C225" s="243"/>
      <c r="D225" s="211" t="s">
        <v>2699</v>
      </c>
    </row>
    <row r="226" spans="1:4" s="211" customFormat="1" x14ac:dyDescent="0.35">
      <c r="A226" s="211" t="s">
        <v>2633</v>
      </c>
      <c r="B226" s="232" t="s">
        <v>2634</v>
      </c>
      <c r="C226" s="236"/>
      <c r="D226" s="211" t="s">
        <v>97</v>
      </c>
    </row>
    <row r="227" spans="1:4" s="211" customFormat="1" x14ac:dyDescent="0.35">
      <c r="A227" s="211" t="s">
        <v>2640</v>
      </c>
      <c r="B227" s="231" t="s">
        <v>2657</v>
      </c>
      <c r="C227" s="241"/>
      <c r="D227" s="211" t="s">
        <v>98</v>
      </c>
    </row>
    <row r="228" spans="1:4" s="211" customFormat="1" x14ac:dyDescent="0.35">
      <c r="A228" s="211" t="s">
        <v>2626</v>
      </c>
      <c r="B228" s="232" t="s">
        <v>2631</v>
      </c>
      <c r="C228" s="235"/>
      <c r="D228" s="211" t="s">
        <v>92</v>
      </c>
    </row>
    <row r="229" spans="1:4" s="211" customFormat="1" x14ac:dyDescent="0.35">
      <c r="A229" s="211" t="s">
        <v>2641</v>
      </c>
      <c r="B229" s="231" t="s">
        <v>2637</v>
      </c>
      <c r="C229" s="240"/>
      <c r="D229" s="211" t="s">
        <v>2741</v>
      </c>
    </row>
    <row r="230" spans="1:4" s="211" customFormat="1" x14ac:dyDescent="0.35">
      <c r="A230" s="211" t="s">
        <v>2620</v>
      </c>
      <c r="B230" s="232" t="s">
        <v>2630</v>
      </c>
      <c r="C230" s="234"/>
      <c r="D230" s="211" t="s">
        <v>467</v>
      </c>
    </row>
    <row r="231" spans="1:4" x14ac:dyDescent="0.35">
      <c r="A231" s="211" t="s">
        <v>2708</v>
      </c>
      <c r="B231" s="232" t="s">
        <v>2710</v>
      </c>
      <c r="C231" s="252"/>
      <c r="D231" s="211" t="s">
        <v>2707</v>
      </c>
    </row>
    <row r="232" spans="1:4" x14ac:dyDescent="0.35">
      <c r="A232" s="211" t="s">
        <v>2709</v>
      </c>
      <c r="B232" s="232">
        <v>740000</v>
      </c>
      <c r="C232" s="253"/>
      <c r="D232" s="211" t="s">
        <v>2559</v>
      </c>
    </row>
    <row r="233" spans="1:4" x14ac:dyDescent="0.35">
      <c r="A233" s="211" t="s">
        <v>2627</v>
      </c>
      <c r="B233" s="232" t="s">
        <v>2628</v>
      </c>
      <c r="C233" s="226"/>
      <c r="D233" s="211" t="s">
        <v>2742</v>
      </c>
    </row>
    <row r="234" spans="1:4" x14ac:dyDescent="0.35">
      <c r="A234" s="211"/>
      <c r="C234" s="211"/>
      <c r="D234" s="211"/>
    </row>
    <row r="235" spans="1:4" s="211" customFormat="1" x14ac:dyDescent="0.35">
      <c r="A235" s="203" t="s">
        <v>2744</v>
      </c>
      <c r="B235" s="229"/>
      <c r="C235" s="201"/>
      <c r="D235" s="201"/>
    </row>
    <row r="236" spans="1:4" x14ac:dyDescent="0.35">
      <c r="A236" s="228" t="s">
        <v>2615</v>
      </c>
      <c r="B236" s="230" t="s">
        <v>2616</v>
      </c>
      <c r="C236" s="228" t="s">
        <v>2617</v>
      </c>
      <c r="D236" s="228" t="s">
        <v>2618</v>
      </c>
    </row>
    <row r="237" spans="1:4" x14ac:dyDescent="0.35">
      <c r="A237" s="211" t="s">
        <v>2625</v>
      </c>
      <c r="B237" s="231" t="s">
        <v>2636</v>
      </c>
      <c r="C237" s="237"/>
      <c r="D237" s="211" t="s">
        <v>2562</v>
      </c>
    </row>
    <row r="238" spans="1:4" x14ac:dyDescent="0.35">
      <c r="A238" s="211" t="s">
        <v>2620</v>
      </c>
      <c r="B238" s="232" t="s">
        <v>2630</v>
      </c>
      <c r="C238" s="234"/>
      <c r="D238" s="211" t="s">
        <v>467</v>
      </c>
    </row>
    <row r="239" spans="1:4" x14ac:dyDescent="0.35">
      <c r="A239" s="211" t="s">
        <v>2643</v>
      </c>
      <c r="B239" s="231" t="s">
        <v>2639</v>
      </c>
      <c r="C239" s="243"/>
      <c r="D239" s="211" t="s">
        <v>2699</v>
      </c>
    </row>
    <row r="240" spans="1:4" x14ac:dyDescent="0.35">
      <c r="A240" s="211" t="s">
        <v>2633</v>
      </c>
      <c r="B240" s="232" t="s">
        <v>2634</v>
      </c>
      <c r="C240" s="236"/>
      <c r="D240" s="211" t="s">
        <v>97</v>
      </c>
    </row>
    <row r="241" spans="1:4" x14ac:dyDescent="0.35">
      <c r="A241" s="211" t="s">
        <v>2661</v>
      </c>
      <c r="B241" s="231" t="s">
        <v>2658</v>
      </c>
      <c r="C241" s="249"/>
      <c r="D241" s="211" t="s">
        <v>2737</v>
      </c>
    </row>
    <row r="242" spans="1:4" x14ac:dyDescent="0.35">
      <c r="A242" s="211" t="s">
        <v>2708</v>
      </c>
      <c r="B242" s="232" t="s">
        <v>2710</v>
      </c>
      <c r="C242" s="252"/>
      <c r="D242" s="211" t="s">
        <v>2707</v>
      </c>
    </row>
    <row r="243" spans="1:4" x14ac:dyDescent="0.35">
      <c r="A243" s="211" t="s">
        <v>2627</v>
      </c>
      <c r="B243" s="232" t="s">
        <v>2628</v>
      </c>
      <c r="C243" s="226"/>
      <c r="D243" s="211" t="s">
        <v>2742</v>
      </c>
    </row>
    <row r="244" spans="1:4" x14ac:dyDescent="0.35">
      <c r="A244" s="211" t="s">
        <v>2641</v>
      </c>
      <c r="B244" s="231" t="s">
        <v>2637</v>
      </c>
      <c r="C244" s="240"/>
      <c r="D244" s="211" t="s">
        <v>2741</v>
      </c>
    </row>
    <row r="245" spans="1:4" s="211" customFormat="1" x14ac:dyDescent="0.35">
      <c r="A245" s="211" t="s">
        <v>2626</v>
      </c>
      <c r="B245" s="232" t="s">
        <v>2631</v>
      </c>
      <c r="C245" s="235"/>
      <c r="D245" s="211" t="s">
        <v>92</v>
      </c>
    </row>
    <row r="246" spans="1:4" s="211" customFormat="1" x14ac:dyDescent="0.35">
      <c r="A246" s="211" t="s">
        <v>2640</v>
      </c>
      <c r="B246" s="231" t="s">
        <v>2657</v>
      </c>
      <c r="C246" s="241"/>
      <c r="D246" s="211" t="s">
        <v>98</v>
      </c>
    </row>
    <row r="247" spans="1:4" x14ac:dyDescent="0.35">
      <c r="A247" s="211"/>
      <c r="C247" s="211"/>
      <c r="D247" s="211"/>
    </row>
    <row r="248" spans="1:4" x14ac:dyDescent="0.35">
      <c r="A248" s="203" t="s">
        <v>2718</v>
      </c>
      <c r="B248" s="229"/>
      <c r="C248" s="201"/>
      <c r="D248" s="201"/>
    </row>
    <row r="249" spans="1:4" x14ac:dyDescent="0.35">
      <c r="A249" s="228" t="s">
        <v>2615</v>
      </c>
      <c r="B249" s="230" t="s">
        <v>2616</v>
      </c>
      <c r="C249" s="228" t="s">
        <v>2617</v>
      </c>
      <c r="D249" s="228" t="s">
        <v>2618</v>
      </c>
    </row>
    <row r="250" spans="1:4" x14ac:dyDescent="0.35">
      <c r="A250" s="211" t="s">
        <v>2625</v>
      </c>
      <c r="B250" s="231" t="s">
        <v>2636</v>
      </c>
      <c r="C250" s="237"/>
      <c r="D250" s="211" t="s">
        <v>457</v>
      </c>
    </row>
    <row r="251" spans="1:4" s="211" customFormat="1" x14ac:dyDescent="0.35">
      <c r="A251" s="211" t="s">
        <v>2666</v>
      </c>
      <c r="B251" s="231" t="s">
        <v>2660</v>
      </c>
      <c r="C251" s="250"/>
      <c r="D251" t="s">
        <v>2698</v>
      </c>
    </row>
    <row r="252" spans="1:4" x14ac:dyDescent="0.35">
      <c r="A252" s="211" t="s">
        <v>2665</v>
      </c>
      <c r="B252" s="231" t="s">
        <v>2659</v>
      </c>
      <c r="C252" s="248"/>
      <c r="D252" s="211" t="s">
        <v>2561</v>
      </c>
    </row>
    <row r="253" spans="1:4" x14ac:dyDescent="0.35">
      <c r="A253" s="211" t="s">
        <v>2633</v>
      </c>
      <c r="B253" s="232" t="s">
        <v>2634</v>
      </c>
      <c r="C253" s="236"/>
      <c r="D253" t="s">
        <v>97</v>
      </c>
    </row>
    <row r="254" spans="1:4" x14ac:dyDescent="0.35">
      <c r="A254" s="211" t="s">
        <v>2640</v>
      </c>
      <c r="B254" s="231" t="s">
        <v>2657</v>
      </c>
      <c r="C254" s="241"/>
      <c r="D254" t="s">
        <v>2705</v>
      </c>
    </row>
    <row r="255" spans="1:4" x14ac:dyDescent="0.35">
      <c r="A255" s="211" t="s">
        <v>2661</v>
      </c>
      <c r="B255" s="231" t="s">
        <v>2658</v>
      </c>
      <c r="C255" s="249"/>
      <c r="D255" t="s">
        <v>2706</v>
      </c>
    </row>
    <row r="256" spans="1:4" x14ac:dyDescent="0.35">
      <c r="A256" s="211" t="s">
        <v>2614</v>
      </c>
      <c r="B256" s="233" t="s">
        <v>2621</v>
      </c>
      <c r="C256" s="227"/>
      <c r="D256" t="s">
        <v>94</v>
      </c>
    </row>
    <row r="257" spans="1:4" x14ac:dyDescent="0.35">
      <c r="A257" s="211" t="s">
        <v>2642</v>
      </c>
      <c r="B257" s="231" t="s">
        <v>2638</v>
      </c>
      <c r="C257" s="242"/>
      <c r="D257" t="s">
        <v>93</v>
      </c>
    </row>
    <row r="258" spans="1:4" x14ac:dyDescent="0.35">
      <c r="A258" s="211" t="s">
        <v>2627</v>
      </c>
      <c r="B258" s="232" t="s">
        <v>2628</v>
      </c>
      <c r="C258" s="226"/>
      <c r="D258" t="s">
        <v>2755</v>
      </c>
    </row>
    <row r="259" spans="1:4" x14ac:dyDescent="0.35">
      <c r="A259" s="211" t="s">
        <v>2626</v>
      </c>
      <c r="B259" s="232" t="s">
        <v>2631</v>
      </c>
      <c r="C259" s="235"/>
      <c r="D259" t="s">
        <v>92</v>
      </c>
    </row>
    <row r="260" spans="1:4" x14ac:dyDescent="0.35">
      <c r="A260" s="223" t="s">
        <v>2650</v>
      </c>
      <c r="B260" s="244" t="s">
        <v>2649</v>
      </c>
      <c r="C260" s="245"/>
      <c r="D260" t="s">
        <v>464</v>
      </c>
    </row>
    <row r="261" spans="1:4" x14ac:dyDescent="0.35">
      <c r="A261" s="211" t="s">
        <v>2620</v>
      </c>
      <c r="B261" s="232" t="s">
        <v>2630</v>
      </c>
      <c r="C261" s="234"/>
      <c r="D261" t="s">
        <v>467</v>
      </c>
    </row>
    <row r="262" spans="1:4" x14ac:dyDescent="0.35">
      <c r="A262" s="211" t="s">
        <v>2709</v>
      </c>
      <c r="B262" s="232">
        <v>740000</v>
      </c>
      <c r="C262" s="253"/>
      <c r="D262" s="211" t="s">
        <v>2559</v>
      </c>
    </row>
    <row r="263" spans="1:4" x14ac:dyDescent="0.35">
      <c r="A263" s="211"/>
      <c r="B263" s="211"/>
      <c r="C263" s="211"/>
      <c r="D263" s="211"/>
    </row>
    <row r="264" spans="1:4" x14ac:dyDescent="0.35">
      <c r="A264" s="203" t="s">
        <v>2885</v>
      </c>
      <c r="B264" s="229"/>
      <c r="C264" s="201"/>
      <c r="D264" s="201"/>
    </row>
    <row r="265" spans="1:4" x14ac:dyDescent="0.35">
      <c r="A265" s="228" t="s">
        <v>2615</v>
      </c>
      <c r="B265" s="230" t="s">
        <v>2616</v>
      </c>
      <c r="C265" s="228" t="s">
        <v>2617</v>
      </c>
      <c r="D265" s="228" t="s">
        <v>2618</v>
      </c>
    </row>
    <row r="266" spans="1:4" x14ac:dyDescent="0.35">
      <c r="A266" s="211" t="s">
        <v>2625</v>
      </c>
      <c r="B266" s="231" t="s">
        <v>2636</v>
      </c>
      <c r="C266" s="237"/>
      <c r="D266" s="211" t="s">
        <v>2562</v>
      </c>
    </row>
    <row r="267" spans="1:4" x14ac:dyDescent="0.35">
      <c r="A267" s="211" t="s">
        <v>2640</v>
      </c>
      <c r="B267" s="231" t="s">
        <v>2657</v>
      </c>
      <c r="C267" s="241"/>
      <c r="D267" s="211" t="s">
        <v>98</v>
      </c>
    </row>
    <row r="268" spans="1:4" x14ac:dyDescent="0.35">
      <c r="A268" s="211" t="s">
        <v>2643</v>
      </c>
      <c r="B268" s="231" t="s">
        <v>2639</v>
      </c>
      <c r="C268" s="243"/>
      <c r="D268" s="211" t="s">
        <v>2699</v>
      </c>
    </row>
    <row r="269" spans="1:4" x14ac:dyDescent="0.35">
      <c r="A269" s="211" t="s">
        <v>2665</v>
      </c>
      <c r="B269" s="231" t="s">
        <v>2659</v>
      </c>
      <c r="C269" s="248"/>
      <c r="D269" s="211" t="s">
        <v>2561</v>
      </c>
    </row>
    <row r="270" spans="1:4" x14ac:dyDescent="0.35">
      <c r="A270" s="211" t="s">
        <v>2666</v>
      </c>
      <c r="B270" s="231" t="s">
        <v>2660</v>
      </c>
      <c r="C270" s="250"/>
      <c r="D270" s="211" t="s">
        <v>2698</v>
      </c>
    </row>
    <row r="271" spans="1:4" x14ac:dyDescent="0.35">
      <c r="A271" s="211" t="s">
        <v>2633</v>
      </c>
      <c r="B271" s="232" t="s">
        <v>2634</v>
      </c>
      <c r="C271" s="236"/>
      <c r="D271" s="211" t="s">
        <v>97</v>
      </c>
    </row>
    <row r="272" spans="1:4" x14ac:dyDescent="0.35">
      <c r="A272" s="211" t="s">
        <v>2642</v>
      </c>
      <c r="B272" s="231" t="s">
        <v>2638</v>
      </c>
      <c r="C272" s="242"/>
      <c r="D272" s="211" t="s">
        <v>2757</v>
      </c>
    </row>
    <row r="273" spans="1:4" x14ac:dyDescent="0.35">
      <c r="A273" s="211" t="s">
        <v>2620</v>
      </c>
      <c r="B273" s="232" t="s">
        <v>2630</v>
      </c>
      <c r="C273" s="234"/>
      <c r="D273" s="211" t="s">
        <v>2756</v>
      </c>
    </row>
    <row r="274" spans="1:4" x14ac:dyDescent="0.35">
      <c r="A274" s="211" t="s">
        <v>2626</v>
      </c>
      <c r="B274" s="232" t="s">
        <v>2631</v>
      </c>
      <c r="C274" s="235"/>
      <c r="D274" s="211" t="s">
        <v>92</v>
      </c>
    </row>
    <row r="275" spans="1:4" x14ac:dyDescent="0.35">
      <c r="A275" s="211" t="s">
        <v>2627</v>
      </c>
      <c r="B275" s="232" t="s">
        <v>2628</v>
      </c>
      <c r="C275" s="226"/>
      <c r="D275" s="211" t="s">
        <v>2755</v>
      </c>
    </row>
    <row r="276" spans="1:4" x14ac:dyDescent="0.35">
      <c r="A276" s="211" t="s">
        <v>2709</v>
      </c>
      <c r="B276" s="232">
        <v>740000</v>
      </c>
      <c r="C276" s="253"/>
      <c r="D276" s="211" t="s">
        <v>2559</v>
      </c>
    </row>
  </sheetData>
  <pageMargins left="0.7" right="0.7" top="0.75" bottom="0.75" header="0.3" footer="0.3"/>
  <pageSetup orientation="portrait" r:id="rId1"/>
  <ignoredErrors>
    <ignoredError sqref="B149:B150 B153 B56 B128:B133 B10:B30 B48 B159:B169 B248:B250 B46 B196:B209 B253:B261 B35:B38 B84 B172 B179:B182 B184:B191"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2"/>
  <sheetViews>
    <sheetView workbookViewId="0">
      <selection activeCell="B10" sqref="B10"/>
    </sheetView>
  </sheetViews>
  <sheetFormatPr defaultColWidth="8.81640625" defaultRowHeight="14.5" x14ac:dyDescent="0.35"/>
  <cols>
    <col min="1" max="1" width="31.36328125" style="8" customWidth="1"/>
    <col min="2" max="2" width="28.08984375" style="8" customWidth="1"/>
    <col min="3" max="3" width="68" style="8" customWidth="1"/>
    <col min="4" max="16384" width="8.81640625" style="8"/>
  </cols>
  <sheetData>
    <row r="1" spans="1:3" x14ac:dyDescent="0.35">
      <c r="A1" s="48" t="s">
        <v>74</v>
      </c>
      <c r="B1" s="48" t="s">
        <v>75</v>
      </c>
    </row>
    <row r="2" spans="1:3" ht="58" x14ac:dyDescent="0.35">
      <c r="A2" s="8" t="s">
        <v>145</v>
      </c>
      <c r="B2" s="8" t="s">
        <v>3091</v>
      </c>
      <c r="C2" s="286" t="s">
        <v>3102</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J933"/>
  <sheetViews>
    <sheetView topLeftCell="A682" workbookViewId="0">
      <selection activeCell="D702" sqref="D702"/>
    </sheetView>
  </sheetViews>
  <sheetFormatPr defaultColWidth="8.81640625" defaultRowHeight="14.5" x14ac:dyDescent="0.35"/>
  <cols>
    <col min="1" max="1" width="49.26953125" style="4" customWidth="1"/>
    <col min="2" max="2" width="10.36328125" style="4" customWidth="1"/>
    <col min="3" max="3" width="12.81640625" style="4" customWidth="1"/>
    <col min="4" max="4" width="13.7265625" style="4" customWidth="1"/>
    <col min="5" max="5" width="73.36328125" style="4" customWidth="1"/>
    <col min="6" max="16384" width="8.81640625" style="8"/>
  </cols>
  <sheetData>
    <row r="1" spans="1:8" s="4" customFormat="1" x14ac:dyDescent="0.35">
      <c r="A1" s="290"/>
      <c r="B1" s="291"/>
      <c r="C1" s="291"/>
      <c r="D1" s="291"/>
      <c r="E1" s="290"/>
    </row>
    <row r="2" spans="1:8" ht="15.5" x14ac:dyDescent="0.35">
      <c r="A2" s="485" t="s">
        <v>500</v>
      </c>
      <c r="B2" s="485"/>
      <c r="C2" s="316"/>
      <c r="D2" s="316"/>
      <c r="E2" s="316"/>
      <c r="F2" s="316"/>
      <c r="G2" s="316"/>
      <c r="H2" s="317" t="s">
        <v>501</v>
      </c>
    </row>
    <row r="3" spans="1:8" ht="15.5" x14ac:dyDescent="0.35">
      <c r="A3" s="316" t="s">
        <v>775</v>
      </c>
      <c r="B3" s="316"/>
      <c r="C3" s="316"/>
      <c r="D3" s="316"/>
      <c r="E3" s="316"/>
      <c r="F3" s="316"/>
      <c r="G3" s="316"/>
      <c r="H3" s="317" t="s">
        <v>3318</v>
      </c>
    </row>
    <row r="4" spans="1:8" x14ac:dyDescent="0.35">
      <c r="A4" s="318"/>
      <c r="B4" s="318"/>
      <c r="C4" s="318"/>
      <c r="D4" s="318"/>
      <c r="E4" s="318"/>
      <c r="F4" s="318"/>
      <c r="G4" s="317"/>
      <c r="H4" s="317" t="s">
        <v>502</v>
      </c>
    </row>
    <row r="5" spans="1:8" x14ac:dyDescent="0.35">
      <c r="A5" s="318"/>
      <c r="B5" s="318"/>
      <c r="C5" s="318"/>
      <c r="D5" s="318"/>
      <c r="E5" s="318"/>
      <c r="F5" s="318"/>
      <c r="G5" s="318"/>
      <c r="H5" s="318"/>
    </row>
    <row r="6" spans="1:8" x14ac:dyDescent="0.35">
      <c r="A6" s="490" t="s">
        <v>503</v>
      </c>
      <c r="B6" s="319" t="s">
        <v>504</v>
      </c>
      <c r="C6" s="319" t="s">
        <v>505</v>
      </c>
      <c r="D6" s="319" t="s">
        <v>506</v>
      </c>
      <c r="E6" s="319" t="s">
        <v>507</v>
      </c>
      <c r="F6" s="319" t="s">
        <v>508</v>
      </c>
      <c r="G6" s="319" t="s">
        <v>509</v>
      </c>
      <c r="H6" s="319" t="s">
        <v>510</v>
      </c>
    </row>
    <row r="7" spans="1:8" ht="15" thickBot="1" x14ac:dyDescent="0.4">
      <c r="A7" s="491"/>
      <c r="B7" s="492" t="s">
        <v>511</v>
      </c>
      <c r="C7" s="493"/>
      <c r="D7" s="493"/>
      <c r="E7" s="493"/>
      <c r="F7" s="493"/>
      <c r="G7" s="493"/>
      <c r="H7" s="494"/>
    </row>
    <row r="8" spans="1:8" ht="15" thickTop="1" x14ac:dyDescent="0.35">
      <c r="A8" s="320" t="s">
        <v>512</v>
      </c>
      <c r="B8" s="321">
        <v>5930296.1219164925</v>
      </c>
      <c r="C8" s="321">
        <v>11680.314653448919</v>
      </c>
      <c r="D8" s="321">
        <v>241.82385069808674</v>
      </c>
      <c r="E8" s="321">
        <v>16601.736021301014</v>
      </c>
      <c r="F8" s="321">
        <v>64984.511311122282</v>
      </c>
      <c r="G8" s="321">
        <v>7190.5073165207414</v>
      </c>
      <c r="H8" s="321">
        <v>12364.091048770906</v>
      </c>
    </row>
    <row r="9" spans="1:8" x14ac:dyDescent="0.35">
      <c r="A9" s="322" t="s">
        <v>513</v>
      </c>
      <c r="B9" s="321">
        <v>5892835.3474403387</v>
      </c>
      <c r="C9" s="321">
        <v>695.99837844098715</v>
      </c>
      <c r="D9" s="321">
        <v>241.72816603476392</v>
      </c>
      <c r="E9" s="321">
        <v>16392.841699559172</v>
      </c>
      <c r="F9" s="321">
        <v>64879.039506516223</v>
      </c>
      <c r="G9" s="321">
        <v>6834.5332094970663</v>
      </c>
      <c r="H9" s="321">
        <v>12298.979757295287</v>
      </c>
    </row>
    <row r="10" spans="1:8" x14ac:dyDescent="0.35">
      <c r="A10" s="323" t="s">
        <v>514</v>
      </c>
      <c r="B10" s="321">
        <v>2536679.051144307</v>
      </c>
      <c r="C10" s="321">
        <v>38.018975708069362</v>
      </c>
      <c r="D10" s="321">
        <v>101.23765592361467</v>
      </c>
      <c r="E10" s="321">
        <v>3546.3367720364731</v>
      </c>
      <c r="F10" s="321">
        <v>794.66570664443441</v>
      </c>
      <c r="G10" s="321">
        <v>197.74109991391563</v>
      </c>
      <c r="H10" s="321">
        <v>9554.1507363760447</v>
      </c>
    </row>
    <row r="11" spans="1:8" x14ac:dyDescent="0.35">
      <c r="A11" s="324" t="s">
        <v>515</v>
      </c>
      <c r="B11" s="321">
        <v>2399973.5409739804</v>
      </c>
      <c r="C11" s="321">
        <v>34.823479419570468</v>
      </c>
      <c r="D11" s="321">
        <v>100.86538569159121</v>
      </c>
      <c r="E11" s="325">
        <v>3434.4290996747714</v>
      </c>
      <c r="F11" s="325">
        <v>581.83867235005948</v>
      </c>
      <c r="G11" s="325">
        <v>43.701395420034459</v>
      </c>
      <c r="H11" s="325">
        <v>9439.0432746602182</v>
      </c>
    </row>
    <row r="12" spans="1:8" x14ac:dyDescent="0.35">
      <c r="A12" s="324" t="s">
        <v>516</v>
      </c>
      <c r="B12" s="321">
        <v>89578.792405533546</v>
      </c>
      <c r="C12" s="321">
        <v>1.6345405414604099</v>
      </c>
      <c r="D12" s="321">
        <v>0.17231925364087</v>
      </c>
      <c r="E12" s="325">
        <v>111.9076723617019</v>
      </c>
      <c r="F12" s="325">
        <v>212.82703429437495</v>
      </c>
      <c r="G12" s="325">
        <v>154.03970449388117</v>
      </c>
      <c r="H12" s="325">
        <v>115.10746171582606</v>
      </c>
    </row>
    <row r="13" spans="1:8" x14ac:dyDescent="0.35">
      <c r="A13" s="324" t="s">
        <v>518</v>
      </c>
      <c r="B13" s="321">
        <v>47126.717764792986</v>
      </c>
      <c r="C13" s="321">
        <v>1.5609557470384801</v>
      </c>
      <c r="D13" s="321">
        <v>0.19995097838258999</v>
      </c>
      <c r="E13" s="325" t="s">
        <v>519</v>
      </c>
      <c r="F13" s="325" t="s">
        <v>519</v>
      </c>
      <c r="G13" s="325" t="s">
        <v>519</v>
      </c>
      <c r="H13" s="325" t="s">
        <v>519</v>
      </c>
    </row>
    <row r="14" spans="1:8" x14ac:dyDescent="0.35">
      <c r="A14" s="326" t="s">
        <v>520</v>
      </c>
      <c r="B14" s="321">
        <v>713075.08095729654</v>
      </c>
      <c r="C14" s="321">
        <v>66.124175969934527</v>
      </c>
      <c r="D14" s="321">
        <v>9.4287868888794009</v>
      </c>
      <c r="E14" s="321">
        <v>1515.3616266750041</v>
      </c>
      <c r="F14" s="321">
        <v>1044.8381666781022</v>
      </c>
      <c r="G14" s="321">
        <v>120.23413844415886</v>
      </c>
      <c r="H14" s="321">
        <v>1574.0871153371656</v>
      </c>
    </row>
    <row r="15" spans="1:8" x14ac:dyDescent="0.35">
      <c r="A15" s="324" t="s">
        <v>521</v>
      </c>
      <c r="B15" s="321">
        <v>14557.892343983722</v>
      </c>
      <c r="C15" s="321">
        <v>0.26317951055388</v>
      </c>
      <c r="D15" s="321">
        <v>2.7123042493630001E-2</v>
      </c>
      <c r="E15" s="325" t="s">
        <v>519</v>
      </c>
      <c r="F15" s="325" t="s">
        <v>519</v>
      </c>
      <c r="G15" s="325" t="s">
        <v>519</v>
      </c>
      <c r="H15" s="325" t="s">
        <v>519</v>
      </c>
    </row>
    <row r="16" spans="1:8" x14ac:dyDescent="0.35">
      <c r="A16" s="324" t="s">
        <v>522</v>
      </c>
      <c r="B16" s="321">
        <v>4301.288425718365</v>
      </c>
      <c r="C16" s="321">
        <v>0.21923855140064</v>
      </c>
      <c r="D16" s="321">
        <v>3.0582001960579999E-2</v>
      </c>
      <c r="E16" s="325" t="s">
        <v>519</v>
      </c>
      <c r="F16" s="325" t="s">
        <v>519</v>
      </c>
      <c r="G16" s="325" t="s">
        <v>519</v>
      </c>
      <c r="H16" s="325" t="s">
        <v>519</v>
      </c>
    </row>
    <row r="17" spans="1:8" x14ac:dyDescent="0.35">
      <c r="A17" s="324" t="s">
        <v>523</v>
      </c>
      <c r="B17" s="321">
        <v>68073.138623483959</v>
      </c>
      <c r="C17" s="321">
        <v>2.1517258633080698</v>
      </c>
      <c r="D17" s="321">
        <v>0.27548151682647998</v>
      </c>
      <c r="E17" s="325" t="s">
        <v>519</v>
      </c>
      <c r="F17" s="325" t="s">
        <v>519</v>
      </c>
      <c r="G17" s="325" t="s">
        <v>519</v>
      </c>
      <c r="H17" s="325" t="s">
        <v>519</v>
      </c>
    </row>
    <row r="18" spans="1:8" x14ac:dyDescent="0.35">
      <c r="A18" s="324" t="s">
        <v>524</v>
      </c>
      <c r="B18" s="321">
        <v>42633.805165146805</v>
      </c>
      <c r="C18" s="321">
        <v>2.8955545920770498</v>
      </c>
      <c r="D18" s="321">
        <v>0.42389215784265999</v>
      </c>
      <c r="E18" s="325" t="s">
        <v>519</v>
      </c>
      <c r="F18" s="325" t="s">
        <v>519</v>
      </c>
      <c r="G18" s="325" t="s">
        <v>519</v>
      </c>
      <c r="H18" s="325" t="s">
        <v>519</v>
      </c>
    </row>
    <row r="19" spans="1:8" x14ac:dyDescent="0.35">
      <c r="A19" s="324" t="s">
        <v>525</v>
      </c>
      <c r="B19" s="321">
        <v>32685.4901927684</v>
      </c>
      <c r="C19" s="321">
        <v>2.16834444582144</v>
      </c>
      <c r="D19" s="321">
        <v>0.31353116092703998</v>
      </c>
      <c r="E19" s="325" t="s">
        <v>519</v>
      </c>
      <c r="F19" s="325" t="s">
        <v>519</v>
      </c>
      <c r="G19" s="325" t="s">
        <v>519</v>
      </c>
      <c r="H19" s="325" t="s">
        <v>519</v>
      </c>
    </row>
    <row r="20" spans="1:8" x14ac:dyDescent="0.35">
      <c r="A20" s="324" t="s">
        <v>526</v>
      </c>
      <c r="B20" s="321">
        <v>39511.014394589867</v>
      </c>
      <c r="C20" s="321">
        <v>2.8015978527018199</v>
      </c>
      <c r="D20" s="321">
        <v>0.40874362170021</v>
      </c>
      <c r="E20" s="325" t="s">
        <v>519</v>
      </c>
      <c r="F20" s="325" t="s">
        <v>519</v>
      </c>
      <c r="G20" s="325" t="s">
        <v>519</v>
      </c>
      <c r="H20" s="325" t="s">
        <v>519</v>
      </c>
    </row>
    <row r="21" spans="1:8" x14ac:dyDescent="0.35">
      <c r="A21" s="327" t="s">
        <v>3319</v>
      </c>
      <c r="B21" s="321">
        <v>511312.45181160542</v>
      </c>
      <c r="C21" s="321">
        <v>55.62453515407163</v>
      </c>
      <c r="D21" s="321">
        <v>7.9494333871288001</v>
      </c>
      <c r="E21" s="325">
        <v>1515.3616266750041</v>
      </c>
      <c r="F21" s="325">
        <v>1044.8381666781022</v>
      </c>
      <c r="G21" s="325">
        <v>120.23413844415886</v>
      </c>
      <c r="H21" s="325">
        <v>1574.0871153371656</v>
      </c>
    </row>
    <row r="22" spans="1:8" x14ac:dyDescent="0.35">
      <c r="A22" s="326" t="s">
        <v>527</v>
      </c>
      <c r="B22" s="321">
        <v>1828547.5056527506</v>
      </c>
      <c r="C22" s="321">
        <v>382.79860804422441</v>
      </c>
      <c r="D22" s="321">
        <v>124.45346640051022</v>
      </c>
      <c r="E22" s="321">
        <v>10294.630529494003</v>
      </c>
      <c r="F22" s="321">
        <v>58614.797849139453</v>
      </c>
      <c r="G22" s="321">
        <v>5723.5980346497408</v>
      </c>
      <c r="H22" s="321">
        <v>618.63077203361581</v>
      </c>
    </row>
    <row r="23" spans="1:8" x14ac:dyDescent="0.35">
      <c r="A23" s="324" t="s">
        <v>528</v>
      </c>
      <c r="B23" s="321">
        <v>171223.03700227189</v>
      </c>
      <c r="C23" s="321">
        <v>2.0771880881664</v>
      </c>
      <c r="D23" s="321">
        <v>5.2994341437007098</v>
      </c>
      <c r="E23" s="325">
        <v>40.811932568812999</v>
      </c>
      <c r="F23" s="325">
        <v>207.24271059858924</v>
      </c>
      <c r="G23" s="325">
        <v>20.972782413204179</v>
      </c>
      <c r="H23" s="325">
        <v>7.9863698191035404</v>
      </c>
    </row>
    <row r="24" spans="1:8" x14ac:dyDescent="0.35">
      <c r="A24" s="324" t="s">
        <v>529</v>
      </c>
      <c r="B24" s="321">
        <v>1541393.9638842882</v>
      </c>
      <c r="C24" s="321">
        <v>96.270134794355883</v>
      </c>
      <c r="D24" s="321">
        <v>107.92526854501631</v>
      </c>
      <c r="E24" s="325">
        <v>7564.0039070770663</v>
      </c>
      <c r="F24" s="325">
        <v>38851.488066997837</v>
      </c>
      <c r="G24" s="325">
        <v>3123.5335919534832</v>
      </c>
      <c r="H24" s="325">
        <v>155.69594484037685</v>
      </c>
    </row>
    <row r="25" spans="1:8" x14ac:dyDescent="0.35">
      <c r="A25" s="324" t="s">
        <v>530</v>
      </c>
      <c r="B25" s="321">
        <v>45547.793861224309</v>
      </c>
      <c r="C25" s="321">
        <v>3.5201759225</v>
      </c>
      <c r="D25" s="321">
        <v>1.1264562951999999</v>
      </c>
      <c r="E25" s="325">
        <v>504.06504986911966</v>
      </c>
      <c r="F25" s="325">
        <v>79.731529299018959</v>
      </c>
      <c r="G25" s="325">
        <v>38.628071801561717</v>
      </c>
      <c r="H25" s="325">
        <v>59.549191471448658</v>
      </c>
    </row>
    <row r="26" spans="1:8" x14ac:dyDescent="0.35">
      <c r="A26" s="324" t="s">
        <v>531</v>
      </c>
      <c r="B26" s="321">
        <v>37992.079240371691</v>
      </c>
      <c r="C26" s="321">
        <v>19.132521139472541</v>
      </c>
      <c r="D26" s="321">
        <v>1.7246247314715499</v>
      </c>
      <c r="E26" s="325">
        <v>564.78322714808633</v>
      </c>
      <c r="F26" s="325">
        <v>1625.6330147817607</v>
      </c>
      <c r="G26" s="325">
        <v>797.79002364334588</v>
      </c>
      <c r="H26" s="325">
        <v>168.62503652225149</v>
      </c>
    </row>
    <row r="27" spans="1:8" ht="15" thickBot="1" x14ac:dyDescent="0.4">
      <c r="A27" s="324" t="s">
        <v>532</v>
      </c>
      <c r="B27" s="321">
        <v>32390.631664594664</v>
      </c>
      <c r="C27" s="321">
        <v>261.79858809972961</v>
      </c>
      <c r="D27" s="321">
        <v>8.3776826851216608</v>
      </c>
      <c r="E27" s="325">
        <v>1620.9664128309175</v>
      </c>
      <c r="F27" s="325">
        <v>17850.702527462247</v>
      </c>
      <c r="G27" s="325">
        <v>1742.6735648381459</v>
      </c>
      <c r="H27" s="325">
        <v>226.77422938043526</v>
      </c>
    </row>
    <row r="28" spans="1:8" ht="15" thickTop="1" x14ac:dyDescent="0.35">
      <c r="A28" s="328" t="s">
        <v>533</v>
      </c>
      <c r="B28" s="321">
        <v>585092.86707821244</v>
      </c>
      <c r="C28" s="321">
        <v>205.40228693230347</v>
      </c>
      <c r="D28" s="321">
        <v>4.1039078270580598</v>
      </c>
      <c r="E28" s="321">
        <v>908.26373148672474</v>
      </c>
      <c r="F28" s="321">
        <v>3021.6454373622296</v>
      </c>
      <c r="G28" s="321">
        <v>551.67725417600798</v>
      </c>
      <c r="H28" s="321">
        <v>527.57585355553215</v>
      </c>
    </row>
    <row r="29" spans="1:8" x14ac:dyDescent="0.35">
      <c r="A29" s="324" t="s">
        <v>534</v>
      </c>
      <c r="B29" s="321">
        <v>226866.9427948774</v>
      </c>
      <c r="C29" s="321">
        <v>43.150270149195428</v>
      </c>
      <c r="D29" s="321">
        <v>1.16238895563411</v>
      </c>
      <c r="E29" s="325">
        <v>490.17465541376572</v>
      </c>
      <c r="F29" s="325">
        <v>165.62633435353089</v>
      </c>
      <c r="G29" s="325">
        <v>33.353786412534873</v>
      </c>
      <c r="H29" s="325">
        <v>369.97578072655716</v>
      </c>
    </row>
    <row r="30" spans="1:8" x14ac:dyDescent="0.35">
      <c r="A30" s="324" t="s">
        <v>535</v>
      </c>
      <c r="B30" s="321">
        <v>357934.30128740554</v>
      </c>
      <c r="C30" s="321">
        <v>162.23342770287937</v>
      </c>
      <c r="D30" s="321">
        <v>2.9388526659165199</v>
      </c>
      <c r="E30" s="325">
        <v>418.08907607295907</v>
      </c>
      <c r="F30" s="325">
        <v>2856.0191030086989</v>
      </c>
      <c r="G30" s="325">
        <v>518.3234677634731</v>
      </c>
      <c r="H30" s="325">
        <v>157.60007282897502</v>
      </c>
    </row>
    <row r="31" spans="1:8" x14ac:dyDescent="0.35">
      <c r="A31" s="324" t="s">
        <v>536</v>
      </c>
      <c r="B31" s="321">
        <v>291.62299592948989</v>
      </c>
      <c r="C31" s="321">
        <v>1.858908022867E-2</v>
      </c>
      <c r="D31" s="321">
        <v>2.66620550743E-3</v>
      </c>
      <c r="E31" s="325" t="s">
        <v>519</v>
      </c>
      <c r="F31" s="325" t="s">
        <v>519</v>
      </c>
      <c r="G31" s="325" t="s">
        <v>519</v>
      </c>
      <c r="H31" s="325" t="s">
        <v>519</v>
      </c>
    </row>
    <row r="32" spans="1:8" x14ac:dyDescent="0.35">
      <c r="A32" s="326" t="s">
        <v>3320</v>
      </c>
      <c r="B32" s="321">
        <v>229440.8426077723</v>
      </c>
      <c r="C32" s="321">
        <v>3.6543317864553502</v>
      </c>
      <c r="D32" s="321">
        <v>2.50434899470156</v>
      </c>
      <c r="E32" s="321">
        <v>128.24903986696705</v>
      </c>
      <c r="F32" s="321">
        <v>1403.092346692003</v>
      </c>
      <c r="G32" s="321">
        <v>241.28268231324299</v>
      </c>
      <c r="H32" s="321">
        <v>24.535279992929539</v>
      </c>
    </row>
    <row r="33" spans="1:8" x14ac:dyDescent="0.35">
      <c r="A33" s="324" t="s">
        <v>537</v>
      </c>
      <c r="B33" s="321">
        <v>201874.90561390531</v>
      </c>
      <c r="C33" s="321">
        <v>3.1660650078853498</v>
      </c>
      <c r="D33" s="321">
        <v>1.72273936070324</v>
      </c>
      <c r="E33" s="325">
        <v>128.24903986696705</v>
      </c>
      <c r="F33" s="325">
        <v>1403.092346692003</v>
      </c>
      <c r="G33" s="325">
        <v>241.28268231324299</v>
      </c>
      <c r="H33" s="325">
        <v>24.535279992929539</v>
      </c>
    </row>
    <row r="34" spans="1:8" x14ac:dyDescent="0.35">
      <c r="A34" s="324" t="s">
        <v>538</v>
      </c>
      <c r="B34" s="321">
        <v>27565.936993866992</v>
      </c>
      <c r="C34" s="321">
        <v>0.48826677857</v>
      </c>
      <c r="D34" s="321">
        <v>0.78160963399831995</v>
      </c>
      <c r="E34" s="325" t="s">
        <v>517</v>
      </c>
      <c r="F34" s="325" t="s">
        <v>517</v>
      </c>
      <c r="G34" s="325" t="s">
        <v>517</v>
      </c>
      <c r="H34" s="325" t="s">
        <v>517</v>
      </c>
    </row>
    <row r="35" spans="1:8" x14ac:dyDescent="0.35">
      <c r="A35" s="329" t="s">
        <v>539</v>
      </c>
      <c r="B35" s="321">
        <v>37460.774476153994</v>
      </c>
      <c r="C35" s="321">
        <v>10984.316275007932</v>
      </c>
      <c r="D35" s="321">
        <v>9.5684663322819996E-2</v>
      </c>
      <c r="E35" s="321">
        <v>208.89432174184356</v>
      </c>
      <c r="F35" s="321">
        <v>105.47180460606191</v>
      </c>
      <c r="G35" s="321">
        <v>355.97410702367489</v>
      </c>
      <c r="H35" s="321">
        <v>65.111291475618813</v>
      </c>
    </row>
    <row r="36" spans="1:8" x14ac:dyDescent="0.35">
      <c r="A36" s="326" t="s">
        <v>541</v>
      </c>
      <c r="B36" s="321" t="s">
        <v>3321</v>
      </c>
      <c r="C36" s="321">
        <v>2828.7199595292841</v>
      </c>
      <c r="D36" s="321" t="s">
        <v>517</v>
      </c>
      <c r="E36" s="321" t="s">
        <v>517</v>
      </c>
      <c r="F36" s="321" t="s">
        <v>517</v>
      </c>
      <c r="G36" s="321" t="s">
        <v>517</v>
      </c>
      <c r="H36" s="321" t="s">
        <v>517</v>
      </c>
    </row>
    <row r="37" spans="1:8" x14ac:dyDescent="0.35">
      <c r="A37" s="324" t="s">
        <v>543</v>
      </c>
      <c r="B37" s="321" t="s">
        <v>544</v>
      </c>
      <c r="C37" s="321">
        <v>2828.7199595292841</v>
      </c>
      <c r="D37" s="325" t="s">
        <v>517</v>
      </c>
      <c r="E37" s="325" t="s">
        <v>517</v>
      </c>
      <c r="F37" s="325" t="s">
        <v>517</v>
      </c>
      <c r="G37" s="325" t="s">
        <v>517</v>
      </c>
      <c r="H37" s="330" t="s">
        <v>195</v>
      </c>
    </row>
    <row r="38" spans="1:8" x14ac:dyDescent="0.35">
      <c r="A38" s="324" t="s">
        <v>545</v>
      </c>
      <c r="B38" s="321" t="s">
        <v>519</v>
      </c>
      <c r="C38" s="321" t="s">
        <v>519</v>
      </c>
      <c r="D38" s="325" t="s">
        <v>517</v>
      </c>
      <c r="E38" s="325" t="s">
        <v>517</v>
      </c>
      <c r="F38" s="325" t="s">
        <v>517</v>
      </c>
      <c r="G38" s="325" t="s">
        <v>517</v>
      </c>
      <c r="H38" s="325" t="s">
        <v>517</v>
      </c>
    </row>
    <row r="39" spans="1:8" x14ac:dyDescent="0.35">
      <c r="A39" s="324" t="s">
        <v>3322</v>
      </c>
      <c r="B39" s="321" t="s">
        <v>546</v>
      </c>
      <c r="C39" s="321" t="s">
        <v>546</v>
      </c>
      <c r="D39" s="325" t="s">
        <v>517</v>
      </c>
      <c r="E39" s="321" t="s">
        <v>517</v>
      </c>
      <c r="F39" s="321" t="s">
        <v>517</v>
      </c>
      <c r="G39" s="321" t="s">
        <v>517</v>
      </c>
      <c r="H39" s="321" t="s">
        <v>517</v>
      </c>
    </row>
    <row r="40" spans="1:8" x14ac:dyDescent="0.35">
      <c r="A40" s="326" t="s">
        <v>547</v>
      </c>
      <c r="B40" s="321">
        <v>37460.774476153994</v>
      </c>
      <c r="C40" s="321">
        <v>8155.5963154786477</v>
      </c>
      <c r="D40" s="321">
        <v>9.5684663322819996E-2</v>
      </c>
      <c r="E40" s="321">
        <v>208.89432174184356</v>
      </c>
      <c r="F40" s="321">
        <v>105.47180460606191</v>
      </c>
      <c r="G40" s="321">
        <v>355.97410702367489</v>
      </c>
      <c r="H40" s="321">
        <v>65.111291475618813</v>
      </c>
    </row>
    <row r="41" spans="1:8" x14ac:dyDescent="0.35">
      <c r="A41" s="324" t="s">
        <v>548</v>
      </c>
      <c r="B41" s="321">
        <v>12168.038610800344</v>
      </c>
      <c r="C41" s="321">
        <v>1788.8236553929905</v>
      </c>
      <c r="D41" s="321">
        <v>3.540251501813E-2</v>
      </c>
      <c r="E41" s="325" t="s">
        <v>519</v>
      </c>
      <c r="F41" s="325" t="s">
        <v>519</v>
      </c>
      <c r="G41" s="325" t="s">
        <v>519</v>
      </c>
      <c r="H41" s="325" t="s">
        <v>519</v>
      </c>
    </row>
    <row r="42" spans="1:8" x14ac:dyDescent="0.35">
      <c r="A42" s="324" t="s">
        <v>549</v>
      </c>
      <c r="B42" s="321">
        <v>25292.735865353654</v>
      </c>
      <c r="C42" s="321">
        <v>6366.7726600856577</v>
      </c>
      <c r="D42" s="330" t="s">
        <v>195</v>
      </c>
      <c r="E42" s="330" t="s">
        <v>195</v>
      </c>
      <c r="F42" s="330" t="s">
        <v>195</v>
      </c>
      <c r="G42" s="325" t="s">
        <v>519</v>
      </c>
      <c r="H42" s="325" t="s">
        <v>519</v>
      </c>
    </row>
    <row r="43" spans="1:8" x14ac:dyDescent="0.35">
      <c r="A43" s="324" t="s">
        <v>550</v>
      </c>
      <c r="B43" s="321" t="s">
        <v>519</v>
      </c>
      <c r="C43" s="321" t="s">
        <v>519</v>
      </c>
      <c r="D43" s="321">
        <v>6.0282148304690003E-2</v>
      </c>
      <c r="E43" s="325" t="s">
        <v>519</v>
      </c>
      <c r="F43" s="325" t="s">
        <v>519</v>
      </c>
      <c r="G43" s="325" t="s">
        <v>519</v>
      </c>
      <c r="H43" s="325" t="s">
        <v>519</v>
      </c>
    </row>
    <row r="44" spans="1:8" x14ac:dyDescent="0.35">
      <c r="A44" s="324" t="s">
        <v>3323</v>
      </c>
      <c r="B44" s="321" t="s">
        <v>546</v>
      </c>
      <c r="C44" s="321" t="s">
        <v>546</v>
      </c>
      <c r="D44" s="321" t="s">
        <v>546</v>
      </c>
      <c r="E44" s="321">
        <v>208.89432174184356</v>
      </c>
      <c r="F44" s="321">
        <v>105.47180460606191</v>
      </c>
      <c r="G44" s="321">
        <v>355.97410702367489</v>
      </c>
      <c r="H44" s="321">
        <v>65.111291475618813</v>
      </c>
    </row>
    <row r="45" spans="1:8" x14ac:dyDescent="0.35">
      <c r="A45" s="331" t="s">
        <v>3324</v>
      </c>
      <c r="B45" s="321" t="s">
        <v>551</v>
      </c>
      <c r="C45" s="330" t="s">
        <v>195</v>
      </c>
      <c r="D45" s="330" t="s">
        <v>195</v>
      </c>
      <c r="E45" s="330" t="s">
        <v>195</v>
      </c>
      <c r="F45" s="330" t="s">
        <v>195</v>
      </c>
      <c r="G45" s="330" t="s">
        <v>195</v>
      </c>
      <c r="H45" s="330" t="s">
        <v>195</v>
      </c>
    </row>
    <row r="46" spans="1:8" x14ac:dyDescent="0.35">
      <c r="A46" s="332" t="s">
        <v>3325</v>
      </c>
      <c r="B46" s="321" t="s">
        <v>519</v>
      </c>
      <c r="C46" s="330" t="s">
        <v>195</v>
      </c>
      <c r="D46" s="330" t="s">
        <v>195</v>
      </c>
      <c r="E46" s="330" t="s">
        <v>195</v>
      </c>
      <c r="F46" s="330" t="s">
        <v>195</v>
      </c>
      <c r="G46" s="330" t="s">
        <v>195</v>
      </c>
      <c r="H46" s="330" t="s">
        <v>195</v>
      </c>
    </row>
    <row r="47" spans="1:8" x14ac:dyDescent="0.35">
      <c r="A47" s="332" t="s">
        <v>552</v>
      </c>
      <c r="B47" s="321" t="s">
        <v>519</v>
      </c>
      <c r="C47" s="330" t="s">
        <v>195</v>
      </c>
      <c r="D47" s="330" t="s">
        <v>195</v>
      </c>
      <c r="E47" s="330" t="s">
        <v>195</v>
      </c>
      <c r="F47" s="330" t="s">
        <v>195</v>
      </c>
      <c r="G47" s="330" t="s">
        <v>195</v>
      </c>
      <c r="H47" s="330" t="s">
        <v>195</v>
      </c>
    </row>
    <row r="48" spans="1:8" x14ac:dyDescent="0.35">
      <c r="A48" s="333" t="s">
        <v>553</v>
      </c>
      <c r="B48" s="321" t="s">
        <v>551</v>
      </c>
      <c r="C48" s="330" t="s">
        <v>195</v>
      </c>
      <c r="D48" s="330" t="s">
        <v>195</v>
      </c>
      <c r="E48" s="330" t="s">
        <v>195</v>
      </c>
      <c r="F48" s="330" t="s">
        <v>195</v>
      </c>
      <c r="G48" s="330" t="s">
        <v>195</v>
      </c>
      <c r="H48" s="330" t="s">
        <v>195</v>
      </c>
    </row>
    <row r="49" spans="1:8" x14ac:dyDescent="0.35">
      <c r="A49" s="331" t="s">
        <v>3326</v>
      </c>
      <c r="B49" s="330" t="s">
        <v>195</v>
      </c>
      <c r="C49" s="330" t="s">
        <v>195</v>
      </c>
      <c r="D49" s="330" t="s">
        <v>195</v>
      </c>
      <c r="E49" s="330" t="s">
        <v>195</v>
      </c>
      <c r="F49" s="330" t="s">
        <v>195</v>
      </c>
      <c r="G49" s="330" t="s">
        <v>195</v>
      </c>
      <c r="H49" s="330" t="s">
        <v>195</v>
      </c>
    </row>
    <row r="50" spans="1:8" x14ac:dyDescent="0.35">
      <c r="A50" s="323" t="s">
        <v>554</v>
      </c>
      <c r="B50" s="321">
        <v>113139.25013540372</v>
      </c>
      <c r="C50" s="321">
        <v>5.2928930187330101</v>
      </c>
      <c r="D50" s="321">
        <v>3.2815608782569399</v>
      </c>
      <c r="E50" s="321">
        <v>1704.0134032501867</v>
      </c>
      <c r="F50" s="321">
        <v>132.66675861432418</v>
      </c>
      <c r="G50" s="321">
        <v>53.948263992089871</v>
      </c>
      <c r="H50" s="321" t="s">
        <v>544</v>
      </c>
    </row>
    <row r="51" spans="1:8" x14ac:dyDescent="0.35">
      <c r="A51" s="334" t="s">
        <v>555</v>
      </c>
      <c r="B51" s="321">
        <v>60125.445140869939</v>
      </c>
      <c r="C51" s="321" t="s">
        <v>581</v>
      </c>
      <c r="D51" s="321">
        <v>1.9373340798485601</v>
      </c>
      <c r="E51" s="325">
        <v>242.16675998106996</v>
      </c>
      <c r="F51" s="325">
        <v>100.74137215212509</v>
      </c>
      <c r="G51" s="325">
        <v>15.11120582281877</v>
      </c>
      <c r="H51" s="325" t="s">
        <v>544</v>
      </c>
    </row>
    <row r="52" spans="1:8" x14ac:dyDescent="0.35">
      <c r="A52" s="334" t="s">
        <v>556</v>
      </c>
      <c r="B52" s="321">
        <v>53013.804994533784</v>
      </c>
      <c r="C52" s="321">
        <v>5.2928930187330101</v>
      </c>
      <c r="D52" s="321">
        <v>1.34422679840838</v>
      </c>
      <c r="E52" s="325">
        <v>1461.8466432691168</v>
      </c>
      <c r="F52" s="325">
        <v>31.9253864621991</v>
      </c>
      <c r="G52" s="325">
        <v>38.837058169271103</v>
      </c>
      <c r="H52" s="325" t="s">
        <v>544</v>
      </c>
    </row>
    <row r="53" spans="1:8" x14ac:dyDescent="0.35">
      <c r="A53" s="323" t="s">
        <v>557</v>
      </c>
      <c r="B53" s="321" t="s">
        <v>519</v>
      </c>
      <c r="C53" s="321" t="s">
        <v>519</v>
      </c>
      <c r="D53" s="321" t="s">
        <v>519</v>
      </c>
      <c r="E53" s="325" t="s">
        <v>519</v>
      </c>
      <c r="F53" s="325" t="s">
        <v>519</v>
      </c>
      <c r="G53" s="325" t="s">
        <v>519</v>
      </c>
      <c r="H53" s="325" t="s">
        <v>544</v>
      </c>
    </row>
    <row r="54" spans="1:8" x14ac:dyDescent="0.35">
      <c r="A54" s="335" t="s">
        <v>3327</v>
      </c>
      <c r="B54" s="321">
        <v>230699.51036740557</v>
      </c>
      <c r="C54" s="330" t="s">
        <v>195</v>
      </c>
      <c r="D54" s="330" t="s">
        <v>195</v>
      </c>
      <c r="E54" s="330" t="s">
        <v>195</v>
      </c>
      <c r="F54" s="330" t="s">
        <v>195</v>
      </c>
      <c r="G54" s="330" t="s">
        <v>195</v>
      </c>
      <c r="H54" s="330" t="s">
        <v>195</v>
      </c>
    </row>
    <row r="55" spans="1:8" x14ac:dyDescent="0.35">
      <c r="A55" s="336" t="s">
        <v>3328</v>
      </c>
      <c r="B55" s="321" t="s">
        <v>581</v>
      </c>
      <c r="C55" s="330" t="s">
        <v>195</v>
      </c>
      <c r="D55" s="330" t="s">
        <v>195</v>
      </c>
      <c r="E55" s="330" t="s">
        <v>195</v>
      </c>
      <c r="F55" s="330" t="s">
        <v>195</v>
      </c>
      <c r="G55" s="330" t="s">
        <v>195</v>
      </c>
      <c r="H55" s="330" t="s">
        <v>195</v>
      </c>
    </row>
    <row r="56" spans="1:8" x14ac:dyDescent="0.35">
      <c r="A56" s="337" t="s">
        <v>558</v>
      </c>
      <c r="B56" s="325" t="s">
        <v>517</v>
      </c>
      <c r="C56" s="330" t="s">
        <v>195</v>
      </c>
      <c r="D56" s="330" t="s">
        <v>195</v>
      </c>
      <c r="E56" s="330" t="s">
        <v>195</v>
      </c>
      <c r="F56" s="330" t="s">
        <v>195</v>
      </c>
      <c r="G56" s="330" t="s">
        <v>195</v>
      </c>
      <c r="H56" s="330" t="s">
        <v>195</v>
      </c>
    </row>
    <row r="57" spans="1:8" x14ac:dyDescent="0.35">
      <c r="A57" s="337" t="s">
        <v>559</v>
      </c>
      <c r="B57" s="325" t="s">
        <v>517</v>
      </c>
      <c r="C57" s="330" t="s">
        <v>195</v>
      </c>
      <c r="D57" s="330" t="s">
        <v>195</v>
      </c>
      <c r="E57" s="330" t="s">
        <v>195</v>
      </c>
      <c r="F57" s="330" t="s">
        <v>195</v>
      </c>
      <c r="G57" s="330" t="s">
        <v>195</v>
      </c>
      <c r="H57" s="330" t="s">
        <v>195</v>
      </c>
    </row>
    <row r="58" spans="1:8" x14ac:dyDescent="0.35">
      <c r="C58" s="6"/>
      <c r="D58" s="6"/>
    </row>
    <row r="59" spans="1:8" x14ac:dyDescent="0.35">
      <c r="A59" s="72" t="s">
        <v>560</v>
      </c>
      <c r="B59" s="73">
        <f>B8+B50</f>
        <v>6043435.3720518965</v>
      </c>
      <c r="C59" s="73">
        <f t="shared" ref="C59:G59" si="0">C8+C50</f>
        <v>11685.607546467652</v>
      </c>
      <c r="D59" s="73">
        <f t="shared" si="0"/>
        <v>245.10541157634367</v>
      </c>
      <c r="E59" s="73">
        <f t="shared" si="0"/>
        <v>18305.749424551203</v>
      </c>
      <c r="F59" s="73">
        <f t="shared" si="0"/>
        <v>65117.178069736605</v>
      </c>
      <c r="G59" s="73">
        <f t="shared" si="0"/>
        <v>7244.4555805128311</v>
      </c>
      <c r="H59" s="73">
        <f>H8</f>
        <v>12364.091048770906</v>
      </c>
    </row>
    <row r="60" spans="1:8" x14ac:dyDescent="0.35">
      <c r="A60" s="72" t="s">
        <v>98</v>
      </c>
      <c r="B60" s="73">
        <f>B11</f>
        <v>2399973.5409739804</v>
      </c>
      <c r="C60" s="73">
        <f t="shared" ref="C60:H60" si="1">C11</f>
        <v>34.823479419570468</v>
      </c>
      <c r="D60" s="73">
        <f t="shared" si="1"/>
        <v>100.86538569159121</v>
      </c>
      <c r="E60" s="73">
        <f t="shared" si="1"/>
        <v>3434.4290996747714</v>
      </c>
      <c r="F60" s="73">
        <f t="shared" si="1"/>
        <v>581.83867235005948</v>
      </c>
      <c r="G60" s="73">
        <f t="shared" si="1"/>
        <v>43.701395420034459</v>
      </c>
      <c r="H60" s="73">
        <f t="shared" si="1"/>
        <v>9439.0432746602182</v>
      </c>
    </row>
    <row r="61" spans="1:8" x14ac:dyDescent="0.35">
      <c r="A61" s="72" t="s">
        <v>4</v>
      </c>
      <c r="B61" s="73">
        <f>SUM(B22,B50)-G293</f>
        <v>1909296.1241235598</v>
      </c>
      <c r="C61" s="73">
        <f t="shared" ref="C61:H61" si="2">SUM(C22,C50)</f>
        <v>388.09150106295743</v>
      </c>
      <c r="D61" s="73">
        <f t="shared" si="2"/>
        <v>127.73502727876716</v>
      </c>
      <c r="E61" s="73">
        <f t="shared" si="2"/>
        <v>11998.643932744189</v>
      </c>
      <c r="F61" s="73">
        <f t="shared" si="2"/>
        <v>58747.464607753776</v>
      </c>
      <c r="G61" s="73">
        <f t="shared" si="2"/>
        <v>5777.5462986418306</v>
      </c>
      <c r="H61" s="73">
        <f t="shared" si="2"/>
        <v>618.63077203361581</v>
      </c>
    </row>
    <row r="62" spans="1:8" x14ac:dyDescent="0.35">
      <c r="A62" s="72" t="s">
        <v>2511</v>
      </c>
      <c r="B62" s="73">
        <f>SUM(B29:B30)</f>
        <v>584801.244082283</v>
      </c>
      <c r="C62" s="73">
        <f t="shared" ref="C62:H62" si="3">SUM(C29:C30)</f>
        <v>205.38369785207479</v>
      </c>
      <c r="D62" s="73">
        <f t="shared" si="3"/>
        <v>4.1012416215506295</v>
      </c>
      <c r="E62" s="73">
        <f t="shared" si="3"/>
        <v>908.26373148672474</v>
      </c>
      <c r="F62" s="73">
        <f t="shared" si="3"/>
        <v>3021.64543736223</v>
      </c>
      <c r="G62" s="73">
        <f t="shared" si="3"/>
        <v>551.67725417600798</v>
      </c>
      <c r="H62" s="73">
        <f t="shared" si="3"/>
        <v>527.57585355553215</v>
      </c>
    </row>
    <row r="63" spans="1:8" x14ac:dyDescent="0.35">
      <c r="A63" s="72" t="s">
        <v>9</v>
      </c>
      <c r="B63" s="73">
        <f>SUM(B12:B14,B35,B45,B32)+G293-G374</f>
        <v>1136604.268473106</v>
      </c>
      <c r="C63" s="73">
        <f>SUM(C12:C14,C35,C45,C32)-H374</f>
        <v>11057.285084348896</v>
      </c>
      <c r="D63" s="73">
        <f>SUM(D12:D14,D35,D45,D32)-I374</f>
        <v>11.102414797589852</v>
      </c>
      <c r="E63" s="73">
        <f t="shared" ref="E63:H63" si="4">SUM(E12:E14,E35,E45,E32)</f>
        <v>1964.4126606455166</v>
      </c>
      <c r="F63" s="73">
        <f t="shared" si="4"/>
        <v>2766.2293522705422</v>
      </c>
      <c r="G63" s="73">
        <f t="shared" si="4"/>
        <v>871.53063227495795</v>
      </c>
      <c r="H63" s="73">
        <f t="shared" si="4"/>
        <v>1778.8411485215402</v>
      </c>
    </row>
    <row r="64" spans="1:8" x14ac:dyDescent="0.35">
      <c r="A64" s="72" t="s">
        <v>140</v>
      </c>
      <c r="B64" s="73">
        <f>B31</f>
        <v>291.62299592948989</v>
      </c>
      <c r="C64" s="73">
        <f t="shared" ref="C64:H64" si="5">C31</f>
        <v>1.858908022867E-2</v>
      </c>
      <c r="D64" s="73">
        <f t="shared" si="5"/>
        <v>2.66620550743E-3</v>
      </c>
      <c r="E64" s="73" t="str">
        <f t="shared" si="5"/>
        <v>IE</v>
      </c>
      <c r="F64" s="73" t="str">
        <f t="shared" si="5"/>
        <v>IE</v>
      </c>
      <c r="G64" s="73" t="str">
        <f t="shared" si="5"/>
        <v>IE</v>
      </c>
      <c r="H64" s="73" t="str">
        <f t="shared" si="5"/>
        <v>IE</v>
      </c>
    </row>
    <row r="65" spans="1:10" x14ac:dyDescent="0.35">
      <c r="A65" s="72" t="s">
        <v>3313</v>
      </c>
      <c r="B65" s="73">
        <f>G374</f>
        <v>12468.571403037986</v>
      </c>
      <c r="C65" s="73">
        <f t="shared" ref="C65:D65" si="6">H374</f>
        <v>5.1947039253499999E-3</v>
      </c>
      <c r="D65" s="73">
        <f t="shared" si="6"/>
        <v>1.29867598133739</v>
      </c>
      <c r="E65" s="73"/>
      <c r="F65" s="73"/>
      <c r="G65" s="73"/>
      <c r="H65" s="73"/>
    </row>
    <row r="66" spans="1:10" ht="58" x14ac:dyDescent="0.35">
      <c r="A66" s="4" t="s">
        <v>3314</v>
      </c>
      <c r="C66" s="6"/>
      <c r="D66" s="6"/>
    </row>
    <row r="67" spans="1:10" ht="15" thickBot="1" x14ac:dyDescent="0.4">
      <c r="C67" s="6"/>
      <c r="D67" s="6"/>
    </row>
    <row r="68" spans="1:10" ht="15.5" x14ac:dyDescent="0.35">
      <c r="A68" s="495" t="s">
        <v>561</v>
      </c>
      <c r="B68" s="496"/>
      <c r="C68" s="338"/>
      <c r="D68" s="338"/>
      <c r="E68" s="338"/>
      <c r="F68" s="338"/>
      <c r="G68" s="338"/>
      <c r="H68" s="338"/>
      <c r="I68" s="76"/>
      <c r="J68" s="339" t="s">
        <v>501</v>
      </c>
    </row>
    <row r="69" spans="1:10" ht="15.5" x14ac:dyDescent="0.35">
      <c r="A69" s="340" t="s">
        <v>562</v>
      </c>
      <c r="B69" s="341"/>
      <c r="C69" s="342"/>
      <c r="D69" s="342"/>
      <c r="E69" s="342"/>
      <c r="F69" s="342"/>
      <c r="G69" s="342"/>
      <c r="H69" s="342"/>
      <c r="I69" s="76"/>
      <c r="J69" s="317" t="s">
        <v>3318</v>
      </c>
    </row>
    <row r="70" spans="1:10" ht="16" thickBot="1" x14ac:dyDescent="0.4">
      <c r="A70" s="70"/>
      <c r="B70" s="74"/>
      <c r="C70" s="75"/>
      <c r="D70" s="75"/>
      <c r="E70" s="75"/>
      <c r="F70" s="75"/>
      <c r="G70" s="75"/>
      <c r="H70" s="71"/>
      <c r="I70" s="76"/>
      <c r="J70" s="77" t="s">
        <v>502</v>
      </c>
    </row>
    <row r="71" spans="1:10" x14ac:dyDescent="0.35">
      <c r="A71" s="497" t="s">
        <v>503</v>
      </c>
      <c r="B71" s="500" t="s">
        <v>563</v>
      </c>
      <c r="C71" s="501"/>
      <c r="D71" s="500" t="s">
        <v>564</v>
      </c>
      <c r="E71" s="502"/>
      <c r="F71" s="503"/>
      <c r="G71" s="500" t="s">
        <v>565</v>
      </c>
      <c r="H71" s="504"/>
      <c r="I71" s="504"/>
      <c r="J71" s="501"/>
    </row>
    <row r="72" spans="1:10" x14ac:dyDescent="0.35">
      <c r="A72" s="498"/>
      <c r="B72" s="505" t="s">
        <v>566</v>
      </c>
      <c r="C72" s="506"/>
      <c r="D72" s="509" t="s">
        <v>567</v>
      </c>
      <c r="E72" s="505" t="s">
        <v>505</v>
      </c>
      <c r="F72" s="506" t="s">
        <v>506</v>
      </c>
      <c r="G72" s="509" t="s">
        <v>568</v>
      </c>
      <c r="H72" s="509" t="s">
        <v>505</v>
      </c>
      <c r="I72" s="509" t="s">
        <v>506</v>
      </c>
      <c r="J72" s="78" t="s">
        <v>504</v>
      </c>
    </row>
    <row r="73" spans="1:10" x14ac:dyDescent="0.35">
      <c r="A73" s="498"/>
      <c r="B73" s="507"/>
      <c r="C73" s="508"/>
      <c r="D73" s="510"/>
      <c r="E73" s="507"/>
      <c r="F73" s="508"/>
      <c r="G73" s="511"/>
      <c r="H73" s="510"/>
      <c r="I73" s="510"/>
      <c r="J73" s="78" t="s">
        <v>569</v>
      </c>
    </row>
    <row r="74" spans="1:10" ht="15" thickBot="1" x14ac:dyDescent="0.4">
      <c r="A74" s="499"/>
      <c r="B74" s="315" t="s">
        <v>570</v>
      </c>
      <c r="C74" s="79" t="s">
        <v>571</v>
      </c>
      <c r="D74" s="79" t="s">
        <v>572</v>
      </c>
      <c r="E74" s="488" t="s">
        <v>573</v>
      </c>
      <c r="F74" s="489"/>
      <c r="G74" s="488" t="s">
        <v>511</v>
      </c>
      <c r="H74" s="486"/>
      <c r="I74" s="486"/>
      <c r="J74" s="487"/>
    </row>
    <row r="75" spans="1:10" ht="15" thickTop="1" x14ac:dyDescent="0.35">
      <c r="A75" s="80" t="s">
        <v>574</v>
      </c>
      <c r="B75" s="343">
        <v>91027768.766944543</v>
      </c>
      <c r="C75" s="343" t="s">
        <v>575</v>
      </c>
      <c r="D75" s="330" t="s">
        <v>195</v>
      </c>
      <c r="E75" s="330" t="s">
        <v>195</v>
      </c>
      <c r="F75" s="330" t="s">
        <v>195</v>
      </c>
      <c r="G75" s="343">
        <v>5892835.3474403387</v>
      </c>
      <c r="H75" s="343">
        <v>695.99837844098715</v>
      </c>
      <c r="I75" s="343">
        <v>241.72816603476392</v>
      </c>
      <c r="J75" s="343" t="s">
        <v>581</v>
      </c>
    </row>
    <row r="76" spans="1:10" x14ac:dyDescent="0.35">
      <c r="A76" s="344" t="s">
        <v>576</v>
      </c>
      <c r="B76" s="343">
        <v>40962941.53059528</v>
      </c>
      <c r="C76" s="343" t="s">
        <v>575</v>
      </c>
      <c r="D76" s="343">
        <v>62.945433198986763</v>
      </c>
      <c r="E76" s="343">
        <v>7.2223576731804799</v>
      </c>
      <c r="F76" s="343">
        <v>3.1449147849125101</v>
      </c>
      <c r="G76" s="343">
        <v>2578430.0997480857</v>
      </c>
      <c r="H76" s="343">
        <v>295.84901507953811</v>
      </c>
      <c r="I76" s="343">
        <v>128.8249604530757</v>
      </c>
      <c r="J76" s="343" t="s">
        <v>517</v>
      </c>
    </row>
    <row r="77" spans="1:10" x14ac:dyDescent="0.35">
      <c r="A77" s="344" t="s">
        <v>577</v>
      </c>
      <c r="B77" s="343">
        <v>23519349.323139656</v>
      </c>
      <c r="C77" s="343" t="s">
        <v>575</v>
      </c>
      <c r="D77" s="343">
        <v>90.451002351219245</v>
      </c>
      <c r="E77" s="343">
        <v>1.3195544541155799</v>
      </c>
      <c r="F77" s="343">
        <v>4.0871280655935101</v>
      </c>
      <c r="G77" s="343">
        <v>2127348.720926452</v>
      </c>
      <c r="H77" s="343">
        <v>31.035062157249179</v>
      </c>
      <c r="I77" s="343">
        <v>96.12659270310192</v>
      </c>
      <c r="J77" s="343" t="s">
        <v>517</v>
      </c>
    </row>
    <row r="78" spans="1:10" x14ac:dyDescent="0.35">
      <c r="A78" s="344" t="s">
        <v>578</v>
      </c>
      <c r="B78" s="343">
        <v>23570356.203012463</v>
      </c>
      <c r="C78" s="343" t="s">
        <v>575</v>
      </c>
      <c r="D78" s="343">
        <v>49.813712085775357</v>
      </c>
      <c r="E78" s="343">
        <v>7.8618416521978798</v>
      </c>
      <c r="F78" s="343">
        <v>0.34143573426529</v>
      </c>
      <c r="G78" s="343">
        <v>1174126.9376560322</v>
      </c>
      <c r="H78" s="343">
        <v>185.30640815398414</v>
      </c>
      <c r="I78" s="343">
        <v>8.0477618770699202</v>
      </c>
      <c r="J78" s="343" t="s">
        <v>517</v>
      </c>
    </row>
    <row r="79" spans="1:10" x14ac:dyDescent="0.35">
      <c r="A79" s="344" t="s">
        <v>579</v>
      </c>
      <c r="B79" s="343">
        <v>354960.13390164654</v>
      </c>
      <c r="C79" s="343" t="s">
        <v>575</v>
      </c>
      <c r="D79" s="343">
        <v>36.425468312877683</v>
      </c>
      <c r="E79" s="343">
        <v>1.46346122542E-2</v>
      </c>
      <c r="F79" s="343">
        <v>3.6586530635500401</v>
      </c>
      <c r="G79" s="343">
        <v>12929.589109769244</v>
      </c>
      <c r="H79" s="343">
        <v>5.1947039253499999E-3</v>
      </c>
      <c r="I79" s="343">
        <v>1.29867598133739</v>
      </c>
      <c r="J79" s="343" t="s">
        <v>581</v>
      </c>
    </row>
    <row r="80" spans="1:10" x14ac:dyDescent="0.35">
      <c r="A80" s="344" t="s">
        <v>580</v>
      </c>
      <c r="B80" s="343" t="s">
        <v>546</v>
      </c>
      <c r="C80" s="343" t="s">
        <v>575</v>
      </c>
      <c r="D80" s="343" t="s">
        <v>546</v>
      </c>
      <c r="E80" s="343" t="s">
        <v>546</v>
      </c>
      <c r="F80" s="343" t="s">
        <v>546</v>
      </c>
      <c r="G80" s="343" t="s">
        <v>546</v>
      </c>
      <c r="H80" s="343" t="s">
        <v>546</v>
      </c>
      <c r="I80" s="343" t="s">
        <v>546</v>
      </c>
      <c r="J80" s="343" t="s">
        <v>546</v>
      </c>
    </row>
    <row r="81" spans="1:10" x14ac:dyDescent="0.35">
      <c r="A81" s="344" t="s">
        <v>582</v>
      </c>
      <c r="B81" s="343">
        <v>2620161.5762954974</v>
      </c>
      <c r="C81" s="343" t="s">
        <v>575</v>
      </c>
      <c r="D81" s="343">
        <v>88.047818292785962</v>
      </c>
      <c r="E81" s="343">
        <v>70.149375522924387</v>
      </c>
      <c r="F81" s="343">
        <v>2.8357697812987901</v>
      </c>
      <c r="G81" s="330" t="s">
        <v>195</v>
      </c>
      <c r="H81" s="343">
        <v>183.80269834629033</v>
      </c>
      <c r="I81" s="343">
        <v>7.4301750201789796</v>
      </c>
      <c r="J81" s="343" t="s">
        <v>517</v>
      </c>
    </row>
    <row r="82" spans="1:10" x14ac:dyDescent="0.35">
      <c r="A82" s="345" t="s">
        <v>583</v>
      </c>
      <c r="B82" s="343">
        <v>32389674.150538284</v>
      </c>
      <c r="C82" s="343" t="s">
        <v>575</v>
      </c>
      <c r="D82" s="330" t="s">
        <v>195</v>
      </c>
      <c r="E82" s="330" t="s">
        <v>195</v>
      </c>
      <c r="F82" s="330" t="s">
        <v>195</v>
      </c>
      <c r="G82" s="343">
        <v>2536679.051144307</v>
      </c>
      <c r="H82" s="343">
        <v>38.018975708069362</v>
      </c>
      <c r="I82" s="343">
        <v>101.23765592361467</v>
      </c>
      <c r="J82" s="343" t="s">
        <v>581</v>
      </c>
    </row>
    <row r="83" spans="1:10" x14ac:dyDescent="0.35">
      <c r="A83" s="346" t="s">
        <v>576</v>
      </c>
      <c r="B83" s="343">
        <v>1341824.3926325364</v>
      </c>
      <c r="C83" s="343" t="s">
        <v>575</v>
      </c>
      <c r="D83" s="343">
        <v>75.719830198007472</v>
      </c>
      <c r="E83" s="343">
        <v>0.70787590619907004</v>
      </c>
      <c r="F83" s="343">
        <v>0.25704578477100998</v>
      </c>
      <c r="G83" s="343">
        <v>101602.71516568016</v>
      </c>
      <c r="H83" s="343">
        <v>0.94984515789477997</v>
      </c>
      <c r="I83" s="343">
        <v>0.34491030402910999</v>
      </c>
      <c r="J83" s="343" t="s">
        <v>517</v>
      </c>
    </row>
    <row r="84" spans="1:10" x14ac:dyDescent="0.35">
      <c r="A84" s="346" t="s">
        <v>577</v>
      </c>
      <c r="B84" s="343">
        <v>21970021.331539605</v>
      </c>
      <c r="C84" s="343" t="s">
        <v>575</v>
      </c>
      <c r="D84" s="343">
        <v>90.620563081369596</v>
      </c>
      <c r="E84" s="343">
        <v>0.73461217854264005</v>
      </c>
      <c r="F84" s="343">
        <v>4.2883790815637504</v>
      </c>
      <c r="G84" s="343">
        <v>1990935.7039738202</v>
      </c>
      <c r="H84" s="343">
        <v>16.139445232990571</v>
      </c>
      <c r="I84" s="343">
        <v>94.215779899683724</v>
      </c>
      <c r="J84" s="343" t="s">
        <v>517</v>
      </c>
    </row>
    <row r="85" spans="1:10" x14ac:dyDescent="0.35">
      <c r="A85" s="346" t="s">
        <v>578</v>
      </c>
      <c r="B85" s="343">
        <v>8829783.4928159919</v>
      </c>
      <c r="C85" s="343" t="s">
        <v>575</v>
      </c>
      <c r="D85" s="343">
        <v>50.248073994006518</v>
      </c>
      <c r="E85" s="343">
        <v>2.3689822488327001</v>
      </c>
      <c r="F85" s="343">
        <v>0.75481814063249997</v>
      </c>
      <c r="G85" s="343">
        <v>443679.61429807526</v>
      </c>
      <c r="H85" s="343">
        <v>20.917600355517099</v>
      </c>
      <c r="I85" s="343">
        <v>6.6648807582349203</v>
      </c>
      <c r="J85" s="343" t="s">
        <v>517</v>
      </c>
    </row>
    <row r="86" spans="1:10" x14ac:dyDescent="0.35">
      <c r="A86" s="346" t="s">
        <v>579</v>
      </c>
      <c r="B86" s="343">
        <v>52888.087323471489</v>
      </c>
      <c r="C86" s="343" t="s">
        <v>575</v>
      </c>
      <c r="D86" s="343">
        <v>8.7168534553273496</v>
      </c>
      <c r="E86" s="343" t="s">
        <v>3329</v>
      </c>
      <c r="F86" s="343" t="s">
        <v>3329</v>
      </c>
      <c r="G86" s="343">
        <v>461.01770673125719</v>
      </c>
      <c r="H86" s="343" t="s">
        <v>3329</v>
      </c>
      <c r="I86" s="343" t="s">
        <v>3329</v>
      </c>
      <c r="J86" s="343" t="s">
        <v>581</v>
      </c>
    </row>
    <row r="87" spans="1:10" x14ac:dyDescent="0.35">
      <c r="A87" s="346" t="s">
        <v>580</v>
      </c>
      <c r="B87" s="343" t="s">
        <v>546</v>
      </c>
      <c r="C87" s="343" t="s">
        <v>575</v>
      </c>
      <c r="D87" s="343" t="s">
        <v>546</v>
      </c>
      <c r="E87" s="343" t="s">
        <v>546</v>
      </c>
      <c r="F87" s="343" t="s">
        <v>546</v>
      </c>
      <c r="G87" s="343" t="s">
        <v>546</v>
      </c>
      <c r="H87" s="343" t="s">
        <v>546</v>
      </c>
      <c r="I87" s="343" t="s">
        <v>546</v>
      </c>
      <c r="J87" s="343" t="s">
        <v>546</v>
      </c>
    </row>
    <row r="88" spans="1:10" x14ac:dyDescent="0.35">
      <c r="A88" s="346" t="s">
        <v>582</v>
      </c>
      <c r="B88" s="343">
        <v>195156.84622667928</v>
      </c>
      <c r="C88" s="343" t="s">
        <v>575</v>
      </c>
      <c r="D88" s="343">
        <v>97.735736802039924</v>
      </c>
      <c r="E88" s="343">
        <v>6.192435418265E-2</v>
      </c>
      <c r="F88" s="343">
        <v>6.192435418265E-2</v>
      </c>
      <c r="G88" s="343">
        <v>19073.798157926904</v>
      </c>
      <c r="H88" s="343">
        <v>1.2084961666909999E-2</v>
      </c>
      <c r="I88" s="343">
        <v>1.2084961666909999E-2</v>
      </c>
      <c r="J88" s="343" t="s">
        <v>517</v>
      </c>
    </row>
    <row r="89" spans="1:10" x14ac:dyDescent="0.35">
      <c r="A89" s="82" t="s">
        <v>584</v>
      </c>
      <c r="B89" s="343">
        <v>29762022.261531696</v>
      </c>
      <c r="C89" s="343" t="s">
        <v>575</v>
      </c>
      <c r="D89" s="330" t="s">
        <v>195</v>
      </c>
      <c r="E89" s="330" t="s">
        <v>195</v>
      </c>
      <c r="F89" s="330" t="s">
        <v>195</v>
      </c>
      <c r="G89" s="343">
        <v>2399973.5409739804</v>
      </c>
      <c r="H89" s="343">
        <v>34.823479419570468</v>
      </c>
      <c r="I89" s="343">
        <v>100.86538569159121</v>
      </c>
      <c r="J89" s="343" t="s">
        <v>581</v>
      </c>
    </row>
    <row r="90" spans="1:10" x14ac:dyDescent="0.35">
      <c r="A90" s="346" t="s">
        <v>576</v>
      </c>
      <c r="B90" s="343">
        <v>1289345.7754762077</v>
      </c>
      <c r="C90" s="343" t="s">
        <v>575</v>
      </c>
      <c r="D90" s="343">
        <v>75.916604291867117</v>
      </c>
      <c r="E90" s="343">
        <v>0.66331306705496995</v>
      </c>
      <c r="F90" s="343">
        <v>0.25283307148143003</v>
      </c>
      <c r="G90" s="343">
        <v>97882.753032217806</v>
      </c>
      <c r="H90" s="343">
        <v>0.85523990082548995</v>
      </c>
      <c r="I90" s="343">
        <v>0.32598925261525002</v>
      </c>
      <c r="J90" s="343" t="s">
        <v>517</v>
      </c>
    </row>
    <row r="91" spans="1:10" x14ac:dyDescent="0.35">
      <c r="A91" s="346" t="s">
        <v>577</v>
      </c>
      <c r="B91" s="343">
        <v>21878947.484241422</v>
      </c>
      <c r="C91" s="343" t="s">
        <v>575</v>
      </c>
      <c r="D91" s="343">
        <v>90.624623010701626</v>
      </c>
      <c r="E91" s="343">
        <v>0.69812515865578995</v>
      </c>
      <c r="F91" s="343">
        <v>4.3002982540659396</v>
      </c>
      <c r="G91" s="343">
        <v>1982771.3676303178</v>
      </c>
      <c r="H91" s="343">
        <v>15.27424368365784</v>
      </c>
      <c r="I91" s="343">
        <v>94.085999667283815</v>
      </c>
      <c r="J91" s="343" t="s">
        <v>517</v>
      </c>
    </row>
    <row r="92" spans="1:10" x14ac:dyDescent="0.35">
      <c r="A92" s="346" t="s">
        <v>578</v>
      </c>
      <c r="B92" s="343">
        <v>6345684.0682639154</v>
      </c>
      <c r="C92" s="343" t="s">
        <v>575</v>
      </c>
      <c r="D92" s="343">
        <v>50.248073994006518</v>
      </c>
      <c r="E92" s="343">
        <v>2.9440341927598199</v>
      </c>
      <c r="F92" s="343">
        <v>1.01506972939916</v>
      </c>
      <c r="G92" s="343">
        <v>318858.40260471357</v>
      </c>
      <c r="H92" s="343">
        <v>18.681910873420229</v>
      </c>
      <c r="I92" s="343">
        <v>6.4413118100252298</v>
      </c>
      <c r="J92" s="343" t="s">
        <v>517</v>
      </c>
    </row>
    <row r="93" spans="1:10" x14ac:dyDescent="0.35">
      <c r="A93" s="346" t="s">
        <v>579</v>
      </c>
      <c r="B93" s="343">
        <v>52888.087323471489</v>
      </c>
      <c r="C93" s="343" t="s">
        <v>575</v>
      </c>
      <c r="D93" s="343">
        <v>8.7168534553273496</v>
      </c>
      <c r="E93" s="343" t="s">
        <v>551</v>
      </c>
      <c r="F93" s="343" t="s">
        <v>551</v>
      </c>
      <c r="G93" s="343">
        <v>461.01770673125719</v>
      </c>
      <c r="H93" s="343" t="s">
        <v>551</v>
      </c>
      <c r="I93" s="343" t="s">
        <v>551</v>
      </c>
      <c r="J93" s="343" t="s">
        <v>517</v>
      </c>
    </row>
    <row r="94" spans="1:10" x14ac:dyDescent="0.35">
      <c r="A94" s="346" t="s">
        <v>580</v>
      </c>
      <c r="B94" s="343" t="s">
        <v>546</v>
      </c>
      <c r="C94" s="343" t="s">
        <v>575</v>
      </c>
      <c r="D94" s="343" t="s">
        <v>546</v>
      </c>
      <c r="E94" s="343" t="s">
        <v>546</v>
      </c>
      <c r="F94" s="343" t="s">
        <v>546</v>
      </c>
      <c r="G94" s="343" t="s">
        <v>546</v>
      </c>
      <c r="H94" s="343" t="s">
        <v>546</v>
      </c>
      <c r="I94" s="343" t="s">
        <v>546</v>
      </c>
      <c r="J94" s="343" t="s">
        <v>546</v>
      </c>
    </row>
    <row r="95" spans="1:10" x14ac:dyDescent="0.35">
      <c r="A95" s="346" t="s">
        <v>582</v>
      </c>
      <c r="B95" s="343">
        <v>195156.84622667928</v>
      </c>
      <c r="C95" s="343" t="s">
        <v>575</v>
      </c>
      <c r="D95" s="343">
        <v>97.735736802039924</v>
      </c>
      <c r="E95" s="343">
        <v>6.192435418265E-2</v>
      </c>
      <c r="F95" s="343">
        <v>6.192435418265E-2</v>
      </c>
      <c r="G95" s="343">
        <v>19073.798157926904</v>
      </c>
      <c r="H95" s="343">
        <v>1.2084961666909999E-2</v>
      </c>
      <c r="I95" s="343">
        <v>1.2084961666909999E-2</v>
      </c>
      <c r="J95" s="343" t="s">
        <v>517</v>
      </c>
    </row>
    <row r="96" spans="1:10" x14ac:dyDescent="0.35">
      <c r="A96" s="347" t="s">
        <v>585</v>
      </c>
      <c r="B96" s="343">
        <v>29762022.261531696</v>
      </c>
      <c r="C96" s="343" t="s">
        <v>575</v>
      </c>
      <c r="D96" s="330" t="s">
        <v>195</v>
      </c>
      <c r="E96" s="330" t="s">
        <v>195</v>
      </c>
      <c r="F96" s="330" t="s">
        <v>195</v>
      </c>
      <c r="G96" s="343">
        <v>2399973.5409739804</v>
      </c>
      <c r="H96" s="343">
        <v>34.823479419570468</v>
      </c>
      <c r="I96" s="343">
        <v>100.86538569159121</v>
      </c>
      <c r="J96" s="343" t="s">
        <v>581</v>
      </c>
    </row>
    <row r="97" spans="1:10" x14ac:dyDescent="0.35">
      <c r="A97" s="348" t="s">
        <v>586</v>
      </c>
      <c r="B97" s="325">
        <v>1289345.7754762077</v>
      </c>
      <c r="C97" s="343" t="s">
        <v>575</v>
      </c>
      <c r="D97" s="343">
        <v>75.916604291867117</v>
      </c>
      <c r="E97" s="343">
        <v>0.66331306705496995</v>
      </c>
      <c r="F97" s="343">
        <v>0.25283307148143003</v>
      </c>
      <c r="G97" s="325">
        <v>97882.753032217806</v>
      </c>
      <c r="H97" s="325">
        <v>0.85523990082548995</v>
      </c>
      <c r="I97" s="325">
        <v>0.32598925261525002</v>
      </c>
      <c r="J97" s="325" t="s">
        <v>517</v>
      </c>
    </row>
    <row r="98" spans="1:10" x14ac:dyDescent="0.35">
      <c r="A98" s="348" t="s">
        <v>587</v>
      </c>
      <c r="B98" s="325">
        <v>21878947.484241422</v>
      </c>
      <c r="C98" s="343" t="s">
        <v>575</v>
      </c>
      <c r="D98" s="343">
        <v>90.624623010701626</v>
      </c>
      <c r="E98" s="343">
        <v>0.69812515865578995</v>
      </c>
      <c r="F98" s="343">
        <v>4.3002982540659396</v>
      </c>
      <c r="G98" s="325">
        <v>1982771.3676303178</v>
      </c>
      <c r="H98" s="325">
        <v>15.27424368365784</v>
      </c>
      <c r="I98" s="325">
        <v>94.085999667283815</v>
      </c>
      <c r="J98" s="325" t="s">
        <v>517</v>
      </c>
    </row>
    <row r="99" spans="1:10" x14ac:dyDescent="0.35">
      <c r="A99" s="348" t="s">
        <v>588</v>
      </c>
      <c r="B99" s="325">
        <v>6345684.0682639154</v>
      </c>
      <c r="C99" s="343" t="s">
        <v>575</v>
      </c>
      <c r="D99" s="343">
        <v>50.248073994006518</v>
      </c>
      <c r="E99" s="343">
        <v>2.9440341927598199</v>
      </c>
      <c r="F99" s="343">
        <v>1.01506972939916</v>
      </c>
      <c r="G99" s="325">
        <v>318858.40260471357</v>
      </c>
      <c r="H99" s="325">
        <v>18.681910873420229</v>
      </c>
      <c r="I99" s="325">
        <v>6.4413118100252298</v>
      </c>
      <c r="J99" s="325" t="s">
        <v>517</v>
      </c>
    </row>
    <row r="100" spans="1:10" x14ac:dyDescent="0.35">
      <c r="A100" s="348" t="s">
        <v>589</v>
      </c>
      <c r="B100" s="325">
        <v>52888.087323471489</v>
      </c>
      <c r="C100" s="343" t="s">
        <v>575</v>
      </c>
      <c r="D100" s="343">
        <v>8.7168534553273496</v>
      </c>
      <c r="E100" s="343" t="s">
        <v>517</v>
      </c>
      <c r="F100" s="343" t="s">
        <v>517</v>
      </c>
      <c r="G100" s="325">
        <v>461.01770673125719</v>
      </c>
      <c r="H100" s="325" t="s">
        <v>517</v>
      </c>
      <c r="I100" s="325" t="s">
        <v>517</v>
      </c>
      <c r="J100" s="325" t="s">
        <v>517</v>
      </c>
    </row>
    <row r="101" spans="1:10" x14ac:dyDescent="0.35">
      <c r="A101" s="348" t="s">
        <v>590</v>
      </c>
      <c r="B101" s="325" t="s">
        <v>546</v>
      </c>
      <c r="C101" s="343" t="s">
        <v>575</v>
      </c>
      <c r="D101" s="343" t="s">
        <v>546</v>
      </c>
      <c r="E101" s="343" t="s">
        <v>546</v>
      </c>
      <c r="F101" s="343" t="s">
        <v>546</v>
      </c>
      <c r="G101" s="325" t="s">
        <v>546</v>
      </c>
      <c r="H101" s="325" t="s">
        <v>546</v>
      </c>
      <c r="I101" s="325" t="s">
        <v>546</v>
      </c>
      <c r="J101" s="325" t="s">
        <v>546</v>
      </c>
    </row>
    <row r="102" spans="1:10" x14ac:dyDescent="0.35">
      <c r="A102" s="348" t="s">
        <v>97</v>
      </c>
      <c r="B102" s="325">
        <v>195156.84622667928</v>
      </c>
      <c r="C102" s="343" t="s">
        <v>575</v>
      </c>
      <c r="D102" s="343">
        <v>97.735736802039924</v>
      </c>
      <c r="E102" s="343">
        <v>6.192435418265E-2</v>
      </c>
      <c r="F102" s="343">
        <v>6.192435418265E-2</v>
      </c>
      <c r="G102" s="325">
        <v>19073.798157926904</v>
      </c>
      <c r="H102" s="325">
        <v>1.2084961666909999E-2</v>
      </c>
      <c r="I102" s="325">
        <v>1.2084961666909999E-2</v>
      </c>
      <c r="J102" s="325" t="s">
        <v>517</v>
      </c>
    </row>
    <row r="103" spans="1:10" x14ac:dyDescent="0.35">
      <c r="A103" s="347" t="s">
        <v>591</v>
      </c>
      <c r="B103" s="343" t="s">
        <v>3330</v>
      </c>
      <c r="C103" s="343" t="s">
        <v>575</v>
      </c>
      <c r="D103" s="330" t="s">
        <v>195</v>
      </c>
      <c r="E103" s="330" t="s">
        <v>195</v>
      </c>
      <c r="F103" s="330" t="s">
        <v>195</v>
      </c>
      <c r="G103" s="343" t="s">
        <v>3330</v>
      </c>
      <c r="H103" s="343" t="s">
        <v>596</v>
      </c>
      <c r="I103" s="343" t="s">
        <v>596</v>
      </c>
      <c r="J103" s="343" t="s">
        <v>581</v>
      </c>
    </row>
    <row r="104" spans="1:10" x14ac:dyDescent="0.35">
      <c r="A104" s="348" t="s">
        <v>586</v>
      </c>
      <c r="B104" s="325" t="s">
        <v>519</v>
      </c>
      <c r="C104" s="343" t="s">
        <v>575</v>
      </c>
      <c r="D104" s="343" t="s">
        <v>551</v>
      </c>
      <c r="E104" s="343" t="s">
        <v>519</v>
      </c>
      <c r="F104" s="343" t="s">
        <v>519</v>
      </c>
      <c r="G104" s="325" t="s">
        <v>519</v>
      </c>
      <c r="H104" s="325" t="s">
        <v>519</v>
      </c>
      <c r="I104" s="325" t="s">
        <v>519</v>
      </c>
      <c r="J104" s="325" t="s">
        <v>517</v>
      </c>
    </row>
    <row r="105" spans="1:10" x14ac:dyDescent="0.35">
      <c r="A105" s="348" t="s">
        <v>587</v>
      </c>
      <c r="B105" s="325" t="s">
        <v>519</v>
      </c>
      <c r="C105" s="343" t="s">
        <v>575</v>
      </c>
      <c r="D105" s="343" t="s">
        <v>551</v>
      </c>
      <c r="E105" s="343" t="s">
        <v>519</v>
      </c>
      <c r="F105" s="343" t="s">
        <v>519</v>
      </c>
      <c r="G105" s="325" t="s">
        <v>519</v>
      </c>
      <c r="H105" s="325" t="s">
        <v>519</v>
      </c>
      <c r="I105" s="325" t="s">
        <v>519</v>
      </c>
      <c r="J105" s="325" t="s">
        <v>517</v>
      </c>
    </row>
    <row r="106" spans="1:10" x14ac:dyDescent="0.35">
      <c r="A106" s="348" t="s">
        <v>588</v>
      </c>
      <c r="B106" s="325" t="s">
        <v>519</v>
      </c>
      <c r="C106" s="343" t="s">
        <v>575</v>
      </c>
      <c r="D106" s="343" t="s">
        <v>551</v>
      </c>
      <c r="E106" s="343" t="s">
        <v>519</v>
      </c>
      <c r="F106" s="343" t="s">
        <v>519</v>
      </c>
      <c r="G106" s="325" t="s">
        <v>519</v>
      </c>
      <c r="H106" s="325" t="s">
        <v>519</v>
      </c>
      <c r="I106" s="325" t="s">
        <v>519</v>
      </c>
      <c r="J106" s="325" t="s">
        <v>517</v>
      </c>
    </row>
    <row r="107" spans="1:10" x14ac:dyDescent="0.35">
      <c r="A107" s="348" t="s">
        <v>589</v>
      </c>
      <c r="B107" s="325" t="s">
        <v>519</v>
      </c>
      <c r="C107" s="343" t="s">
        <v>575</v>
      </c>
      <c r="D107" s="343" t="s">
        <v>551</v>
      </c>
      <c r="E107" s="343" t="s">
        <v>519</v>
      </c>
      <c r="F107" s="343" t="s">
        <v>519</v>
      </c>
      <c r="G107" s="325" t="s">
        <v>519</v>
      </c>
      <c r="H107" s="325" t="s">
        <v>519</v>
      </c>
      <c r="I107" s="325" t="s">
        <v>519</v>
      </c>
      <c r="J107" s="325" t="s">
        <v>517</v>
      </c>
    </row>
    <row r="108" spans="1:10" x14ac:dyDescent="0.35">
      <c r="A108" s="348" t="s">
        <v>590</v>
      </c>
      <c r="B108" s="325" t="s">
        <v>546</v>
      </c>
      <c r="C108" s="343" t="s">
        <v>575</v>
      </c>
      <c r="D108" s="343" t="s">
        <v>546</v>
      </c>
      <c r="E108" s="343" t="s">
        <v>546</v>
      </c>
      <c r="F108" s="343" t="s">
        <v>546</v>
      </c>
      <c r="G108" s="325" t="s">
        <v>546</v>
      </c>
      <c r="H108" s="325" t="s">
        <v>546</v>
      </c>
      <c r="I108" s="325" t="s">
        <v>546</v>
      </c>
      <c r="J108" s="325" t="s">
        <v>546</v>
      </c>
    </row>
    <row r="109" spans="1:10" x14ac:dyDescent="0.35">
      <c r="A109" s="348" t="s">
        <v>97</v>
      </c>
      <c r="B109" s="325" t="s">
        <v>519</v>
      </c>
      <c r="C109" s="343" t="s">
        <v>575</v>
      </c>
      <c r="D109" s="343" t="s">
        <v>551</v>
      </c>
      <c r="E109" s="343" t="s">
        <v>519</v>
      </c>
      <c r="F109" s="343" t="s">
        <v>519</v>
      </c>
      <c r="G109" s="325" t="s">
        <v>519</v>
      </c>
      <c r="H109" s="325" t="s">
        <v>519</v>
      </c>
      <c r="I109" s="325" t="s">
        <v>519</v>
      </c>
      <c r="J109" s="325" t="s">
        <v>517</v>
      </c>
    </row>
    <row r="110" spans="1:10" x14ac:dyDescent="0.35">
      <c r="A110" s="347" t="s">
        <v>592</v>
      </c>
      <c r="B110" s="343" t="s">
        <v>3330</v>
      </c>
      <c r="C110" s="343" t="s">
        <v>575</v>
      </c>
      <c r="D110" s="330" t="s">
        <v>195</v>
      </c>
      <c r="E110" s="330" t="s">
        <v>195</v>
      </c>
      <c r="F110" s="330" t="s">
        <v>195</v>
      </c>
      <c r="G110" s="343" t="s">
        <v>596</v>
      </c>
      <c r="H110" s="343" t="s">
        <v>3330</v>
      </c>
      <c r="I110" s="343" t="s">
        <v>596</v>
      </c>
      <c r="J110" s="343" t="s">
        <v>581</v>
      </c>
    </row>
    <row r="111" spans="1:10" x14ac:dyDescent="0.35">
      <c r="A111" s="348" t="s">
        <v>586</v>
      </c>
      <c r="B111" s="325" t="s">
        <v>519</v>
      </c>
      <c r="C111" s="343" t="s">
        <v>575</v>
      </c>
      <c r="D111" s="343" t="s">
        <v>551</v>
      </c>
      <c r="E111" s="343" t="s">
        <v>519</v>
      </c>
      <c r="F111" s="343" t="s">
        <v>519</v>
      </c>
      <c r="G111" s="325" t="s">
        <v>519</v>
      </c>
      <c r="H111" s="325" t="s">
        <v>519</v>
      </c>
      <c r="I111" s="325" t="s">
        <v>519</v>
      </c>
      <c r="J111" s="325" t="s">
        <v>517</v>
      </c>
    </row>
    <row r="112" spans="1:10" x14ac:dyDescent="0.35">
      <c r="A112" s="348" t="s">
        <v>587</v>
      </c>
      <c r="B112" s="325" t="s">
        <v>519</v>
      </c>
      <c r="C112" s="343" t="s">
        <v>575</v>
      </c>
      <c r="D112" s="343" t="s">
        <v>551</v>
      </c>
      <c r="E112" s="343" t="s">
        <v>519</v>
      </c>
      <c r="F112" s="343" t="s">
        <v>519</v>
      </c>
      <c r="G112" s="325" t="s">
        <v>519</v>
      </c>
      <c r="H112" s="325" t="s">
        <v>519</v>
      </c>
      <c r="I112" s="325" t="s">
        <v>519</v>
      </c>
      <c r="J112" s="325" t="s">
        <v>517</v>
      </c>
    </row>
    <row r="113" spans="1:10" x14ac:dyDescent="0.35">
      <c r="A113" s="348" t="s">
        <v>588</v>
      </c>
      <c r="B113" s="325" t="s">
        <v>519</v>
      </c>
      <c r="C113" s="343" t="s">
        <v>575</v>
      </c>
      <c r="D113" s="343" t="s">
        <v>551</v>
      </c>
      <c r="E113" s="343" t="s">
        <v>519</v>
      </c>
      <c r="F113" s="343" t="s">
        <v>519</v>
      </c>
      <c r="G113" s="325" t="s">
        <v>519</v>
      </c>
      <c r="H113" s="325" t="s">
        <v>519</v>
      </c>
      <c r="I113" s="325" t="s">
        <v>519</v>
      </c>
      <c r="J113" s="325" t="s">
        <v>517</v>
      </c>
    </row>
    <row r="114" spans="1:10" x14ac:dyDescent="0.35">
      <c r="A114" s="348" t="s">
        <v>589</v>
      </c>
      <c r="B114" s="325" t="s">
        <v>519</v>
      </c>
      <c r="C114" s="343" t="s">
        <v>575</v>
      </c>
      <c r="D114" s="343" t="s">
        <v>551</v>
      </c>
      <c r="E114" s="343" t="s">
        <v>519</v>
      </c>
      <c r="F114" s="343" t="s">
        <v>519</v>
      </c>
      <c r="G114" s="325" t="s">
        <v>519</v>
      </c>
      <c r="H114" s="325" t="s">
        <v>519</v>
      </c>
      <c r="I114" s="325" t="s">
        <v>519</v>
      </c>
      <c r="J114" s="325" t="s">
        <v>517</v>
      </c>
    </row>
    <row r="115" spans="1:10" x14ac:dyDescent="0.35">
      <c r="A115" s="348" t="s">
        <v>590</v>
      </c>
      <c r="B115" s="325" t="s">
        <v>546</v>
      </c>
      <c r="C115" s="343" t="s">
        <v>575</v>
      </c>
      <c r="D115" s="343" t="s">
        <v>546</v>
      </c>
      <c r="E115" s="343" t="s">
        <v>546</v>
      </c>
      <c r="F115" s="343" t="s">
        <v>546</v>
      </c>
      <c r="G115" s="325" t="s">
        <v>546</v>
      </c>
      <c r="H115" s="325" t="s">
        <v>546</v>
      </c>
      <c r="I115" s="325" t="s">
        <v>546</v>
      </c>
      <c r="J115" s="325" t="s">
        <v>546</v>
      </c>
    </row>
    <row r="116" spans="1:10" x14ac:dyDescent="0.35">
      <c r="A116" s="348" t="s">
        <v>97</v>
      </c>
      <c r="B116" s="325" t="s">
        <v>519</v>
      </c>
      <c r="C116" s="343" t="s">
        <v>575</v>
      </c>
      <c r="D116" s="343" t="s">
        <v>551</v>
      </c>
      <c r="E116" s="343" t="s">
        <v>519</v>
      </c>
      <c r="F116" s="343" t="s">
        <v>519</v>
      </c>
      <c r="G116" s="325" t="s">
        <v>519</v>
      </c>
      <c r="H116" s="325" t="s">
        <v>519</v>
      </c>
      <c r="I116" s="325" t="s">
        <v>519</v>
      </c>
      <c r="J116" s="325" t="s">
        <v>517</v>
      </c>
    </row>
    <row r="117" spans="1:10" x14ac:dyDescent="0.35">
      <c r="A117" s="349" t="s">
        <v>516</v>
      </c>
      <c r="B117" s="343">
        <v>1762711.4630825927</v>
      </c>
      <c r="C117" s="343" t="s">
        <v>575</v>
      </c>
      <c r="D117" s="330" t="s">
        <v>195</v>
      </c>
      <c r="E117" s="330" t="s">
        <v>195</v>
      </c>
      <c r="F117" s="330" t="s">
        <v>195</v>
      </c>
      <c r="G117" s="343">
        <v>89578.792405533546</v>
      </c>
      <c r="H117" s="343">
        <v>1.6345405414604099</v>
      </c>
      <c r="I117" s="343">
        <v>0.17231925364087</v>
      </c>
      <c r="J117" s="343" t="s">
        <v>581</v>
      </c>
    </row>
    <row r="118" spans="1:10" x14ac:dyDescent="0.35">
      <c r="A118" s="346" t="s">
        <v>576</v>
      </c>
      <c r="B118" s="325">
        <v>47606.340736500781</v>
      </c>
      <c r="C118" s="343" t="s">
        <v>575</v>
      </c>
      <c r="D118" s="343">
        <v>70.885292620820223</v>
      </c>
      <c r="E118" s="343">
        <v>1.8027391382564</v>
      </c>
      <c r="F118" s="343">
        <v>0.36054782765123999</v>
      </c>
      <c r="G118" s="325">
        <v>3374.5893937133319</v>
      </c>
      <c r="H118" s="325">
        <v>8.5821813674859998E-2</v>
      </c>
      <c r="I118" s="325">
        <v>1.7164362734970001E-2</v>
      </c>
      <c r="J118" s="325" t="s">
        <v>517</v>
      </c>
    </row>
    <row r="119" spans="1:10" x14ac:dyDescent="0.35">
      <c r="A119" s="346" t="s">
        <v>577</v>
      </c>
      <c r="B119" s="325">
        <v>595.8276365188334</v>
      </c>
      <c r="C119" s="343" t="s">
        <v>575</v>
      </c>
      <c r="D119" s="343">
        <v>89.645233903118736</v>
      </c>
      <c r="E119" s="343">
        <v>9.5000000000018208</v>
      </c>
      <c r="F119" s="343">
        <v>1.42500000000111</v>
      </c>
      <c r="G119" s="325">
        <v>53.413107841673231</v>
      </c>
      <c r="H119" s="325">
        <v>5.6603625469299999E-3</v>
      </c>
      <c r="I119" s="325">
        <v>8.4905438204000002E-4</v>
      </c>
      <c r="J119" s="325" t="s">
        <v>517</v>
      </c>
    </row>
    <row r="120" spans="1:10" x14ac:dyDescent="0.35">
      <c r="A120" s="346" t="s">
        <v>578</v>
      </c>
      <c r="B120" s="325">
        <v>1714509.294709573</v>
      </c>
      <c r="C120" s="343" t="s">
        <v>575</v>
      </c>
      <c r="D120" s="343">
        <v>50.248073994006511</v>
      </c>
      <c r="E120" s="343">
        <v>0.9</v>
      </c>
      <c r="F120" s="343">
        <v>0.09</v>
      </c>
      <c r="G120" s="325">
        <v>86150.789903978541</v>
      </c>
      <c r="H120" s="325">
        <v>1.5430583652386201</v>
      </c>
      <c r="I120" s="325">
        <v>0.15430583652386001</v>
      </c>
      <c r="J120" s="325" t="s">
        <v>517</v>
      </c>
    </row>
    <row r="121" spans="1:10" x14ac:dyDescent="0.35">
      <c r="A121" s="346" t="s">
        <v>579</v>
      </c>
      <c r="B121" s="325" t="s">
        <v>546</v>
      </c>
      <c r="C121" s="343" t="s">
        <v>575</v>
      </c>
      <c r="D121" s="343" t="s">
        <v>546</v>
      </c>
      <c r="E121" s="343" t="s">
        <v>546</v>
      </c>
      <c r="F121" s="343" t="s">
        <v>546</v>
      </c>
      <c r="G121" s="325" t="s">
        <v>546</v>
      </c>
      <c r="H121" s="325" t="s">
        <v>546</v>
      </c>
      <c r="I121" s="325" t="s">
        <v>546</v>
      </c>
      <c r="J121" s="325" t="s">
        <v>546</v>
      </c>
    </row>
    <row r="122" spans="1:10" x14ac:dyDescent="0.35">
      <c r="A122" s="346" t="s">
        <v>580</v>
      </c>
      <c r="B122" s="325" t="s">
        <v>546</v>
      </c>
      <c r="C122" s="343" t="s">
        <v>575</v>
      </c>
      <c r="D122" s="343" t="s">
        <v>546</v>
      </c>
      <c r="E122" s="343" t="s">
        <v>546</v>
      </c>
      <c r="F122" s="343" t="s">
        <v>546</v>
      </c>
      <c r="G122" s="325" t="s">
        <v>546</v>
      </c>
      <c r="H122" s="325" t="s">
        <v>546</v>
      </c>
      <c r="I122" s="325" t="s">
        <v>546</v>
      </c>
      <c r="J122" s="325" t="s">
        <v>546</v>
      </c>
    </row>
    <row r="123" spans="1:10" x14ac:dyDescent="0.35">
      <c r="A123" s="346" t="s">
        <v>582</v>
      </c>
      <c r="B123" s="325" t="s">
        <v>519</v>
      </c>
      <c r="C123" s="343" t="s">
        <v>575</v>
      </c>
      <c r="D123" s="343" t="s">
        <v>551</v>
      </c>
      <c r="E123" s="343" t="s">
        <v>519</v>
      </c>
      <c r="F123" s="343" t="s">
        <v>519</v>
      </c>
      <c r="G123" s="325" t="s">
        <v>519</v>
      </c>
      <c r="H123" s="325" t="s">
        <v>519</v>
      </c>
      <c r="I123" s="325" t="s">
        <v>519</v>
      </c>
      <c r="J123" s="325" t="s">
        <v>517</v>
      </c>
    </row>
    <row r="124" spans="1:10" x14ac:dyDescent="0.35">
      <c r="A124" s="83" t="s">
        <v>593</v>
      </c>
      <c r="B124" s="343">
        <v>864940.42592399428</v>
      </c>
      <c r="C124" s="343" t="s">
        <v>575</v>
      </c>
      <c r="D124" s="330" t="s">
        <v>195</v>
      </c>
      <c r="E124" s="330" t="s">
        <v>195</v>
      </c>
      <c r="F124" s="330" t="s">
        <v>195</v>
      </c>
      <c r="G124" s="343">
        <v>47126.717764792986</v>
      </c>
      <c r="H124" s="343">
        <v>1.5609557470384801</v>
      </c>
      <c r="I124" s="343">
        <v>0.19995097838258999</v>
      </c>
      <c r="J124" s="343" t="s">
        <v>581</v>
      </c>
    </row>
    <row r="125" spans="1:10" x14ac:dyDescent="0.35">
      <c r="A125" s="344" t="s">
        <v>576</v>
      </c>
      <c r="B125" s="343">
        <v>4872.2764198279274</v>
      </c>
      <c r="C125" s="343" t="s">
        <v>575</v>
      </c>
      <c r="D125" s="343">
        <v>70.885292620820209</v>
      </c>
      <c r="E125" s="343">
        <v>1.8027391382569</v>
      </c>
      <c r="F125" s="343">
        <v>0.3605478276522</v>
      </c>
      <c r="G125" s="343">
        <v>345.3727397490249</v>
      </c>
      <c r="H125" s="343">
        <v>8.7834433944299992E-3</v>
      </c>
      <c r="I125" s="343">
        <v>1.7566886788899999E-3</v>
      </c>
      <c r="J125" s="343" t="s">
        <v>517</v>
      </c>
    </row>
    <row r="126" spans="1:10" x14ac:dyDescent="0.35">
      <c r="A126" s="344" t="s">
        <v>577</v>
      </c>
      <c r="B126" s="343">
        <v>90478.019661663464</v>
      </c>
      <c r="C126" s="343" t="s">
        <v>575</v>
      </c>
      <c r="D126" s="343">
        <v>89.645233903118736</v>
      </c>
      <c r="E126" s="343">
        <v>9.4999999999999698</v>
      </c>
      <c r="F126" s="343">
        <v>1.425</v>
      </c>
      <c r="G126" s="343">
        <v>8110.9232356607972</v>
      </c>
      <c r="H126" s="343">
        <v>0.85954118678580005</v>
      </c>
      <c r="I126" s="343">
        <v>0.12893117801786999</v>
      </c>
      <c r="J126" s="343" t="s">
        <v>517</v>
      </c>
    </row>
    <row r="127" spans="1:10" x14ac:dyDescent="0.35">
      <c r="A127" s="344" t="s">
        <v>578</v>
      </c>
      <c r="B127" s="343">
        <v>769590.12984250288</v>
      </c>
      <c r="C127" s="343" t="s">
        <v>575</v>
      </c>
      <c r="D127" s="343">
        <v>50.248073994006511</v>
      </c>
      <c r="E127" s="343">
        <v>0.9</v>
      </c>
      <c r="F127" s="343">
        <v>9.0000000000010003E-2</v>
      </c>
      <c r="G127" s="343">
        <v>38670.421789383166</v>
      </c>
      <c r="H127" s="343">
        <v>0.69263111685824996</v>
      </c>
      <c r="I127" s="343">
        <v>6.9263111685830006E-2</v>
      </c>
      <c r="J127" s="343" t="s">
        <v>517</v>
      </c>
    </row>
    <row r="128" spans="1:10" x14ac:dyDescent="0.35">
      <c r="A128" s="344" t="s">
        <v>579</v>
      </c>
      <c r="B128" s="343" t="s">
        <v>546</v>
      </c>
      <c r="C128" s="343" t="s">
        <v>575</v>
      </c>
      <c r="D128" s="343" t="s">
        <v>546</v>
      </c>
      <c r="E128" s="343" t="s">
        <v>546</v>
      </c>
      <c r="F128" s="343" t="s">
        <v>546</v>
      </c>
      <c r="G128" s="343" t="s">
        <v>546</v>
      </c>
      <c r="H128" s="343" t="s">
        <v>546</v>
      </c>
      <c r="I128" s="343" t="s">
        <v>546</v>
      </c>
      <c r="J128" s="343" t="s">
        <v>546</v>
      </c>
    </row>
    <row r="129" spans="1:10" x14ac:dyDescent="0.35">
      <c r="A129" s="344" t="s">
        <v>580</v>
      </c>
      <c r="B129" s="343" t="s">
        <v>546</v>
      </c>
      <c r="C129" s="343" t="s">
        <v>575</v>
      </c>
      <c r="D129" s="343" t="s">
        <v>546</v>
      </c>
      <c r="E129" s="343" t="s">
        <v>546</v>
      </c>
      <c r="F129" s="343" t="s">
        <v>546</v>
      </c>
      <c r="G129" s="343" t="s">
        <v>546</v>
      </c>
      <c r="H129" s="343" t="s">
        <v>546</v>
      </c>
      <c r="I129" s="343" t="s">
        <v>546</v>
      </c>
      <c r="J129" s="343" t="s">
        <v>546</v>
      </c>
    </row>
    <row r="130" spans="1:10" x14ac:dyDescent="0.35">
      <c r="A130" s="344" t="s">
        <v>582</v>
      </c>
      <c r="B130" s="343" t="s">
        <v>519</v>
      </c>
      <c r="C130" s="343" t="s">
        <v>575</v>
      </c>
      <c r="D130" s="343" t="s">
        <v>551</v>
      </c>
      <c r="E130" s="343" t="s">
        <v>519</v>
      </c>
      <c r="F130" s="343" t="s">
        <v>519</v>
      </c>
      <c r="G130" s="343" t="s">
        <v>519</v>
      </c>
      <c r="H130" s="343" t="s">
        <v>519</v>
      </c>
      <c r="I130" s="343" t="s">
        <v>519</v>
      </c>
      <c r="J130" s="343" t="s">
        <v>517</v>
      </c>
    </row>
    <row r="131" spans="1:10" x14ac:dyDescent="0.35">
      <c r="A131" s="347" t="s">
        <v>594</v>
      </c>
      <c r="B131" s="343">
        <v>864940.42592399428</v>
      </c>
      <c r="C131" s="343" t="s">
        <v>575</v>
      </c>
      <c r="D131" s="330" t="s">
        <v>195</v>
      </c>
      <c r="E131" s="330" t="s">
        <v>195</v>
      </c>
      <c r="F131" s="330" t="s">
        <v>195</v>
      </c>
      <c r="G131" s="343">
        <v>47126.717764792986</v>
      </c>
      <c r="H131" s="343">
        <v>1.5609557470384801</v>
      </c>
      <c r="I131" s="343">
        <v>0.19995097838258999</v>
      </c>
      <c r="J131" s="343" t="s">
        <v>581</v>
      </c>
    </row>
    <row r="132" spans="1:10" x14ac:dyDescent="0.35">
      <c r="A132" s="348" t="s">
        <v>586</v>
      </c>
      <c r="B132" s="325">
        <v>4872.2764198279274</v>
      </c>
      <c r="C132" s="343" t="s">
        <v>575</v>
      </c>
      <c r="D132" s="343">
        <v>70.885292620820209</v>
      </c>
      <c r="E132" s="343">
        <v>1.8027391382569</v>
      </c>
      <c r="F132" s="343">
        <v>0.3605478276522</v>
      </c>
      <c r="G132" s="325">
        <v>345.3727397490249</v>
      </c>
      <c r="H132" s="325">
        <v>8.7834433944299992E-3</v>
      </c>
      <c r="I132" s="325">
        <v>1.7566886788899999E-3</v>
      </c>
      <c r="J132" s="325" t="s">
        <v>517</v>
      </c>
    </row>
    <row r="133" spans="1:10" x14ac:dyDescent="0.35">
      <c r="A133" s="348" t="s">
        <v>587</v>
      </c>
      <c r="B133" s="325">
        <v>90478.019661663464</v>
      </c>
      <c r="C133" s="343" t="s">
        <v>575</v>
      </c>
      <c r="D133" s="343">
        <v>89.645233903118736</v>
      </c>
      <c r="E133" s="343">
        <v>9.4999999999999698</v>
      </c>
      <c r="F133" s="343">
        <v>1.425</v>
      </c>
      <c r="G133" s="325">
        <v>8110.9232356607972</v>
      </c>
      <c r="H133" s="325">
        <v>0.85954118678580005</v>
      </c>
      <c r="I133" s="325">
        <v>0.12893117801786999</v>
      </c>
      <c r="J133" s="325" t="s">
        <v>517</v>
      </c>
    </row>
    <row r="134" spans="1:10" x14ac:dyDescent="0.35">
      <c r="A134" s="348" t="s">
        <v>588</v>
      </c>
      <c r="B134" s="325">
        <v>769590.12984250288</v>
      </c>
      <c r="C134" s="343" t="s">
        <v>575</v>
      </c>
      <c r="D134" s="343">
        <v>50.248073994006511</v>
      </c>
      <c r="E134" s="343">
        <v>0.9</v>
      </c>
      <c r="F134" s="343">
        <v>9.0000000000010003E-2</v>
      </c>
      <c r="G134" s="325">
        <v>38670.421789383166</v>
      </c>
      <c r="H134" s="325">
        <v>0.69263111685824996</v>
      </c>
      <c r="I134" s="325">
        <v>6.9263111685830006E-2</v>
      </c>
      <c r="J134" s="325" t="s">
        <v>517</v>
      </c>
    </row>
    <row r="135" spans="1:10" x14ac:dyDescent="0.35">
      <c r="A135" s="348" t="s">
        <v>589</v>
      </c>
      <c r="B135" s="325" t="s">
        <v>546</v>
      </c>
      <c r="C135" s="343" t="s">
        <v>575</v>
      </c>
      <c r="D135" s="343" t="s">
        <v>546</v>
      </c>
      <c r="E135" s="343" t="s">
        <v>546</v>
      </c>
      <c r="F135" s="343" t="s">
        <v>546</v>
      </c>
      <c r="G135" s="325" t="s">
        <v>546</v>
      </c>
      <c r="H135" s="325" t="s">
        <v>546</v>
      </c>
      <c r="I135" s="325" t="s">
        <v>546</v>
      </c>
      <c r="J135" s="325" t="s">
        <v>546</v>
      </c>
    </row>
    <row r="136" spans="1:10" x14ac:dyDescent="0.35">
      <c r="A136" s="348" t="s">
        <v>590</v>
      </c>
      <c r="B136" s="325" t="s">
        <v>546</v>
      </c>
      <c r="C136" s="343" t="s">
        <v>575</v>
      </c>
      <c r="D136" s="343" t="s">
        <v>546</v>
      </c>
      <c r="E136" s="343" t="s">
        <v>546</v>
      </c>
      <c r="F136" s="343" t="s">
        <v>546</v>
      </c>
      <c r="G136" s="325" t="s">
        <v>546</v>
      </c>
      <c r="H136" s="325" t="s">
        <v>546</v>
      </c>
      <c r="I136" s="325" t="s">
        <v>546</v>
      </c>
      <c r="J136" s="325" t="s">
        <v>546</v>
      </c>
    </row>
    <row r="137" spans="1:10" x14ac:dyDescent="0.35">
      <c r="A137" s="348" t="s">
        <v>97</v>
      </c>
      <c r="B137" s="325" t="s">
        <v>519</v>
      </c>
      <c r="C137" s="343" t="s">
        <v>575</v>
      </c>
      <c r="D137" s="343" t="s">
        <v>551</v>
      </c>
      <c r="E137" s="343" t="s">
        <v>519</v>
      </c>
      <c r="F137" s="343" t="s">
        <v>519</v>
      </c>
      <c r="G137" s="325" t="s">
        <v>519</v>
      </c>
      <c r="H137" s="325" t="s">
        <v>519</v>
      </c>
      <c r="I137" s="325" t="s">
        <v>519</v>
      </c>
      <c r="J137" s="325" t="s">
        <v>517</v>
      </c>
    </row>
    <row r="138" spans="1:10" x14ac:dyDescent="0.35">
      <c r="A138" s="347" t="s">
        <v>595</v>
      </c>
      <c r="B138" s="343" t="s">
        <v>596</v>
      </c>
      <c r="C138" s="343" t="s">
        <v>575</v>
      </c>
      <c r="D138" s="330" t="s">
        <v>195</v>
      </c>
      <c r="E138" s="330" t="s">
        <v>195</v>
      </c>
      <c r="F138" s="330" t="s">
        <v>195</v>
      </c>
      <c r="G138" s="343" t="s">
        <v>596</v>
      </c>
      <c r="H138" s="343" t="s">
        <v>596</v>
      </c>
      <c r="I138" s="343" t="s">
        <v>596</v>
      </c>
      <c r="J138" s="343" t="s">
        <v>581</v>
      </c>
    </row>
    <row r="139" spans="1:10" x14ac:dyDescent="0.35">
      <c r="A139" s="348" t="s">
        <v>586</v>
      </c>
      <c r="B139" s="325" t="s">
        <v>519</v>
      </c>
      <c r="C139" s="343" t="s">
        <v>575</v>
      </c>
      <c r="D139" s="343" t="s">
        <v>551</v>
      </c>
      <c r="E139" s="343" t="s">
        <v>519</v>
      </c>
      <c r="F139" s="343" t="s">
        <v>519</v>
      </c>
      <c r="G139" s="325" t="s">
        <v>519</v>
      </c>
      <c r="H139" s="325" t="s">
        <v>519</v>
      </c>
      <c r="I139" s="325" t="s">
        <v>519</v>
      </c>
      <c r="J139" s="325" t="s">
        <v>517</v>
      </c>
    </row>
    <row r="140" spans="1:10" x14ac:dyDescent="0.35">
      <c r="A140" s="348" t="s">
        <v>587</v>
      </c>
      <c r="B140" s="325" t="s">
        <v>519</v>
      </c>
      <c r="C140" s="343" t="s">
        <v>575</v>
      </c>
      <c r="D140" s="343" t="s">
        <v>551</v>
      </c>
      <c r="E140" s="343" t="s">
        <v>519</v>
      </c>
      <c r="F140" s="343" t="s">
        <v>519</v>
      </c>
      <c r="G140" s="325" t="s">
        <v>519</v>
      </c>
      <c r="H140" s="325" t="s">
        <v>519</v>
      </c>
      <c r="I140" s="325" t="s">
        <v>519</v>
      </c>
      <c r="J140" s="325" t="s">
        <v>517</v>
      </c>
    </row>
    <row r="141" spans="1:10" x14ac:dyDescent="0.35">
      <c r="A141" s="348" t="s">
        <v>588</v>
      </c>
      <c r="B141" s="325" t="s">
        <v>519</v>
      </c>
      <c r="C141" s="343" t="s">
        <v>575</v>
      </c>
      <c r="D141" s="343" t="s">
        <v>551</v>
      </c>
      <c r="E141" s="343" t="s">
        <v>519</v>
      </c>
      <c r="F141" s="343" t="s">
        <v>519</v>
      </c>
      <c r="G141" s="325" t="s">
        <v>519</v>
      </c>
      <c r="H141" s="325" t="s">
        <v>519</v>
      </c>
      <c r="I141" s="325" t="s">
        <v>519</v>
      </c>
      <c r="J141" s="325" t="s">
        <v>517</v>
      </c>
    </row>
    <row r="142" spans="1:10" x14ac:dyDescent="0.35">
      <c r="A142" s="348" t="s">
        <v>589</v>
      </c>
      <c r="B142" s="325" t="s">
        <v>546</v>
      </c>
      <c r="C142" s="343" t="s">
        <v>575</v>
      </c>
      <c r="D142" s="343" t="s">
        <v>546</v>
      </c>
      <c r="E142" s="343" t="s">
        <v>546</v>
      </c>
      <c r="F142" s="343" t="s">
        <v>546</v>
      </c>
      <c r="G142" s="325" t="s">
        <v>546</v>
      </c>
      <c r="H142" s="325" t="s">
        <v>546</v>
      </c>
      <c r="I142" s="325" t="s">
        <v>546</v>
      </c>
      <c r="J142" s="325" t="s">
        <v>546</v>
      </c>
    </row>
    <row r="143" spans="1:10" x14ac:dyDescent="0.35">
      <c r="A143" s="348" t="s">
        <v>590</v>
      </c>
      <c r="B143" s="325" t="s">
        <v>546</v>
      </c>
      <c r="C143" s="343" t="s">
        <v>575</v>
      </c>
      <c r="D143" s="343" t="s">
        <v>546</v>
      </c>
      <c r="E143" s="343" t="s">
        <v>546</v>
      </c>
      <c r="F143" s="343" t="s">
        <v>546</v>
      </c>
      <c r="G143" s="325" t="s">
        <v>546</v>
      </c>
      <c r="H143" s="325" t="s">
        <v>546</v>
      </c>
      <c r="I143" s="325" t="s">
        <v>546</v>
      </c>
      <c r="J143" s="325" t="s">
        <v>546</v>
      </c>
    </row>
    <row r="144" spans="1:10" x14ac:dyDescent="0.35">
      <c r="A144" s="348" t="s">
        <v>97</v>
      </c>
      <c r="B144" s="325" t="s">
        <v>519</v>
      </c>
      <c r="C144" s="343" t="s">
        <v>575</v>
      </c>
      <c r="D144" s="343" t="s">
        <v>551</v>
      </c>
      <c r="E144" s="343" t="s">
        <v>519</v>
      </c>
      <c r="F144" s="343" t="s">
        <v>519</v>
      </c>
      <c r="G144" s="325" t="s">
        <v>519</v>
      </c>
      <c r="H144" s="325" t="s">
        <v>519</v>
      </c>
      <c r="I144" s="325" t="s">
        <v>519</v>
      </c>
      <c r="J144" s="325" t="s">
        <v>517</v>
      </c>
    </row>
    <row r="145" spans="1:10" x14ac:dyDescent="0.35">
      <c r="A145" s="347" t="s">
        <v>597</v>
      </c>
      <c r="B145" s="343" t="s">
        <v>596</v>
      </c>
      <c r="C145" s="343" t="s">
        <v>575</v>
      </c>
      <c r="D145" s="330" t="s">
        <v>195</v>
      </c>
      <c r="E145" s="330" t="s">
        <v>195</v>
      </c>
      <c r="F145" s="330" t="s">
        <v>195</v>
      </c>
      <c r="G145" s="343" t="s">
        <v>596</v>
      </c>
      <c r="H145" s="343" t="s">
        <v>596</v>
      </c>
      <c r="I145" s="343" t="s">
        <v>596</v>
      </c>
      <c r="J145" s="343" t="s">
        <v>581</v>
      </c>
    </row>
    <row r="146" spans="1:10" x14ac:dyDescent="0.35">
      <c r="A146" s="348" t="s">
        <v>586</v>
      </c>
      <c r="B146" s="325" t="s">
        <v>519</v>
      </c>
      <c r="C146" s="343" t="s">
        <v>575</v>
      </c>
      <c r="D146" s="343" t="s">
        <v>551</v>
      </c>
      <c r="E146" s="343" t="s">
        <v>519</v>
      </c>
      <c r="F146" s="343" t="s">
        <v>519</v>
      </c>
      <c r="G146" s="325" t="s">
        <v>519</v>
      </c>
      <c r="H146" s="325" t="s">
        <v>519</v>
      </c>
      <c r="I146" s="325" t="s">
        <v>519</v>
      </c>
      <c r="J146" s="325" t="s">
        <v>517</v>
      </c>
    </row>
    <row r="147" spans="1:10" x14ac:dyDescent="0.35">
      <c r="A147" s="348" t="s">
        <v>587</v>
      </c>
      <c r="B147" s="325" t="s">
        <v>519</v>
      </c>
      <c r="C147" s="343" t="s">
        <v>575</v>
      </c>
      <c r="D147" s="343" t="s">
        <v>551</v>
      </c>
      <c r="E147" s="343" t="s">
        <v>519</v>
      </c>
      <c r="F147" s="343" t="s">
        <v>519</v>
      </c>
      <c r="G147" s="325" t="s">
        <v>519</v>
      </c>
      <c r="H147" s="325" t="s">
        <v>519</v>
      </c>
      <c r="I147" s="325" t="s">
        <v>519</v>
      </c>
      <c r="J147" s="325" t="s">
        <v>517</v>
      </c>
    </row>
    <row r="148" spans="1:10" x14ac:dyDescent="0.35">
      <c r="A148" s="348" t="s">
        <v>588</v>
      </c>
      <c r="B148" s="325" t="s">
        <v>519</v>
      </c>
      <c r="C148" s="343" t="s">
        <v>575</v>
      </c>
      <c r="D148" s="343" t="s">
        <v>551</v>
      </c>
      <c r="E148" s="343" t="s">
        <v>519</v>
      </c>
      <c r="F148" s="343" t="s">
        <v>519</v>
      </c>
      <c r="G148" s="325" t="s">
        <v>519</v>
      </c>
      <c r="H148" s="325" t="s">
        <v>519</v>
      </c>
      <c r="I148" s="325" t="s">
        <v>519</v>
      </c>
      <c r="J148" s="325" t="s">
        <v>517</v>
      </c>
    </row>
    <row r="149" spans="1:10" x14ac:dyDescent="0.35">
      <c r="A149" s="348" t="s">
        <v>589</v>
      </c>
      <c r="B149" s="325" t="s">
        <v>546</v>
      </c>
      <c r="C149" s="343" t="s">
        <v>575</v>
      </c>
      <c r="D149" s="343" t="s">
        <v>546</v>
      </c>
      <c r="E149" s="343" t="s">
        <v>546</v>
      </c>
      <c r="F149" s="343" t="s">
        <v>546</v>
      </c>
      <c r="G149" s="325" t="s">
        <v>546</v>
      </c>
      <c r="H149" s="325" t="s">
        <v>546</v>
      </c>
      <c r="I149" s="325" t="s">
        <v>546</v>
      </c>
      <c r="J149" s="325" t="s">
        <v>546</v>
      </c>
    </row>
    <row r="150" spans="1:10" x14ac:dyDescent="0.35">
      <c r="A150" s="348" t="s">
        <v>590</v>
      </c>
      <c r="B150" s="325" t="s">
        <v>546</v>
      </c>
      <c r="C150" s="343" t="s">
        <v>575</v>
      </c>
      <c r="D150" s="343" t="s">
        <v>546</v>
      </c>
      <c r="E150" s="343" t="s">
        <v>546</v>
      </c>
      <c r="F150" s="343" t="s">
        <v>546</v>
      </c>
      <c r="G150" s="325" t="s">
        <v>546</v>
      </c>
      <c r="H150" s="325" t="s">
        <v>546</v>
      </c>
      <c r="I150" s="325" t="s">
        <v>546</v>
      </c>
      <c r="J150" s="325" t="s">
        <v>546</v>
      </c>
    </row>
    <row r="151" spans="1:10" x14ac:dyDescent="0.35">
      <c r="A151" s="348" t="s">
        <v>97</v>
      </c>
      <c r="B151" s="325" t="s">
        <v>519</v>
      </c>
      <c r="C151" s="343" t="s">
        <v>575</v>
      </c>
      <c r="D151" s="343" t="s">
        <v>551</v>
      </c>
      <c r="E151" s="343" t="s">
        <v>519</v>
      </c>
      <c r="F151" s="343" t="s">
        <v>519</v>
      </c>
      <c r="G151" s="325" t="s">
        <v>519</v>
      </c>
      <c r="H151" s="325" t="s">
        <v>519</v>
      </c>
      <c r="I151" s="325" t="s">
        <v>519</v>
      </c>
      <c r="J151" s="325" t="s">
        <v>517</v>
      </c>
    </row>
    <row r="152" spans="1:10" x14ac:dyDescent="0.35">
      <c r="A152" s="350" t="s">
        <v>598</v>
      </c>
      <c r="B152" s="343">
        <v>12820830.539159007</v>
      </c>
      <c r="C152" s="343" t="s">
        <v>575</v>
      </c>
      <c r="D152" s="330" t="s">
        <v>195</v>
      </c>
      <c r="E152" s="330" t="s">
        <v>195</v>
      </c>
      <c r="F152" s="330" t="s">
        <v>195</v>
      </c>
      <c r="G152" s="343">
        <v>713075.08095729654</v>
      </c>
      <c r="H152" s="343">
        <v>66.124175969934527</v>
      </c>
      <c r="I152" s="343">
        <v>9.4287868888794009</v>
      </c>
      <c r="J152" s="343" t="s">
        <v>581</v>
      </c>
    </row>
    <row r="153" spans="1:10" x14ac:dyDescent="0.35">
      <c r="A153" s="351" t="s">
        <v>576</v>
      </c>
      <c r="B153" s="343">
        <v>4831361.0253169499</v>
      </c>
      <c r="C153" s="343" t="s">
        <v>575</v>
      </c>
      <c r="D153" s="343">
        <v>70.885292620820223</v>
      </c>
      <c r="E153" s="343">
        <v>1.8027391382564999</v>
      </c>
      <c r="F153" s="343">
        <v>0.3605478276513</v>
      </c>
      <c r="G153" s="343">
        <v>342472.44003641803</v>
      </c>
      <c r="H153" s="343">
        <v>8.7096836113859304</v>
      </c>
      <c r="I153" s="343">
        <v>1.74193672227719</v>
      </c>
      <c r="J153" s="343" t="s">
        <v>517</v>
      </c>
    </row>
    <row r="154" spans="1:10" x14ac:dyDescent="0.35">
      <c r="A154" s="351" t="s">
        <v>577</v>
      </c>
      <c r="B154" s="343">
        <v>1193497.4119284172</v>
      </c>
      <c r="C154" s="343" t="s">
        <v>575</v>
      </c>
      <c r="D154" s="343">
        <v>89.645233903118722</v>
      </c>
      <c r="E154" s="343">
        <v>9.5000000000000107</v>
      </c>
      <c r="F154" s="343">
        <v>1.425</v>
      </c>
      <c r="G154" s="343">
        <v>106991.35465508979</v>
      </c>
      <c r="H154" s="343">
        <v>11.33822541331997</v>
      </c>
      <c r="I154" s="343">
        <v>1.700733811998</v>
      </c>
      <c r="J154" s="343" t="s">
        <v>517</v>
      </c>
    </row>
    <row r="155" spans="1:10" x14ac:dyDescent="0.35">
      <c r="A155" s="351" t="s">
        <v>578</v>
      </c>
      <c r="B155" s="343">
        <v>5246196.8253197456</v>
      </c>
      <c r="C155" s="343" t="s">
        <v>575</v>
      </c>
      <c r="D155" s="343">
        <v>50.248073994006532</v>
      </c>
      <c r="E155" s="343">
        <v>0.9</v>
      </c>
      <c r="F155" s="343">
        <v>0.09</v>
      </c>
      <c r="G155" s="343">
        <v>263611.28626578872</v>
      </c>
      <c r="H155" s="343">
        <v>4.72157714278777</v>
      </c>
      <c r="I155" s="343">
        <v>0.47215771427876002</v>
      </c>
      <c r="J155" s="343" t="s">
        <v>517</v>
      </c>
    </row>
    <row r="156" spans="1:10" x14ac:dyDescent="0.35">
      <c r="A156" s="351" t="s">
        <v>599</v>
      </c>
      <c r="B156" s="343" t="s">
        <v>546</v>
      </c>
      <c r="C156" s="343" t="s">
        <v>575</v>
      </c>
      <c r="D156" s="343" t="s">
        <v>546</v>
      </c>
      <c r="E156" s="343" t="s">
        <v>546</v>
      </c>
      <c r="F156" s="343" t="s">
        <v>546</v>
      </c>
      <c r="G156" s="343" t="s">
        <v>546</v>
      </c>
      <c r="H156" s="343" t="s">
        <v>546</v>
      </c>
      <c r="I156" s="343" t="s">
        <v>546</v>
      </c>
      <c r="J156" s="343" t="s">
        <v>546</v>
      </c>
    </row>
    <row r="157" spans="1:10" x14ac:dyDescent="0.35">
      <c r="A157" s="351" t="s">
        <v>600</v>
      </c>
      <c r="B157" s="343" t="s">
        <v>546</v>
      </c>
      <c r="C157" s="343" t="s">
        <v>575</v>
      </c>
      <c r="D157" s="343" t="s">
        <v>546</v>
      </c>
      <c r="E157" s="343" t="s">
        <v>546</v>
      </c>
      <c r="F157" s="343" t="s">
        <v>546</v>
      </c>
      <c r="G157" s="343" t="s">
        <v>546</v>
      </c>
      <c r="H157" s="343" t="s">
        <v>546</v>
      </c>
      <c r="I157" s="343" t="s">
        <v>546</v>
      </c>
      <c r="J157" s="343" t="s">
        <v>546</v>
      </c>
    </row>
    <row r="158" spans="1:10" x14ac:dyDescent="0.35">
      <c r="A158" s="351" t="s">
        <v>601</v>
      </c>
      <c r="B158" s="343">
        <v>1549775.2765938945</v>
      </c>
      <c r="C158" s="343" t="s">
        <v>575</v>
      </c>
      <c r="D158" s="343">
        <v>88.686898270265601</v>
      </c>
      <c r="E158" s="343">
        <v>26.684313801501879</v>
      </c>
      <c r="F158" s="343">
        <v>3.5579085068669198</v>
      </c>
      <c r="G158" s="343">
        <v>137444.76229705545</v>
      </c>
      <c r="H158" s="343">
        <v>41.354689802440859</v>
      </c>
      <c r="I158" s="343">
        <v>5.5139586403254501</v>
      </c>
      <c r="J158" s="343" t="s">
        <v>517</v>
      </c>
    </row>
    <row r="159" spans="1:10" x14ac:dyDescent="0.35">
      <c r="A159" s="84" t="s">
        <v>521</v>
      </c>
      <c r="B159" s="343">
        <v>287888.52852704684</v>
      </c>
      <c r="C159" s="343" t="s">
        <v>575</v>
      </c>
      <c r="D159" s="330" t="s">
        <v>195</v>
      </c>
      <c r="E159" s="330" t="s">
        <v>195</v>
      </c>
      <c r="F159" s="330" t="s">
        <v>195</v>
      </c>
      <c r="G159" s="343">
        <v>14557.892343983722</v>
      </c>
      <c r="H159" s="343">
        <v>0.26317951055388</v>
      </c>
      <c r="I159" s="343">
        <v>2.7123042493630001E-2</v>
      </c>
      <c r="J159" s="343" t="s">
        <v>581</v>
      </c>
    </row>
    <row r="160" spans="1:10" x14ac:dyDescent="0.35">
      <c r="A160" s="351" t="s">
        <v>576</v>
      </c>
      <c r="B160" s="325">
        <v>4445.4946217248917</v>
      </c>
      <c r="C160" s="343" t="s">
        <v>575</v>
      </c>
      <c r="D160" s="343">
        <v>70.885292620820223</v>
      </c>
      <c r="E160" s="343">
        <v>1.8027391382560001</v>
      </c>
      <c r="F160" s="343">
        <v>0.36054782765165</v>
      </c>
      <c r="G160" s="325">
        <v>315.12018710525143</v>
      </c>
      <c r="H160" s="325">
        <v>8.0140671434900008E-3</v>
      </c>
      <c r="I160" s="325">
        <v>1.6028134287E-3</v>
      </c>
      <c r="J160" s="325" t="s">
        <v>517</v>
      </c>
    </row>
    <row r="161" spans="1:10" x14ac:dyDescent="0.35">
      <c r="A161" s="351" t="s">
        <v>577</v>
      </c>
      <c r="B161" s="325">
        <v>7.7573134424458603</v>
      </c>
      <c r="C161" s="343" t="s">
        <v>575</v>
      </c>
      <c r="D161" s="343">
        <v>89.645233903119205</v>
      </c>
      <c r="E161" s="343">
        <v>9.4999999995828901</v>
      </c>
      <c r="F161" s="343">
        <v>1.4250000005819901</v>
      </c>
      <c r="G161" s="325">
        <v>0.69540617800786997</v>
      </c>
      <c r="H161" s="325">
        <v>7.3694477700000002E-5</v>
      </c>
      <c r="I161" s="325">
        <v>1.1054171659999999E-5</v>
      </c>
      <c r="J161" s="325" t="s">
        <v>517</v>
      </c>
    </row>
    <row r="162" spans="1:10" x14ac:dyDescent="0.35">
      <c r="A162" s="351" t="s">
        <v>578</v>
      </c>
      <c r="B162" s="325">
        <v>283435.27659187949</v>
      </c>
      <c r="C162" s="343" t="s">
        <v>575</v>
      </c>
      <c r="D162" s="343">
        <v>50.248073994006511</v>
      </c>
      <c r="E162" s="343">
        <v>0.89999999999999003</v>
      </c>
      <c r="F162" s="343">
        <v>0.09</v>
      </c>
      <c r="G162" s="325">
        <v>14242.076750700462</v>
      </c>
      <c r="H162" s="325">
        <v>0.25509174893268999</v>
      </c>
      <c r="I162" s="325">
        <v>2.5509174893269999E-2</v>
      </c>
      <c r="J162" s="325" t="s">
        <v>517</v>
      </c>
    </row>
    <row r="163" spans="1:10" x14ac:dyDescent="0.35">
      <c r="A163" s="351" t="s">
        <v>599</v>
      </c>
      <c r="B163" s="325" t="s">
        <v>546</v>
      </c>
      <c r="C163" s="343" t="s">
        <v>575</v>
      </c>
      <c r="D163" s="343" t="s">
        <v>546</v>
      </c>
      <c r="E163" s="343" t="s">
        <v>546</v>
      </c>
      <c r="F163" s="343" t="s">
        <v>546</v>
      </c>
      <c r="G163" s="325" t="s">
        <v>546</v>
      </c>
      <c r="H163" s="325" t="s">
        <v>546</v>
      </c>
      <c r="I163" s="325" t="s">
        <v>546</v>
      </c>
      <c r="J163" s="325" t="s">
        <v>546</v>
      </c>
    </row>
    <row r="164" spans="1:10" x14ac:dyDescent="0.35">
      <c r="A164" s="351" t="s">
        <v>600</v>
      </c>
      <c r="B164" s="325" t="s">
        <v>546</v>
      </c>
      <c r="C164" s="343" t="s">
        <v>575</v>
      </c>
      <c r="D164" s="343" t="s">
        <v>546</v>
      </c>
      <c r="E164" s="343" t="s">
        <v>546</v>
      </c>
      <c r="F164" s="343" t="s">
        <v>546</v>
      </c>
      <c r="G164" s="325" t="s">
        <v>546</v>
      </c>
      <c r="H164" s="325" t="s">
        <v>546</v>
      </c>
      <c r="I164" s="325" t="s">
        <v>546</v>
      </c>
      <c r="J164" s="325" t="s">
        <v>546</v>
      </c>
    </row>
    <row r="165" spans="1:10" x14ac:dyDescent="0.35">
      <c r="A165" s="351" t="s">
        <v>601</v>
      </c>
      <c r="B165" s="325" t="s">
        <v>519</v>
      </c>
      <c r="C165" s="343" t="s">
        <v>575</v>
      </c>
      <c r="D165" s="343" t="s">
        <v>551</v>
      </c>
      <c r="E165" s="343" t="s">
        <v>519</v>
      </c>
      <c r="F165" s="343" t="s">
        <v>519</v>
      </c>
      <c r="G165" s="325" t="s">
        <v>519</v>
      </c>
      <c r="H165" s="325" t="s">
        <v>519</v>
      </c>
      <c r="I165" s="325" t="s">
        <v>519</v>
      </c>
      <c r="J165" s="325" t="s">
        <v>517</v>
      </c>
    </row>
    <row r="166" spans="1:10" x14ac:dyDescent="0.35">
      <c r="A166" s="84" t="s">
        <v>522</v>
      </c>
      <c r="B166" s="343">
        <v>71231.588834342954</v>
      </c>
      <c r="C166" s="343" t="s">
        <v>575</v>
      </c>
      <c r="D166" s="330" t="s">
        <v>195</v>
      </c>
      <c r="E166" s="330" t="s">
        <v>195</v>
      </c>
      <c r="F166" s="330" t="s">
        <v>195</v>
      </c>
      <c r="G166" s="343">
        <v>4301.288425718365</v>
      </c>
      <c r="H166" s="343">
        <v>0.21923855140064</v>
      </c>
      <c r="I166" s="343">
        <v>3.0582001960579999E-2</v>
      </c>
      <c r="J166" s="343" t="s">
        <v>581</v>
      </c>
    </row>
    <row r="167" spans="1:10" x14ac:dyDescent="0.35">
      <c r="A167" s="351" t="s">
        <v>576</v>
      </c>
      <c r="B167" s="325">
        <v>689.44926062650995</v>
      </c>
      <c r="C167" s="343" t="s">
        <v>575</v>
      </c>
      <c r="D167" s="343">
        <v>70.885292620820223</v>
      </c>
      <c r="E167" s="343">
        <v>1.8027391382515501</v>
      </c>
      <c r="F167" s="343">
        <v>0.36054782764450999</v>
      </c>
      <c r="G167" s="325">
        <v>48.871812586718299</v>
      </c>
      <c r="H167" s="325">
        <v>1.2428971659700001E-3</v>
      </c>
      <c r="I167" s="325">
        <v>2.4857943319E-4</v>
      </c>
      <c r="J167" s="325" t="s">
        <v>517</v>
      </c>
    </row>
    <row r="168" spans="1:10" x14ac:dyDescent="0.35">
      <c r="A168" s="351" t="s">
        <v>577</v>
      </c>
      <c r="B168" s="325">
        <v>17966.014955618604</v>
      </c>
      <c r="C168" s="343" t="s">
        <v>575</v>
      </c>
      <c r="D168" s="343">
        <v>89.645233903118736</v>
      </c>
      <c r="E168" s="343">
        <v>9.5000000000001794</v>
      </c>
      <c r="F168" s="343">
        <v>1.4250000000001899</v>
      </c>
      <c r="G168" s="325">
        <v>1610.5676130033592</v>
      </c>
      <c r="H168" s="325">
        <v>0.17067714207838</v>
      </c>
      <c r="I168" s="325">
        <v>2.560157131176E-2</v>
      </c>
      <c r="J168" s="325" t="s">
        <v>517</v>
      </c>
    </row>
    <row r="169" spans="1:10" x14ac:dyDescent="0.35">
      <c r="A169" s="351" t="s">
        <v>578</v>
      </c>
      <c r="B169" s="325">
        <v>52576.124618097841</v>
      </c>
      <c r="C169" s="343" t="s">
        <v>575</v>
      </c>
      <c r="D169" s="343">
        <v>50.248073994006511</v>
      </c>
      <c r="E169" s="343">
        <v>0.90000000000003999</v>
      </c>
      <c r="F169" s="343">
        <v>9.0000000000019995E-2</v>
      </c>
      <c r="G169" s="325">
        <v>2641.8490001282876</v>
      </c>
      <c r="H169" s="325">
        <v>4.7318512156290002E-2</v>
      </c>
      <c r="I169" s="325">
        <v>4.7318512156300004E-3</v>
      </c>
      <c r="J169" s="325" t="s">
        <v>517</v>
      </c>
    </row>
    <row r="170" spans="1:10" x14ac:dyDescent="0.35">
      <c r="A170" s="351" t="s">
        <v>599</v>
      </c>
      <c r="B170" s="325" t="s">
        <v>546</v>
      </c>
      <c r="C170" s="343" t="s">
        <v>575</v>
      </c>
      <c r="D170" s="343" t="s">
        <v>546</v>
      </c>
      <c r="E170" s="343" t="s">
        <v>546</v>
      </c>
      <c r="F170" s="343" t="s">
        <v>546</v>
      </c>
      <c r="G170" s="325" t="s">
        <v>546</v>
      </c>
      <c r="H170" s="325" t="s">
        <v>546</v>
      </c>
      <c r="I170" s="325" t="s">
        <v>546</v>
      </c>
      <c r="J170" s="325" t="s">
        <v>546</v>
      </c>
    </row>
    <row r="171" spans="1:10" x14ac:dyDescent="0.35">
      <c r="A171" s="351" t="s">
        <v>600</v>
      </c>
      <c r="B171" s="325" t="s">
        <v>546</v>
      </c>
      <c r="C171" s="343" t="s">
        <v>575</v>
      </c>
      <c r="D171" s="343" t="s">
        <v>546</v>
      </c>
      <c r="E171" s="343" t="s">
        <v>546</v>
      </c>
      <c r="F171" s="343" t="s">
        <v>546</v>
      </c>
      <c r="G171" s="325" t="s">
        <v>546</v>
      </c>
      <c r="H171" s="325" t="s">
        <v>546</v>
      </c>
      <c r="I171" s="325" t="s">
        <v>546</v>
      </c>
      <c r="J171" s="325" t="s">
        <v>546</v>
      </c>
    </row>
    <row r="172" spans="1:10" x14ac:dyDescent="0.35">
      <c r="A172" s="351" t="s">
        <v>601</v>
      </c>
      <c r="B172" s="325" t="s">
        <v>519</v>
      </c>
      <c r="C172" s="343" t="s">
        <v>575</v>
      </c>
      <c r="D172" s="343" t="s">
        <v>551</v>
      </c>
      <c r="E172" s="343" t="s">
        <v>519</v>
      </c>
      <c r="F172" s="343" t="s">
        <v>519</v>
      </c>
      <c r="G172" s="325" t="s">
        <v>519</v>
      </c>
      <c r="H172" s="325" t="s">
        <v>519</v>
      </c>
      <c r="I172" s="325" t="s">
        <v>519</v>
      </c>
      <c r="J172" s="325" t="s">
        <v>517</v>
      </c>
    </row>
    <row r="173" spans="1:10" x14ac:dyDescent="0.35">
      <c r="A173" s="84" t="s">
        <v>523</v>
      </c>
      <c r="B173" s="343">
        <v>1251984.0918090276</v>
      </c>
      <c r="C173" s="343" t="s">
        <v>575</v>
      </c>
      <c r="D173" s="330" t="s">
        <v>195</v>
      </c>
      <c r="E173" s="330" t="s">
        <v>195</v>
      </c>
      <c r="F173" s="330" t="s">
        <v>195</v>
      </c>
      <c r="G173" s="343">
        <v>68073.138623483959</v>
      </c>
      <c r="H173" s="343">
        <v>2.1517258633080698</v>
      </c>
      <c r="I173" s="343">
        <v>0.27548151682647998</v>
      </c>
      <c r="J173" s="343" t="s">
        <v>581</v>
      </c>
    </row>
    <row r="174" spans="1:10" x14ac:dyDescent="0.35">
      <c r="A174" s="351" t="s">
        <v>576</v>
      </c>
      <c r="B174" s="325">
        <v>28362.611451098666</v>
      </c>
      <c r="C174" s="343" t="s">
        <v>575</v>
      </c>
      <c r="D174" s="343">
        <v>70.885292620820223</v>
      </c>
      <c r="E174" s="343">
        <v>1.80273913825659</v>
      </c>
      <c r="F174" s="343">
        <v>0.36054782765124999</v>
      </c>
      <c r="G174" s="325">
        <v>2010.4920122017552</v>
      </c>
      <c r="H174" s="325">
        <v>5.1130389726060002E-2</v>
      </c>
      <c r="I174" s="325">
        <v>1.0226077945210001E-2</v>
      </c>
      <c r="J174" s="325" t="s">
        <v>517</v>
      </c>
    </row>
    <row r="175" spans="1:10" x14ac:dyDescent="0.35">
      <c r="A175" s="351" t="s">
        <v>577</v>
      </c>
      <c r="B175" s="325">
        <v>116201.87689068279</v>
      </c>
      <c r="C175" s="343" t="s">
        <v>575</v>
      </c>
      <c r="D175" s="343">
        <v>89.645233903118736</v>
      </c>
      <c r="E175" s="343">
        <v>9.5000000000000302</v>
      </c>
      <c r="F175" s="343">
        <v>1.4249999999999701</v>
      </c>
      <c r="G175" s="325">
        <v>10416.944433846667</v>
      </c>
      <c r="H175" s="325">
        <v>1.1039178304614901</v>
      </c>
      <c r="I175" s="325">
        <v>0.16558767456921999</v>
      </c>
      <c r="J175" s="325" t="s">
        <v>517</v>
      </c>
    </row>
    <row r="176" spans="1:10" x14ac:dyDescent="0.35">
      <c r="A176" s="351" t="s">
        <v>578</v>
      </c>
      <c r="B176" s="325">
        <v>1107419.6034672461</v>
      </c>
      <c r="C176" s="343" t="s">
        <v>575</v>
      </c>
      <c r="D176" s="343">
        <v>50.248073994006511</v>
      </c>
      <c r="E176" s="343">
        <v>0.9</v>
      </c>
      <c r="F176" s="343">
        <v>0.09</v>
      </c>
      <c r="G176" s="325">
        <v>55645.702177435531</v>
      </c>
      <c r="H176" s="325">
        <v>0.99667764312051998</v>
      </c>
      <c r="I176" s="325">
        <v>9.9667764312050003E-2</v>
      </c>
      <c r="J176" s="325" t="s">
        <v>517</v>
      </c>
    </row>
    <row r="177" spans="1:10" x14ac:dyDescent="0.35">
      <c r="A177" s="351" t="s">
        <v>599</v>
      </c>
      <c r="B177" s="325" t="s">
        <v>546</v>
      </c>
      <c r="C177" s="343" t="s">
        <v>575</v>
      </c>
      <c r="D177" s="343" t="s">
        <v>546</v>
      </c>
      <c r="E177" s="343" t="s">
        <v>546</v>
      </c>
      <c r="F177" s="343" t="s">
        <v>546</v>
      </c>
      <c r="G177" s="325" t="s">
        <v>546</v>
      </c>
      <c r="H177" s="325" t="s">
        <v>546</v>
      </c>
      <c r="I177" s="325" t="s">
        <v>546</v>
      </c>
      <c r="J177" s="325" t="s">
        <v>546</v>
      </c>
    </row>
    <row r="178" spans="1:10" x14ac:dyDescent="0.35">
      <c r="A178" s="351" t="s">
        <v>600</v>
      </c>
      <c r="B178" s="325" t="s">
        <v>546</v>
      </c>
      <c r="C178" s="343" t="s">
        <v>575</v>
      </c>
      <c r="D178" s="343" t="s">
        <v>546</v>
      </c>
      <c r="E178" s="343" t="s">
        <v>546</v>
      </c>
      <c r="F178" s="343" t="s">
        <v>546</v>
      </c>
      <c r="G178" s="325" t="s">
        <v>546</v>
      </c>
      <c r="H178" s="325" t="s">
        <v>546</v>
      </c>
      <c r="I178" s="325" t="s">
        <v>546</v>
      </c>
      <c r="J178" s="325" t="s">
        <v>546</v>
      </c>
    </row>
    <row r="179" spans="1:10" x14ac:dyDescent="0.35">
      <c r="A179" s="351" t="s">
        <v>601</v>
      </c>
      <c r="B179" s="325" t="s">
        <v>519</v>
      </c>
      <c r="C179" s="343" t="s">
        <v>575</v>
      </c>
      <c r="D179" s="343" t="s">
        <v>551</v>
      </c>
      <c r="E179" s="343" t="s">
        <v>519</v>
      </c>
      <c r="F179" s="343" t="s">
        <v>519</v>
      </c>
      <c r="G179" s="325" t="s">
        <v>519</v>
      </c>
      <c r="H179" s="325" t="s">
        <v>519</v>
      </c>
      <c r="I179" s="325" t="s">
        <v>519</v>
      </c>
      <c r="J179" s="325" t="s">
        <v>517</v>
      </c>
    </row>
    <row r="180" spans="1:10" x14ac:dyDescent="0.35">
      <c r="A180" s="84" t="s">
        <v>524</v>
      </c>
      <c r="B180" s="343">
        <v>622099.46205159929</v>
      </c>
      <c r="C180" s="343" t="s">
        <v>575</v>
      </c>
      <c r="D180" s="330" t="s">
        <v>195</v>
      </c>
      <c r="E180" s="330" t="s">
        <v>195</v>
      </c>
      <c r="F180" s="330" t="s">
        <v>195</v>
      </c>
      <c r="G180" s="343">
        <v>42633.805165146805</v>
      </c>
      <c r="H180" s="343">
        <v>2.8955545920770498</v>
      </c>
      <c r="I180" s="343">
        <v>0.42389215784265999</v>
      </c>
      <c r="J180" s="343" t="s">
        <v>581</v>
      </c>
    </row>
    <row r="181" spans="1:10" x14ac:dyDescent="0.35">
      <c r="A181" s="351" t="s">
        <v>576</v>
      </c>
      <c r="B181" s="325">
        <v>40884.945191305167</v>
      </c>
      <c r="C181" s="343" t="s">
        <v>575</v>
      </c>
      <c r="D181" s="343">
        <v>70.885292620820223</v>
      </c>
      <c r="E181" s="343">
        <v>1.8027391382565601</v>
      </c>
      <c r="F181" s="343">
        <v>0.36054782765136001</v>
      </c>
      <c r="G181" s="325">
        <v>2898.1413036718632</v>
      </c>
      <c r="H181" s="325">
        <v>7.3704890861839997E-2</v>
      </c>
      <c r="I181" s="325">
        <v>1.474097817237E-2</v>
      </c>
      <c r="J181" s="325" t="s">
        <v>517</v>
      </c>
    </row>
    <row r="182" spans="1:10" x14ac:dyDescent="0.35">
      <c r="A182" s="351" t="s">
        <v>577</v>
      </c>
      <c r="B182" s="325">
        <v>267297.28326057491</v>
      </c>
      <c r="C182" s="343" t="s">
        <v>575</v>
      </c>
      <c r="D182" s="343">
        <v>89.645233903118736</v>
      </c>
      <c r="E182" s="343">
        <v>9.4999999999999893</v>
      </c>
      <c r="F182" s="343">
        <v>1.425</v>
      </c>
      <c r="G182" s="325">
        <v>23961.927479562422</v>
      </c>
      <c r="H182" s="325">
        <v>2.53932419097546</v>
      </c>
      <c r="I182" s="325">
        <v>0.38089862864632001</v>
      </c>
      <c r="J182" s="325" t="s">
        <v>517</v>
      </c>
    </row>
    <row r="183" spans="1:10" x14ac:dyDescent="0.35">
      <c r="A183" s="351" t="s">
        <v>578</v>
      </c>
      <c r="B183" s="325">
        <v>313917.23359971924</v>
      </c>
      <c r="C183" s="343" t="s">
        <v>575</v>
      </c>
      <c r="D183" s="343">
        <v>50.248073994006511</v>
      </c>
      <c r="E183" s="343">
        <v>0.90000000000001001</v>
      </c>
      <c r="F183" s="343">
        <v>8.9999999999979999E-2</v>
      </c>
      <c r="G183" s="325">
        <v>15773.73638191252</v>
      </c>
      <c r="H183" s="325">
        <v>0.28252551023974998</v>
      </c>
      <c r="I183" s="325">
        <v>2.825255102397E-2</v>
      </c>
      <c r="J183" s="325" t="s">
        <v>517</v>
      </c>
    </row>
    <row r="184" spans="1:10" x14ac:dyDescent="0.35">
      <c r="A184" s="351" t="s">
        <v>599</v>
      </c>
      <c r="B184" s="325" t="s">
        <v>546</v>
      </c>
      <c r="C184" s="343" t="s">
        <v>575</v>
      </c>
      <c r="D184" s="343" t="s">
        <v>546</v>
      </c>
      <c r="E184" s="343" t="s">
        <v>546</v>
      </c>
      <c r="F184" s="343" t="s">
        <v>546</v>
      </c>
      <c r="G184" s="325" t="s">
        <v>546</v>
      </c>
      <c r="H184" s="325" t="s">
        <v>546</v>
      </c>
      <c r="I184" s="325" t="s">
        <v>546</v>
      </c>
      <c r="J184" s="325" t="s">
        <v>546</v>
      </c>
    </row>
    <row r="185" spans="1:10" x14ac:dyDescent="0.35">
      <c r="A185" s="351" t="s">
        <v>600</v>
      </c>
      <c r="B185" s="325" t="s">
        <v>546</v>
      </c>
      <c r="C185" s="343" t="s">
        <v>575</v>
      </c>
      <c r="D185" s="343" t="s">
        <v>546</v>
      </c>
      <c r="E185" s="343" t="s">
        <v>546</v>
      </c>
      <c r="F185" s="343" t="s">
        <v>546</v>
      </c>
      <c r="G185" s="325" t="s">
        <v>546</v>
      </c>
      <c r="H185" s="325" t="s">
        <v>546</v>
      </c>
      <c r="I185" s="325" t="s">
        <v>546</v>
      </c>
      <c r="J185" s="325" t="s">
        <v>546</v>
      </c>
    </row>
    <row r="186" spans="1:10" x14ac:dyDescent="0.35">
      <c r="A186" s="351" t="s">
        <v>601</v>
      </c>
      <c r="B186" s="325" t="s">
        <v>519</v>
      </c>
      <c r="C186" s="343" t="s">
        <v>575</v>
      </c>
      <c r="D186" s="343" t="s">
        <v>551</v>
      </c>
      <c r="E186" s="343" t="s">
        <v>519</v>
      </c>
      <c r="F186" s="343" t="s">
        <v>519</v>
      </c>
      <c r="G186" s="325" t="s">
        <v>519</v>
      </c>
      <c r="H186" s="325" t="s">
        <v>519</v>
      </c>
      <c r="I186" s="325" t="s">
        <v>519</v>
      </c>
      <c r="J186" s="325" t="s">
        <v>517</v>
      </c>
    </row>
    <row r="187" spans="1:10" x14ac:dyDescent="0.35">
      <c r="A187" s="84" t="s">
        <v>525</v>
      </c>
      <c r="B187" s="343">
        <v>489761.38855571469</v>
      </c>
      <c r="C187" s="343" t="s">
        <v>575</v>
      </c>
      <c r="D187" s="330" t="s">
        <v>195</v>
      </c>
      <c r="E187" s="330" t="s">
        <v>195</v>
      </c>
      <c r="F187" s="330" t="s">
        <v>195</v>
      </c>
      <c r="G187" s="343">
        <v>32685.4901927684</v>
      </c>
      <c r="H187" s="343">
        <v>2.16834444582144</v>
      </c>
      <c r="I187" s="343">
        <v>0.31353116092703998</v>
      </c>
      <c r="J187" s="343" t="s">
        <v>581</v>
      </c>
    </row>
    <row r="188" spans="1:10" x14ac:dyDescent="0.35">
      <c r="A188" s="351" t="s">
        <v>576</v>
      </c>
      <c r="B188" s="325">
        <v>9808.8338456088659</v>
      </c>
      <c r="C188" s="343" t="s">
        <v>575</v>
      </c>
      <c r="D188" s="343">
        <v>70.885292620820209</v>
      </c>
      <c r="E188" s="343">
        <v>1.80273913825608</v>
      </c>
      <c r="F188" s="343">
        <v>0.36054782765162002</v>
      </c>
      <c r="G188" s="325">
        <v>695.30205741498969</v>
      </c>
      <c r="H188" s="325">
        <v>1.768276867413E-2</v>
      </c>
      <c r="I188" s="325">
        <v>3.5365537348299998E-3</v>
      </c>
      <c r="J188" s="325" t="s">
        <v>517</v>
      </c>
    </row>
    <row r="189" spans="1:10" x14ac:dyDescent="0.35">
      <c r="A189" s="351" t="s">
        <v>577</v>
      </c>
      <c r="B189" s="325">
        <v>199849.34626839636</v>
      </c>
      <c r="C189" s="343" t="s">
        <v>575</v>
      </c>
      <c r="D189" s="343">
        <v>89.645233903118736</v>
      </c>
      <c r="E189" s="343">
        <v>9.5000000000000195</v>
      </c>
      <c r="F189" s="343">
        <v>1.4249999999999801</v>
      </c>
      <c r="G189" s="325">
        <v>17915.541391615763</v>
      </c>
      <c r="H189" s="325">
        <v>1.89856878954977</v>
      </c>
      <c r="I189" s="325">
        <v>0.28478531843246002</v>
      </c>
      <c r="J189" s="325" t="s">
        <v>517</v>
      </c>
    </row>
    <row r="190" spans="1:10" x14ac:dyDescent="0.35">
      <c r="A190" s="351" t="s">
        <v>578</v>
      </c>
      <c r="B190" s="325">
        <v>280103.20844170946</v>
      </c>
      <c r="C190" s="343" t="s">
        <v>575</v>
      </c>
      <c r="D190" s="343">
        <v>50.248073994006511</v>
      </c>
      <c r="E190" s="343">
        <v>0.90000000000001001</v>
      </c>
      <c r="F190" s="343">
        <v>8.9999999999990005E-2</v>
      </c>
      <c r="G190" s="325">
        <v>14074.646743737647</v>
      </c>
      <c r="H190" s="325">
        <v>0.25209288759754001</v>
      </c>
      <c r="I190" s="325">
        <v>2.5209288759749999E-2</v>
      </c>
      <c r="J190" s="325" t="s">
        <v>517</v>
      </c>
    </row>
    <row r="191" spans="1:10" x14ac:dyDescent="0.35">
      <c r="A191" s="351" t="s">
        <v>599</v>
      </c>
      <c r="B191" s="325" t="s">
        <v>546</v>
      </c>
      <c r="C191" s="343" t="s">
        <v>575</v>
      </c>
      <c r="D191" s="343" t="s">
        <v>546</v>
      </c>
      <c r="E191" s="343" t="s">
        <v>546</v>
      </c>
      <c r="F191" s="343" t="s">
        <v>546</v>
      </c>
      <c r="G191" s="325" t="s">
        <v>546</v>
      </c>
      <c r="H191" s="325" t="s">
        <v>546</v>
      </c>
      <c r="I191" s="325" t="s">
        <v>546</v>
      </c>
      <c r="J191" s="325" t="s">
        <v>546</v>
      </c>
    </row>
    <row r="192" spans="1:10" x14ac:dyDescent="0.35">
      <c r="A192" s="351" t="s">
        <v>600</v>
      </c>
      <c r="B192" s="325" t="s">
        <v>546</v>
      </c>
      <c r="C192" s="343" t="s">
        <v>575</v>
      </c>
      <c r="D192" s="343" t="s">
        <v>546</v>
      </c>
      <c r="E192" s="343" t="s">
        <v>546</v>
      </c>
      <c r="F192" s="343" t="s">
        <v>546</v>
      </c>
      <c r="G192" s="325" t="s">
        <v>546</v>
      </c>
      <c r="H192" s="325" t="s">
        <v>546</v>
      </c>
      <c r="I192" s="325" t="s">
        <v>546</v>
      </c>
      <c r="J192" s="325" t="s">
        <v>546</v>
      </c>
    </row>
    <row r="193" spans="1:10" x14ac:dyDescent="0.35">
      <c r="A193" s="351" t="s">
        <v>601</v>
      </c>
      <c r="B193" s="325" t="s">
        <v>519</v>
      </c>
      <c r="C193" s="343" t="s">
        <v>575</v>
      </c>
      <c r="D193" s="343" t="s">
        <v>551</v>
      </c>
      <c r="E193" s="343" t="s">
        <v>519</v>
      </c>
      <c r="F193" s="343" t="s">
        <v>519</v>
      </c>
      <c r="G193" s="325" t="s">
        <v>519</v>
      </c>
      <c r="H193" s="325" t="s">
        <v>519</v>
      </c>
      <c r="I193" s="325" t="s">
        <v>519</v>
      </c>
      <c r="J193" s="325" t="s">
        <v>517</v>
      </c>
    </row>
    <row r="194" spans="1:10" x14ac:dyDescent="0.35">
      <c r="A194" s="84" t="s">
        <v>526</v>
      </c>
      <c r="B194" s="343">
        <v>572093.18032675609</v>
      </c>
      <c r="C194" s="343" t="s">
        <v>575</v>
      </c>
      <c r="D194" s="330" t="s">
        <v>195</v>
      </c>
      <c r="E194" s="330" t="s">
        <v>195</v>
      </c>
      <c r="F194" s="330" t="s">
        <v>195</v>
      </c>
      <c r="G194" s="343">
        <v>39511.014394589867</v>
      </c>
      <c r="H194" s="343">
        <v>2.8015978527018199</v>
      </c>
      <c r="I194" s="343">
        <v>0.40874362170021</v>
      </c>
      <c r="J194" s="343" t="s">
        <v>581</v>
      </c>
    </row>
    <row r="195" spans="1:10" x14ac:dyDescent="0.35">
      <c r="A195" s="351" t="s">
        <v>576</v>
      </c>
      <c r="B195" s="325">
        <v>17504.139709891442</v>
      </c>
      <c r="C195" s="343" t="s">
        <v>575</v>
      </c>
      <c r="D195" s="343">
        <v>70.885292620820223</v>
      </c>
      <c r="E195" s="343">
        <v>1.8027391382564399</v>
      </c>
      <c r="F195" s="343">
        <v>0.36054782765151999</v>
      </c>
      <c r="G195" s="325">
        <v>1240.786065411374</v>
      </c>
      <c r="H195" s="325">
        <v>3.1555397736530003E-2</v>
      </c>
      <c r="I195" s="325">
        <v>6.3110795473100001E-3</v>
      </c>
      <c r="J195" s="325" t="s">
        <v>517</v>
      </c>
    </row>
    <row r="196" spans="1:10" x14ac:dyDescent="0.35">
      <c r="A196" s="351" t="s">
        <v>577</v>
      </c>
      <c r="B196" s="325">
        <v>264059.57190815231</v>
      </c>
      <c r="C196" s="343" t="s">
        <v>575</v>
      </c>
      <c r="D196" s="343">
        <v>89.645233903118736</v>
      </c>
      <c r="E196" s="343">
        <v>9.5000000000000107</v>
      </c>
      <c r="F196" s="343">
        <v>1.42500000000001</v>
      </c>
      <c r="G196" s="325">
        <v>23671.682088063717</v>
      </c>
      <c r="H196" s="325">
        <v>2.5085659331274499</v>
      </c>
      <c r="I196" s="325">
        <v>0.37628488996912002</v>
      </c>
      <c r="J196" s="325" t="s">
        <v>517</v>
      </c>
    </row>
    <row r="197" spans="1:10" x14ac:dyDescent="0.35">
      <c r="A197" s="351" t="s">
        <v>578</v>
      </c>
      <c r="B197" s="325">
        <v>290529.46870871232</v>
      </c>
      <c r="C197" s="343" t="s">
        <v>575</v>
      </c>
      <c r="D197" s="343">
        <v>50.248073994006511</v>
      </c>
      <c r="E197" s="343">
        <v>0.9</v>
      </c>
      <c r="F197" s="343">
        <v>8.9999999999990005E-2</v>
      </c>
      <c r="G197" s="325">
        <v>14598.546241114776</v>
      </c>
      <c r="H197" s="325">
        <v>0.26147652183783998</v>
      </c>
      <c r="I197" s="325">
        <v>2.6147652183779999E-2</v>
      </c>
      <c r="J197" s="325" t="s">
        <v>517</v>
      </c>
    </row>
    <row r="198" spans="1:10" x14ac:dyDescent="0.35">
      <c r="A198" s="351" t="s">
        <v>599</v>
      </c>
      <c r="B198" s="325" t="s">
        <v>546</v>
      </c>
      <c r="C198" s="343" t="s">
        <v>575</v>
      </c>
      <c r="D198" s="343" t="s">
        <v>546</v>
      </c>
      <c r="E198" s="343" t="s">
        <v>546</v>
      </c>
      <c r="F198" s="343" t="s">
        <v>546</v>
      </c>
      <c r="G198" s="325" t="s">
        <v>546</v>
      </c>
      <c r="H198" s="325" t="s">
        <v>546</v>
      </c>
      <c r="I198" s="325" t="s">
        <v>546</v>
      </c>
      <c r="J198" s="325" t="s">
        <v>546</v>
      </c>
    </row>
    <row r="199" spans="1:10" x14ac:dyDescent="0.35">
      <c r="A199" s="352" t="s">
        <v>600</v>
      </c>
      <c r="B199" s="325" t="s">
        <v>546</v>
      </c>
      <c r="C199" s="343" t="s">
        <v>575</v>
      </c>
      <c r="D199" s="343" t="s">
        <v>546</v>
      </c>
      <c r="E199" s="343" t="s">
        <v>546</v>
      </c>
      <c r="F199" s="343" t="s">
        <v>546</v>
      </c>
      <c r="G199" s="325" t="s">
        <v>546</v>
      </c>
      <c r="H199" s="325" t="s">
        <v>546</v>
      </c>
      <c r="I199" s="325" t="s">
        <v>546</v>
      </c>
      <c r="J199" s="325" t="s">
        <v>546</v>
      </c>
    </row>
    <row r="200" spans="1:10" x14ac:dyDescent="0.35">
      <c r="A200" s="351" t="s">
        <v>601</v>
      </c>
      <c r="B200" s="325" t="s">
        <v>519</v>
      </c>
      <c r="C200" s="343" t="s">
        <v>575</v>
      </c>
      <c r="D200" s="343" t="s">
        <v>551</v>
      </c>
      <c r="E200" s="343" t="s">
        <v>519</v>
      </c>
      <c r="F200" s="343" t="s">
        <v>519</v>
      </c>
      <c r="G200" s="325" t="s">
        <v>519</v>
      </c>
      <c r="H200" s="325" t="s">
        <v>519</v>
      </c>
      <c r="I200" s="325" t="s">
        <v>519</v>
      </c>
      <c r="J200" s="325" t="s">
        <v>517</v>
      </c>
    </row>
    <row r="201" spans="1:10" x14ac:dyDescent="0.35">
      <c r="A201" s="84" t="s">
        <v>602</v>
      </c>
      <c r="B201" s="343">
        <v>9525772.2990545202</v>
      </c>
      <c r="C201" s="343" t="s">
        <v>575</v>
      </c>
      <c r="D201" s="330" t="s">
        <v>195</v>
      </c>
      <c r="E201" s="330" t="s">
        <v>195</v>
      </c>
      <c r="F201" s="330" t="s">
        <v>195</v>
      </c>
      <c r="G201" s="343">
        <v>511312.45181160542</v>
      </c>
      <c r="H201" s="343">
        <v>55.62453515407163</v>
      </c>
      <c r="I201" s="343">
        <v>7.9494333871288001</v>
      </c>
      <c r="J201" s="343" t="s">
        <v>581</v>
      </c>
    </row>
    <row r="202" spans="1:10" x14ac:dyDescent="0.35">
      <c r="A202" s="347" t="s">
        <v>603</v>
      </c>
      <c r="B202" s="343">
        <v>9525772.2990545202</v>
      </c>
      <c r="C202" s="343" t="s">
        <v>575</v>
      </c>
      <c r="D202" s="330" t="s">
        <v>195</v>
      </c>
      <c r="E202" s="330" t="s">
        <v>195</v>
      </c>
      <c r="F202" s="330" t="s">
        <v>195</v>
      </c>
      <c r="G202" s="343">
        <v>511312.45181160542</v>
      </c>
      <c r="H202" s="343">
        <v>55.62453515407163</v>
      </c>
      <c r="I202" s="343">
        <v>7.9494333871288001</v>
      </c>
      <c r="J202" s="343" t="s">
        <v>581</v>
      </c>
    </row>
    <row r="203" spans="1:10" x14ac:dyDescent="0.35">
      <c r="A203" s="348" t="s">
        <v>604</v>
      </c>
      <c r="B203" s="343">
        <v>9525772.2990545202</v>
      </c>
      <c r="C203" s="343" t="s">
        <v>575</v>
      </c>
      <c r="D203" s="330" t="s">
        <v>195</v>
      </c>
      <c r="E203" s="330" t="s">
        <v>195</v>
      </c>
      <c r="F203" s="330" t="s">
        <v>195</v>
      </c>
      <c r="G203" s="343">
        <v>511312.45181160542</v>
      </c>
      <c r="H203" s="343">
        <v>55.62453515407163</v>
      </c>
      <c r="I203" s="343">
        <v>7.9494333871288001</v>
      </c>
      <c r="J203" s="343" t="s">
        <v>581</v>
      </c>
    </row>
    <row r="204" spans="1:10" x14ac:dyDescent="0.35">
      <c r="A204" s="353" t="s">
        <v>586</v>
      </c>
      <c r="B204" s="325">
        <v>4729665.5512366947</v>
      </c>
      <c r="C204" s="343" t="s">
        <v>575</v>
      </c>
      <c r="D204" s="343">
        <v>70.885292620820223</v>
      </c>
      <c r="E204" s="343">
        <v>1.8027391382564999</v>
      </c>
      <c r="F204" s="343">
        <v>0.3605478276513</v>
      </c>
      <c r="G204" s="325">
        <v>335263.72659802606</v>
      </c>
      <c r="H204" s="325">
        <v>8.5263532000779101</v>
      </c>
      <c r="I204" s="325">
        <v>1.7052706400155799</v>
      </c>
      <c r="J204" s="325" t="s">
        <v>517</v>
      </c>
    </row>
    <row r="205" spans="1:10" x14ac:dyDescent="0.35">
      <c r="A205" s="353" t="s">
        <v>587</v>
      </c>
      <c r="B205" s="325">
        <v>328115.56133154966</v>
      </c>
      <c r="C205" s="343" t="s">
        <v>575</v>
      </c>
      <c r="D205" s="343">
        <v>89.645233903118665</v>
      </c>
      <c r="E205" s="343">
        <v>9.4999999999999893</v>
      </c>
      <c r="F205" s="343">
        <v>1.42500000000001</v>
      </c>
      <c r="G205" s="325">
        <v>29413.996242819849</v>
      </c>
      <c r="H205" s="325">
        <v>3.1170978326497201</v>
      </c>
      <c r="I205" s="325">
        <v>0.46756467489746001</v>
      </c>
      <c r="J205" s="325" t="s">
        <v>517</v>
      </c>
    </row>
    <row r="206" spans="1:10" x14ac:dyDescent="0.35">
      <c r="A206" s="353" t="s">
        <v>588</v>
      </c>
      <c r="B206" s="325">
        <v>2918215.9098923812</v>
      </c>
      <c r="C206" s="343" t="s">
        <v>575</v>
      </c>
      <c r="D206" s="343">
        <v>50.248073994006539</v>
      </c>
      <c r="E206" s="343">
        <v>0.9</v>
      </c>
      <c r="F206" s="343">
        <v>0.09</v>
      </c>
      <c r="G206" s="325">
        <v>146634.72897075949</v>
      </c>
      <c r="H206" s="325">
        <v>2.6263943189031398</v>
      </c>
      <c r="I206" s="325">
        <v>0.26263943189031003</v>
      </c>
      <c r="J206" s="325" t="s">
        <v>517</v>
      </c>
    </row>
    <row r="207" spans="1:10" x14ac:dyDescent="0.35">
      <c r="A207" s="353" t="s">
        <v>589</v>
      </c>
      <c r="B207" s="325" t="s">
        <v>546</v>
      </c>
      <c r="C207" s="343" t="s">
        <v>575</v>
      </c>
      <c r="D207" s="343" t="s">
        <v>546</v>
      </c>
      <c r="E207" s="343" t="s">
        <v>546</v>
      </c>
      <c r="F207" s="343" t="s">
        <v>546</v>
      </c>
      <c r="G207" s="325" t="s">
        <v>546</v>
      </c>
      <c r="H207" s="325" t="s">
        <v>546</v>
      </c>
      <c r="I207" s="325" t="s">
        <v>546</v>
      </c>
      <c r="J207" s="325" t="s">
        <v>546</v>
      </c>
    </row>
    <row r="208" spans="1:10" x14ac:dyDescent="0.35">
      <c r="A208" s="353" t="s">
        <v>590</v>
      </c>
      <c r="B208" s="325" t="s">
        <v>546</v>
      </c>
      <c r="C208" s="343" t="s">
        <v>575</v>
      </c>
      <c r="D208" s="343" t="s">
        <v>546</v>
      </c>
      <c r="E208" s="343" t="s">
        <v>546</v>
      </c>
      <c r="F208" s="343" t="s">
        <v>546</v>
      </c>
      <c r="G208" s="325" t="s">
        <v>546</v>
      </c>
      <c r="H208" s="325" t="s">
        <v>546</v>
      </c>
      <c r="I208" s="325" t="s">
        <v>546</v>
      </c>
      <c r="J208" s="325" t="s">
        <v>546</v>
      </c>
    </row>
    <row r="209" spans="1:10" x14ac:dyDescent="0.35">
      <c r="A209" s="353" t="s">
        <v>97</v>
      </c>
      <c r="B209" s="325">
        <v>1549775.2765938945</v>
      </c>
      <c r="C209" s="343" t="s">
        <v>575</v>
      </c>
      <c r="D209" s="343">
        <v>88.686898270265601</v>
      </c>
      <c r="E209" s="343">
        <v>26.684313801501879</v>
      </c>
      <c r="F209" s="343">
        <v>3.5579085068669198</v>
      </c>
      <c r="G209" s="325">
        <v>137444.76229705545</v>
      </c>
      <c r="H209" s="325">
        <v>41.354689802440859</v>
      </c>
      <c r="I209" s="325">
        <v>5.5139586403254501</v>
      </c>
      <c r="J209" s="325" t="s">
        <v>517</v>
      </c>
    </row>
    <row r="210" spans="1:10" x14ac:dyDescent="0.35">
      <c r="A210" s="354" t="s">
        <v>605</v>
      </c>
      <c r="B210" s="343">
        <v>27380929.070997577</v>
      </c>
      <c r="C210" s="343" t="s">
        <v>575</v>
      </c>
      <c r="D210" s="330" t="s">
        <v>195</v>
      </c>
      <c r="E210" s="330" t="s">
        <v>195</v>
      </c>
      <c r="F210" s="330" t="s">
        <v>195</v>
      </c>
      <c r="G210" s="343">
        <v>1828547.5056527506</v>
      </c>
      <c r="H210" s="343">
        <v>382.79860804422441</v>
      </c>
      <c r="I210" s="343">
        <v>124.45346640051022</v>
      </c>
    </row>
    <row r="211" spans="1:10" x14ac:dyDescent="0.35">
      <c r="A211" s="344" t="s">
        <v>576</v>
      </c>
      <c r="B211" s="343">
        <v>26377297.642433621</v>
      </c>
      <c r="C211" s="343" t="s">
        <v>575</v>
      </c>
      <c r="D211" s="343">
        <v>68.068822253188799</v>
      </c>
      <c r="E211" s="343">
        <v>9.9034811829129694</v>
      </c>
      <c r="F211" s="343">
        <v>4.71245201077007</v>
      </c>
      <c r="G211" s="343">
        <v>1795471.5847422702</v>
      </c>
      <c r="H211" s="343">
        <v>261.22707085793598</v>
      </c>
      <c r="I211" s="343">
        <v>124.30174931376699</v>
      </c>
    </row>
    <row r="212" spans="1:10" x14ac:dyDescent="0.35">
      <c r="A212" s="344" t="s">
        <v>577</v>
      </c>
      <c r="B212" s="343" t="s">
        <v>546</v>
      </c>
      <c r="C212" s="343" t="s">
        <v>575</v>
      </c>
      <c r="D212" s="343" t="s">
        <v>546</v>
      </c>
      <c r="E212" s="343" t="s">
        <v>546</v>
      </c>
      <c r="F212" s="343" t="s">
        <v>546</v>
      </c>
      <c r="G212" s="343" t="s">
        <v>546</v>
      </c>
      <c r="H212" s="343" t="s">
        <v>546</v>
      </c>
      <c r="I212" s="343" t="s">
        <v>546</v>
      </c>
    </row>
    <row r="213" spans="1:10" x14ac:dyDescent="0.35">
      <c r="A213" s="344" t="s">
        <v>578</v>
      </c>
      <c r="B213" s="343">
        <v>658252.51161717589</v>
      </c>
      <c r="C213" s="343" t="s">
        <v>575</v>
      </c>
      <c r="D213" s="343">
        <v>50.248073994006511</v>
      </c>
      <c r="E213" s="343">
        <v>184.68099587458195</v>
      </c>
      <c r="F213" s="343">
        <v>0.2228129930062</v>
      </c>
      <c r="G213" s="343">
        <v>33075.920910480483</v>
      </c>
      <c r="H213" s="343">
        <v>121.56672938240486</v>
      </c>
      <c r="I213" s="343">
        <v>0.14666721226727</v>
      </c>
    </row>
    <row r="214" spans="1:10" x14ac:dyDescent="0.35">
      <c r="A214" s="344" t="s">
        <v>579</v>
      </c>
      <c r="B214" s="343" t="s">
        <v>596</v>
      </c>
      <c r="C214" s="343" t="s">
        <v>575</v>
      </c>
      <c r="D214" s="343" t="s">
        <v>596</v>
      </c>
      <c r="E214" s="343" t="s">
        <v>3329</v>
      </c>
      <c r="F214" s="343" t="s">
        <v>3329</v>
      </c>
      <c r="G214" s="343" t="s">
        <v>596</v>
      </c>
      <c r="H214" s="343" t="s">
        <v>3329</v>
      </c>
      <c r="I214" s="343" t="s">
        <v>3329</v>
      </c>
    </row>
    <row r="215" spans="1:10" x14ac:dyDescent="0.35">
      <c r="A215" s="344" t="s">
        <v>582</v>
      </c>
      <c r="B215" s="343">
        <v>345378.91694677953</v>
      </c>
      <c r="C215" s="343" t="s">
        <v>575</v>
      </c>
      <c r="D215" s="343">
        <v>65.065035461653977</v>
      </c>
      <c r="E215" s="343">
        <v>1.39203745442E-2</v>
      </c>
      <c r="F215" s="343">
        <v>1.46212586472E-2</v>
      </c>
      <c r="G215" s="343">
        <v>22472.091478849856</v>
      </c>
      <c r="H215" s="343">
        <v>4.8078038835700004E-3</v>
      </c>
      <c r="I215" s="343">
        <v>5.0498744759699997E-3</v>
      </c>
    </row>
    <row r="216" spans="1:10" x14ac:dyDescent="0.35">
      <c r="A216" s="355" t="s">
        <v>606</v>
      </c>
      <c r="B216" s="343">
        <v>2520593.7655260009</v>
      </c>
      <c r="C216" s="343" t="s">
        <v>575</v>
      </c>
      <c r="D216" s="330" t="s">
        <v>195</v>
      </c>
      <c r="E216" s="330" t="s">
        <v>195</v>
      </c>
      <c r="F216" s="330" t="s">
        <v>195</v>
      </c>
      <c r="G216" s="343">
        <v>171223.03700227189</v>
      </c>
      <c r="H216" s="343">
        <v>2.0771880881664</v>
      </c>
      <c r="I216" s="343">
        <v>5.2994341437007098</v>
      </c>
    </row>
    <row r="217" spans="1:10" x14ac:dyDescent="0.35">
      <c r="A217" s="344" t="s">
        <v>607</v>
      </c>
      <c r="B217" s="325">
        <v>37296.193325856322</v>
      </c>
      <c r="C217" s="343" t="s">
        <v>575</v>
      </c>
      <c r="D217" s="343">
        <v>65.528560814054615</v>
      </c>
      <c r="E217" s="343">
        <v>55.694372613795643</v>
      </c>
      <c r="F217" s="343">
        <v>0.84385413051206004</v>
      </c>
      <c r="G217" s="325">
        <v>2443.9658724861142</v>
      </c>
      <c r="H217" s="325">
        <v>2.0771880881664</v>
      </c>
      <c r="I217" s="325">
        <v>3.1472546790399999E-2</v>
      </c>
    </row>
    <row r="218" spans="1:10" x14ac:dyDescent="0.35">
      <c r="A218" s="344" t="s">
        <v>608</v>
      </c>
      <c r="B218" s="325">
        <v>2483297.5722001446</v>
      </c>
      <c r="C218" s="343" t="s">
        <v>575</v>
      </c>
      <c r="D218" s="343">
        <v>67.965705366615154</v>
      </c>
      <c r="E218" s="343" t="s">
        <v>546</v>
      </c>
      <c r="F218" s="343">
        <v>2.1213573660618601</v>
      </c>
      <c r="G218" s="325">
        <v>168779.07112978576</v>
      </c>
      <c r="H218" s="325" t="s">
        <v>546</v>
      </c>
      <c r="I218" s="325">
        <v>5.2679615969103102</v>
      </c>
    </row>
    <row r="219" spans="1:10" x14ac:dyDescent="0.35">
      <c r="A219" s="344" t="s">
        <v>97</v>
      </c>
      <c r="B219" s="325" t="s">
        <v>546</v>
      </c>
      <c r="C219" s="343" t="s">
        <v>575</v>
      </c>
      <c r="D219" s="343" t="s">
        <v>546</v>
      </c>
      <c r="E219" s="343" t="s">
        <v>546</v>
      </c>
      <c r="F219" s="343" t="s">
        <v>546</v>
      </c>
      <c r="G219" s="325" t="s">
        <v>546</v>
      </c>
      <c r="H219" s="325" t="s">
        <v>546</v>
      </c>
      <c r="I219" s="325" t="s">
        <v>546</v>
      </c>
    </row>
    <row r="220" spans="1:10" x14ac:dyDescent="0.35">
      <c r="A220" s="85" t="s">
        <v>609</v>
      </c>
      <c r="B220" s="343">
        <v>23019933.091560528</v>
      </c>
      <c r="C220" s="343" t="s">
        <v>575</v>
      </c>
      <c r="D220" s="330" t="s">
        <v>195</v>
      </c>
      <c r="E220" s="330" t="s">
        <v>195</v>
      </c>
      <c r="F220" s="330" t="s">
        <v>195</v>
      </c>
      <c r="G220" s="343">
        <v>1541393.9638842882</v>
      </c>
      <c r="H220" s="343">
        <v>96.270134794355883</v>
      </c>
      <c r="I220" s="343">
        <v>107.92526854501631</v>
      </c>
    </row>
    <row r="221" spans="1:10" x14ac:dyDescent="0.35">
      <c r="A221" s="344" t="s">
        <v>610</v>
      </c>
      <c r="B221" s="343">
        <v>16921811.292189937</v>
      </c>
      <c r="C221" s="343" t="s">
        <v>575</v>
      </c>
      <c r="D221" s="343">
        <v>67.295257514422005</v>
      </c>
      <c r="E221" s="343">
        <v>5.1084749541971002</v>
      </c>
      <c r="F221" s="343">
        <v>6.3145397954923403</v>
      </c>
      <c r="G221" s="343">
        <v>1138757.6485183758</v>
      </c>
      <c r="H221" s="343">
        <v>86.444649165802019</v>
      </c>
      <c r="I221" s="343">
        <v>106.85345081634493</v>
      </c>
    </row>
    <row r="222" spans="1:10" x14ac:dyDescent="0.35">
      <c r="A222" s="344" t="s">
        <v>611</v>
      </c>
      <c r="B222" s="343">
        <v>5709315.2607636722</v>
      </c>
      <c r="C222" s="343" t="s">
        <v>575</v>
      </c>
      <c r="D222" s="343">
        <v>70.097394827971897</v>
      </c>
      <c r="E222" s="343">
        <v>0.18488760139145</v>
      </c>
      <c r="F222" s="343">
        <v>0.18175815724357</v>
      </c>
      <c r="G222" s="343">
        <v>400208.12603111647</v>
      </c>
      <c r="H222" s="343">
        <v>1.05558160415021</v>
      </c>
      <c r="I222" s="343">
        <v>1.03771462091897</v>
      </c>
    </row>
    <row r="223" spans="1:10" x14ac:dyDescent="0.35">
      <c r="A223" s="344" t="s">
        <v>612</v>
      </c>
      <c r="B223" s="343">
        <v>29789.5019987257</v>
      </c>
      <c r="C223" s="343" t="s">
        <v>575</v>
      </c>
      <c r="D223" s="343">
        <v>58.50719119052814</v>
      </c>
      <c r="E223" s="343">
        <v>0.36099554498696002</v>
      </c>
      <c r="F223" s="343">
        <v>0.75475590689572003</v>
      </c>
      <c r="G223" s="343">
        <v>1742.9000889100646</v>
      </c>
      <c r="H223" s="343">
        <v>1.075387750892E-2</v>
      </c>
      <c r="I223" s="343">
        <v>2.248380259702E-2</v>
      </c>
    </row>
    <row r="224" spans="1:10" x14ac:dyDescent="0.35">
      <c r="A224" s="344" t="s">
        <v>613</v>
      </c>
      <c r="B224" s="343" t="s">
        <v>596</v>
      </c>
      <c r="C224" s="343" t="s">
        <v>575</v>
      </c>
      <c r="D224" s="330" t="s">
        <v>195</v>
      </c>
      <c r="E224" s="330" t="s">
        <v>195</v>
      </c>
      <c r="F224" s="330" t="s">
        <v>195</v>
      </c>
      <c r="G224" s="343" t="s">
        <v>596</v>
      </c>
      <c r="H224" s="343">
        <v>1.1155517503383201</v>
      </c>
      <c r="I224" s="343">
        <v>1.5879024829000001E-4</v>
      </c>
    </row>
    <row r="225" spans="1:9" x14ac:dyDescent="0.35">
      <c r="A225" s="344" t="s">
        <v>578</v>
      </c>
      <c r="B225" s="343">
        <v>13638.11966141349</v>
      </c>
      <c r="C225" s="343" t="s">
        <v>575</v>
      </c>
      <c r="D225" s="343">
        <v>50.248073994006518</v>
      </c>
      <c r="E225" s="343">
        <v>560.10584906989629</v>
      </c>
      <c r="F225" s="343">
        <v>0.47005310044812998</v>
      </c>
      <c r="G225" s="343">
        <v>685.28924588582026</v>
      </c>
      <c r="H225" s="343">
        <v>7.6387905926728497</v>
      </c>
      <c r="I225" s="343">
        <v>6.4106404311300002E-3</v>
      </c>
    </row>
    <row r="226" spans="1:9" x14ac:dyDescent="0.35">
      <c r="A226" s="344" t="s">
        <v>582</v>
      </c>
      <c r="B226" s="343">
        <v>345378.91694677953</v>
      </c>
      <c r="C226" s="343" t="s">
        <v>575</v>
      </c>
      <c r="D226" s="343">
        <v>65.065035461653977</v>
      </c>
      <c r="E226" s="343">
        <v>1.39203745442E-2</v>
      </c>
      <c r="F226" s="343">
        <v>1.46212586472E-2</v>
      </c>
      <c r="G226" s="343">
        <v>22472.091478849856</v>
      </c>
      <c r="H226" s="343">
        <v>4.8078038835700004E-3</v>
      </c>
      <c r="I226" s="343">
        <v>5.0498744759699997E-3</v>
      </c>
    </row>
    <row r="227" spans="1:9" x14ac:dyDescent="0.35">
      <c r="A227" s="344" t="s">
        <v>614</v>
      </c>
      <c r="B227" s="343" t="s">
        <v>596</v>
      </c>
      <c r="C227" s="343" t="s">
        <v>575</v>
      </c>
      <c r="D227" s="330" t="s">
        <v>195</v>
      </c>
      <c r="E227" s="330" t="s">
        <v>195</v>
      </c>
      <c r="F227" s="330" t="s">
        <v>195</v>
      </c>
      <c r="G227" s="343" t="s">
        <v>596</v>
      </c>
      <c r="H227" s="343" t="s">
        <v>3329</v>
      </c>
      <c r="I227" s="343" t="s">
        <v>3329</v>
      </c>
    </row>
    <row r="228" spans="1:9" x14ac:dyDescent="0.35">
      <c r="A228" s="356" t="s">
        <v>615</v>
      </c>
      <c r="B228" s="343">
        <v>9895247.3702209964</v>
      </c>
      <c r="C228" s="343" t="s">
        <v>575</v>
      </c>
      <c r="D228" s="330" t="s">
        <v>195</v>
      </c>
      <c r="E228" s="330" t="s">
        <v>195</v>
      </c>
      <c r="F228" s="330" t="s">
        <v>195</v>
      </c>
      <c r="G228" s="343">
        <v>642823.95340102573</v>
      </c>
      <c r="H228" s="343">
        <v>50.343822771480582</v>
      </c>
      <c r="I228" s="343">
        <v>58.025893025180771</v>
      </c>
    </row>
    <row r="229" spans="1:9" x14ac:dyDescent="0.35">
      <c r="A229" s="344" t="s">
        <v>610</v>
      </c>
      <c r="B229" s="325">
        <v>9488919.231847588</v>
      </c>
      <c r="C229" s="343" t="s">
        <v>575</v>
      </c>
      <c r="D229" s="343">
        <v>67.295257514422005</v>
      </c>
      <c r="E229" s="343">
        <v>5.3042668218372304</v>
      </c>
      <c r="F229" s="343">
        <v>6.1142025353863501</v>
      </c>
      <c r="G229" s="325">
        <v>638559.26324073481</v>
      </c>
      <c r="H229" s="325">
        <v>50.331759456582397</v>
      </c>
      <c r="I229" s="325">
        <v>58.017174025438798</v>
      </c>
    </row>
    <row r="230" spans="1:9" x14ac:dyDescent="0.35">
      <c r="A230" s="344" t="s">
        <v>611</v>
      </c>
      <c r="B230" s="325">
        <v>60503.067046264565</v>
      </c>
      <c r="C230" s="343" t="s">
        <v>575</v>
      </c>
      <c r="D230" s="343">
        <v>70.097394827971897</v>
      </c>
      <c r="E230" s="343">
        <v>5.0597952880620002E-2</v>
      </c>
      <c r="F230" s="343">
        <v>0.11121541425701</v>
      </c>
      <c r="G230" s="325">
        <v>4241.107379045262</v>
      </c>
      <c r="H230" s="325">
        <v>3.0613313355399999E-3</v>
      </c>
      <c r="I230" s="325">
        <v>6.7288736653700002E-3</v>
      </c>
    </row>
    <row r="231" spans="1:9" x14ac:dyDescent="0.35">
      <c r="A231" s="344" t="s">
        <v>612</v>
      </c>
      <c r="B231" s="325">
        <v>140.98152388821543</v>
      </c>
      <c r="C231" s="343" t="s">
        <v>575</v>
      </c>
      <c r="D231" s="343">
        <v>58.50719119052814</v>
      </c>
      <c r="E231" s="343">
        <v>0.35312565588008998</v>
      </c>
      <c r="F231" s="343">
        <v>0.42764119791897998</v>
      </c>
      <c r="G231" s="325">
        <v>8.2484329724598293</v>
      </c>
      <c r="H231" s="325">
        <v>4.9784193089999999E-5</v>
      </c>
      <c r="I231" s="325">
        <v>6.0289507759999999E-5</v>
      </c>
    </row>
    <row r="232" spans="1:9" x14ac:dyDescent="0.35">
      <c r="A232" s="344" t="s">
        <v>613</v>
      </c>
      <c r="B232" s="343" t="s">
        <v>519</v>
      </c>
      <c r="C232" s="343" t="s">
        <v>575</v>
      </c>
      <c r="D232" s="330" t="s">
        <v>195</v>
      </c>
      <c r="E232" s="330" t="s">
        <v>195</v>
      </c>
      <c r="F232" s="330" t="s">
        <v>195</v>
      </c>
      <c r="G232" s="343" t="s">
        <v>519</v>
      </c>
      <c r="H232" s="343" t="s">
        <v>546</v>
      </c>
      <c r="I232" s="343" t="s">
        <v>546</v>
      </c>
    </row>
    <row r="233" spans="1:9" x14ac:dyDescent="0.35">
      <c r="A233" s="353" t="s">
        <v>616</v>
      </c>
      <c r="B233" s="325" t="s">
        <v>519</v>
      </c>
      <c r="C233" s="343" t="s">
        <v>575</v>
      </c>
      <c r="D233" s="343" t="s">
        <v>519</v>
      </c>
      <c r="E233" s="343" t="s">
        <v>546</v>
      </c>
      <c r="F233" s="343" t="s">
        <v>546</v>
      </c>
      <c r="G233" s="325" t="s">
        <v>519</v>
      </c>
      <c r="H233" s="325" t="s">
        <v>546</v>
      </c>
      <c r="I233" s="325" t="s">
        <v>546</v>
      </c>
    </row>
    <row r="234" spans="1:9" x14ac:dyDescent="0.35">
      <c r="A234" s="344" t="s">
        <v>578</v>
      </c>
      <c r="B234" s="325">
        <v>305.17285647552848</v>
      </c>
      <c r="C234" s="343" t="s">
        <v>575</v>
      </c>
      <c r="D234" s="343">
        <v>50.248073994006504</v>
      </c>
      <c r="E234" s="343">
        <v>27.307030076668191</v>
      </c>
      <c r="F234" s="343">
        <v>3.3069279612714402</v>
      </c>
      <c r="G234" s="325">
        <v>15.334348273144681</v>
      </c>
      <c r="H234" s="325">
        <v>8.3333643703600007E-3</v>
      </c>
      <c r="I234" s="325">
        <v>1.0091846521000001E-3</v>
      </c>
    </row>
    <row r="235" spans="1:9" x14ac:dyDescent="0.35">
      <c r="A235" s="344" t="s">
        <v>582</v>
      </c>
      <c r="B235" s="325">
        <v>345378.91694677953</v>
      </c>
      <c r="C235" s="343" t="s">
        <v>575</v>
      </c>
      <c r="D235" s="343">
        <v>65.065035461653977</v>
      </c>
      <c r="E235" s="343">
        <v>1.79175673101E-3</v>
      </c>
      <c r="F235" s="343">
        <v>2.6656285938899999E-3</v>
      </c>
      <c r="G235" s="325">
        <v>22472.091478849856</v>
      </c>
      <c r="H235" s="325">
        <v>6.1883499919000002E-4</v>
      </c>
      <c r="I235" s="325">
        <v>9.2065191673999997E-4</v>
      </c>
    </row>
    <row r="236" spans="1:9" x14ac:dyDescent="0.35">
      <c r="A236" s="344" t="s">
        <v>614</v>
      </c>
      <c r="B236" s="343" t="s">
        <v>519</v>
      </c>
      <c r="C236" s="343" t="s">
        <v>575</v>
      </c>
      <c r="D236" s="330" t="s">
        <v>195</v>
      </c>
      <c r="E236" s="330" t="s">
        <v>195</v>
      </c>
      <c r="F236" s="330" t="s">
        <v>195</v>
      </c>
      <c r="G236" s="343" t="s">
        <v>519</v>
      </c>
      <c r="H236" s="343" t="s">
        <v>519</v>
      </c>
      <c r="I236" s="343" t="s">
        <v>519</v>
      </c>
    </row>
    <row r="237" spans="1:9" x14ac:dyDescent="0.35">
      <c r="A237" s="353" t="s">
        <v>92</v>
      </c>
      <c r="B237" s="325" t="s">
        <v>519</v>
      </c>
      <c r="C237" s="343" t="s">
        <v>575</v>
      </c>
      <c r="D237" s="343" t="s">
        <v>519</v>
      </c>
      <c r="E237" s="343" t="s">
        <v>519</v>
      </c>
      <c r="F237" s="343" t="s">
        <v>519</v>
      </c>
      <c r="G237" s="325" t="s">
        <v>519</v>
      </c>
      <c r="H237" s="325" t="s">
        <v>519</v>
      </c>
      <c r="I237" s="325" t="s">
        <v>519</v>
      </c>
    </row>
    <row r="238" spans="1:9" x14ac:dyDescent="0.35">
      <c r="A238" s="356" t="s">
        <v>617</v>
      </c>
      <c r="B238" s="343">
        <v>7274895.0369216222</v>
      </c>
      <c r="C238" s="343" t="s">
        <v>575</v>
      </c>
      <c r="D238" s="330" t="s">
        <v>195</v>
      </c>
      <c r="E238" s="330" t="s">
        <v>195</v>
      </c>
      <c r="F238" s="330" t="s">
        <v>195</v>
      </c>
      <c r="G238" s="343">
        <v>490535.10916694818</v>
      </c>
      <c r="H238" s="343">
        <v>32.091453933462091</v>
      </c>
      <c r="I238" s="343">
        <v>45.787790609772657</v>
      </c>
    </row>
    <row r="239" spans="1:9" x14ac:dyDescent="0.35">
      <c r="A239" s="344" t="s">
        <v>610</v>
      </c>
      <c r="B239" s="325">
        <v>6900391.8089475194</v>
      </c>
      <c r="C239" s="343" t="s">
        <v>575</v>
      </c>
      <c r="D239" s="343">
        <v>67.295257514421991</v>
      </c>
      <c r="E239" s="343">
        <v>4.6393023813644101</v>
      </c>
      <c r="F239" s="343">
        <v>6.6250690139685604</v>
      </c>
      <c r="G239" s="325">
        <v>464363.64373353153</v>
      </c>
      <c r="H239" s="325">
        <v>32.013004151597677</v>
      </c>
      <c r="I239" s="325">
        <v>45.715571957700703</v>
      </c>
    </row>
    <row r="240" spans="1:9" x14ac:dyDescent="0.35">
      <c r="A240" s="344" t="s">
        <v>611</v>
      </c>
      <c r="B240" s="325">
        <v>368052.82160106598</v>
      </c>
      <c r="C240" s="343" t="s">
        <v>575</v>
      </c>
      <c r="D240" s="343">
        <v>70.097394827971897</v>
      </c>
      <c r="E240" s="343">
        <v>0.10464546595778</v>
      </c>
      <c r="F240" s="343">
        <v>0.16285495695248001</v>
      </c>
      <c r="G240" s="325">
        <v>25799.543953319026</v>
      </c>
      <c r="H240" s="325">
        <v>3.8515059013520002E-2</v>
      </c>
      <c r="I240" s="325">
        <v>5.9939226418079999E-2</v>
      </c>
    </row>
    <row r="241" spans="1:9" x14ac:dyDescent="0.35">
      <c r="A241" s="344" t="s">
        <v>612</v>
      </c>
      <c r="B241" s="325">
        <v>5787.6625596214753</v>
      </c>
      <c r="C241" s="343" t="s">
        <v>575</v>
      </c>
      <c r="D241" s="343">
        <v>58.50719119052814</v>
      </c>
      <c r="E241" s="343">
        <v>0.67636171756462005</v>
      </c>
      <c r="F241" s="343">
        <v>0.87181754613039997</v>
      </c>
      <c r="G241" s="325">
        <v>338.61987992203512</v>
      </c>
      <c r="H241" s="325">
        <v>3.9145533895100001E-3</v>
      </c>
      <c r="I241" s="325">
        <v>5.04578577056E-3</v>
      </c>
    </row>
    <row r="242" spans="1:9" x14ac:dyDescent="0.35">
      <c r="A242" s="344" t="s">
        <v>613</v>
      </c>
      <c r="B242" s="343" t="s">
        <v>519</v>
      </c>
      <c r="C242" s="343" t="s">
        <v>575</v>
      </c>
      <c r="D242" s="330" t="s">
        <v>195</v>
      </c>
      <c r="E242" s="330" t="s">
        <v>195</v>
      </c>
      <c r="F242" s="330" t="s">
        <v>195</v>
      </c>
      <c r="G242" s="343" t="s">
        <v>519</v>
      </c>
      <c r="H242" s="343">
        <v>1.0519629843E-4</v>
      </c>
      <c r="I242" s="343">
        <v>1.355960522E-5</v>
      </c>
    </row>
    <row r="243" spans="1:9" x14ac:dyDescent="0.35">
      <c r="A243" s="353" t="s">
        <v>616</v>
      </c>
      <c r="B243" s="325" t="s">
        <v>519</v>
      </c>
      <c r="C243" s="343" t="s">
        <v>575</v>
      </c>
      <c r="D243" s="343" t="s">
        <v>519</v>
      </c>
      <c r="E243" s="343" t="s">
        <v>519</v>
      </c>
      <c r="F243" s="343" t="s">
        <v>519</v>
      </c>
      <c r="G243" s="325" t="s">
        <v>519</v>
      </c>
      <c r="H243" s="325">
        <v>1.0519629843E-4</v>
      </c>
      <c r="I243" s="325">
        <v>1.355960522E-5</v>
      </c>
    </row>
    <row r="244" spans="1:9" x14ac:dyDescent="0.35">
      <c r="A244" s="344" t="s">
        <v>578</v>
      </c>
      <c r="B244" s="325">
        <v>662.74381341579385</v>
      </c>
      <c r="C244" s="343" t="s">
        <v>575</v>
      </c>
      <c r="D244" s="343">
        <v>50.248073994006518</v>
      </c>
      <c r="E244" s="343">
        <v>51.386358629942983</v>
      </c>
      <c r="F244" s="343">
        <v>6.6236050802272004</v>
      </c>
      <c r="G244" s="325">
        <v>33.301600175586863</v>
      </c>
      <c r="H244" s="325">
        <v>3.4055991275959999E-2</v>
      </c>
      <c r="I244" s="325">
        <v>4.3897532894299996E-3</v>
      </c>
    </row>
    <row r="245" spans="1:9" x14ac:dyDescent="0.35">
      <c r="A245" s="344" t="s">
        <v>582</v>
      </c>
      <c r="B245" s="325" t="s">
        <v>519</v>
      </c>
      <c r="C245" s="343" t="s">
        <v>575</v>
      </c>
      <c r="D245" s="343" t="s">
        <v>519</v>
      </c>
      <c r="E245" s="343" t="s">
        <v>519</v>
      </c>
      <c r="F245" s="343" t="s">
        <v>519</v>
      </c>
      <c r="G245" s="325" t="s">
        <v>519</v>
      </c>
      <c r="H245" s="325">
        <v>1.8589818869899999E-3</v>
      </c>
      <c r="I245" s="325">
        <v>2.8303269886699998E-3</v>
      </c>
    </row>
    <row r="246" spans="1:9" x14ac:dyDescent="0.35">
      <c r="A246" s="344" t="s">
        <v>614</v>
      </c>
      <c r="B246" s="343" t="s">
        <v>546</v>
      </c>
      <c r="C246" s="343" t="s">
        <v>575</v>
      </c>
      <c r="D246" s="330" t="s">
        <v>195</v>
      </c>
      <c r="E246" s="330" t="s">
        <v>195</v>
      </c>
      <c r="F246" s="330" t="s">
        <v>195</v>
      </c>
      <c r="G246" s="343" t="s">
        <v>546</v>
      </c>
      <c r="H246" s="343" t="s">
        <v>546</v>
      </c>
      <c r="I246" s="343" t="s">
        <v>546</v>
      </c>
    </row>
    <row r="247" spans="1:9" x14ac:dyDescent="0.35">
      <c r="A247" s="356" t="s">
        <v>618</v>
      </c>
      <c r="B247" s="343">
        <v>5826448.2089474062</v>
      </c>
      <c r="C247" s="343" t="s">
        <v>575</v>
      </c>
      <c r="D247" s="330" t="s">
        <v>195</v>
      </c>
      <c r="E247" s="330" t="s">
        <v>195</v>
      </c>
      <c r="F247" s="330" t="s">
        <v>195</v>
      </c>
      <c r="G247" s="343">
        <v>406464.06341850274</v>
      </c>
      <c r="H247" s="343">
        <v>13.10142251180992</v>
      </c>
      <c r="I247" s="343">
        <v>4.03740544415776</v>
      </c>
    </row>
    <row r="248" spans="1:9" x14ac:dyDescent="0.35">
      <c r="A248" s="344" t="s">
        <v>610</v>
      </c>
      <c r="B248" s="325">
        <v>509157.77592432662</v>
      </c>
      <c r="C248" s="343" t="s">
        <v>575</v>
      </c>
      <c r="D248" s="343">
        <v>67.295257514421976</v>
      </c>
      <c r="E248" s="343">
        <v>6.6118011728430899</v>
      </c>
      <c r="F248" s="343">
        <v>5.9834603562120598</v>
      </c>
      <c r="G248" s="325">
        <v>34263.90364629792</v>
      </c>
      <c r="H248" s="325">
        <v>3.3664499800186398</v>
      </c>
      <c r="I248" s="325">
        <v>3.0465253673003101</v>
      </c>
    </row>
    <row r="249" spans="1:9" x14ac:dyDescent="0.35">
      <c r="A249" s="344" t="s">
        <v>611</v>
      </c>
      <c r="B249" s="325">
        <v>5280759.3721163413</v>
      </c>
      <c r="C249" s="343" t="s">
        <v>575</v>
      </c>
      <c r="D249" s="343">
        <v>70.097394827971897</v>
      </c>
      <c r="E249" s="343">
        <v>0.19201882576876</v>
      </c>
      <c r="F249" s="343">
        <v>0.18388387964861</v>
      </c>
      <c r="G249" s="325">
        <v>370167.47469875216</v>
      </c>
      <c r="H249" s="325">
        <v>1.0140052138011499</v>
      </c>
      <c r="I249" s="325">
        <v>0.97104652083552001</v>
      </c>
    </row>
    <row r="250" spans="1:9" x14ac:dyDescent="0.35">
      <c r="A250" s="344" t="s">
        <v>612</v>
      </c>
      <c r="B250" s="325">
        <v>23860.857915216009</v>
      </c>
      <c r="C250" s="343" t="s">
        <v>575</v>
      </c>
      <c r="D250" s="343">
        <v>58.50719119052814</v>
      </c>
      <c r="E250" s="343">
        <v>0.2845471839464</v>
      </c>
      <c r="F250" s="343">
        <v>0.72829432120368998</v>
      </c>
      <c r="G250" s="325">
        <v>1396.0317760155697</v>
      </c>
      <c r="H250" s="325">
        <v>6.7895399263199997E-3</v>
      </c>
      <c r="I250" s="325">
        <v>1.7377727318699999E-2</v>
      </c>
    </row>
    <row r="251" spans="1:9" x14ac:dyDescent="0.35">
      <c r="A251" s="344" t="s">
        <v>619</v>
      </c>
      <c r="B251" s="343" t="s">
        <v>519</v>
      </c>
      <c r="C251" s="343" t="s">
        <v>575</v>
      </c>
      <c r="D251" s="330" t="s">
        <v>195</v>
      </c>
      <c r="E251" s="330" t="s">
        <v>195</v>
      </c>
      <c r="F251" s="330" t="s">
        <v>195</v>
      </c>
      <c r="G251" s="343" t="s">
        <v>519</v>
      </c>
      <c r="H251" s="343">
        <v>1.1154465540398899</v>
      </c>
      <c r="I251" s="343">
        <v>1.4523064306999999E-4</v>
      </c>
    </row>
    <row r="252" spans="1:9" x14ac:dyDescent="0.35">
      <c r="A252" s="353" t="s">
        <v>616</v>
      </c>
      <c r="B252" s="325" t="s">
        <v>519</v>
      </c>
      <c r="C252" s="343" t="s">
        <v>575</v>
      </c>
      <c r="D252" s="343" t="s">
        <v>519</v>
      </c>
      <c r="E252" s="343" t="s">
        <v>519</v>
      </c>
      <c r="F252" s="343" t="s">
        <v>519</v>
      </c>
      <c r="G252" s="325" t="s">
        <v>519</v>
      </c>
      <c r="H252" s="325">
        <v>1.1154465540398899</v>
      </c>
      <c r="I252" s="325">
        <v>1.4523064306999999E-4</v>
      </c>
    </row>
    <row r="253" spans="1:9" x14ac:dyDescent="0.35">
      <c r="A253" s="344" t="s">
        <v>578</v>
      </c>
      <c r="B253" s="325">
        <v>12670.202991522168</v>
      </c>
      <c r="C253" s="343" t="s">
        <v>575</v>
      </c>
      <c r="D253" s="343">
        <v>50.248073994006518</v>
      </c>
      <c r="E253" s="343">
        <v>599.54850305945388</v>
      </c>
      <c r="F253" s="343">
        <v>7.984895666446E-2</v>
      </c>
      <c r="G253" s="325">
        <v>636.65329743708867</v>
      </c>
      <c r="H253" s="325">
        <v>7.5964012370265301</v>
      </c>
      <c r="I253" s="325">
        <v>1.0117024896E-3</v>
      </c>
    </row>
    <row r="254" spans="1:9" x14ac:dyDescent="0.35">
      <c r="A254" s="344" t="s">
        <v>582</v>
      </c>
      <c r="B254" s="325" t="s">
        <v>519</v>
      </c>
      <c r="C254" s="343" t="s">
        <v>575</v>
      </c>
      <c r="D254" s="343" t="s">
        <v>519</v>
      </c>
      <c r="E254" s="343" t="s">
        <v>519</v>
      </c>
      <c r="F254" s="343" t="s">
        <v>519</v>
      </c>
      <c r="G254" s="325" t="s">
        <v>519</v>
      </c>
      <c r="H254" s="325">
        <v>2.3299869973900001E-3</v>
      </c>
      <c r="I254" s="325">
        <v>1.2988955705600001E-3</v>
      </c>
    </row>
    <row r="255" spans="1:9" x14ac:dyDescent="0.35">
      <c r="A255" s="344" t="s">
        <v>614</v>
      </c>
      <c r="B255" s="343" t="s">
        <v>546</v>
      </c>
      <c r="C255" s="343" t="s">
        <v>575</v>
      </c>
      <c r="D255" s="330" t="s">
        <v>195</v>
      </c>
      <c r="E255" s="330" t="s">
        <v>195</v>
      </c>
      <c r="F255" s="330" t="s">
        <v>195</v>
      </c>
      <c r="G255" s="343" t="s">
        <v>546</v>
      </c>
      <c r="H255" s="343" t="s">
        <v>546</v>
      </c>
      <c r="I255" s="343" t="s">
        <v>546</v>
      </c>
    </row>
    <row r="256" spans="1:9" x14ac:dyDescent="0.35">
      <c r="A256" s="356" t="s">
        <v>620</v>
      </c>
      <c r="B256" s="343">
        <v>23342.475470502937</v>
      </c>
      <c r="C256" s="343" t="s">
        <v>575</v>
      </c>
      <c r="D256" s="330" t="s">
        <v>195</v>
      </c>
      <c r="E256" s="330" t="s">
        <v>195</v>
      </c>
      <c r="F256" s="330" t="s">
        <v>195</v>
      </c>
      <c r="G256" s="343">
        <v>1570.8378978115738</v>
      </c>
      <c r="H256" s="343">
        <v>0.73343557760330003</v>
      </c>
      <c r="I256" s="343">
        <v>7.4179465905120007E-2</v>
      </c>
    </row>
    <row r="257" spans="1:9" x14ac:dyDescent="0.35">
      <c r="A257" s="344" t="s">
        <v>610</v>
      </c>
      <c r="B257" s="325">
        <v>23342.475470502937</v>
      </c>
      <c r="C257" s="343" t="s">
        <v>575</v>
      </c>
      <c r="D257" s="343">
        <v>67.295257514421991</v>
      </c>
      <c r="E257" s="343">
        <v>31.420642533398681</v>
      </c>
      <c r="F257" s="343">
        <v>3.1778748573114299</v>
      </c>
      <c r="G257" s="325">
        <v>1570.8378978115738</v>
      </c>
      <c r="H257" s="325">
        <v>0.73343557760330003</v>
      </c>
      <c r="I257" s="325">
        <v>7.4179465905120007E-2</v>
      </c>
    </row>
    <row r="258" spans="1:9" x14ac:dyDescent="0.35">
      <c r="A258" s="344" t="s">
        <v>611</v>
      </c>
      <c r="B258" s="325" t="s">
        <v>546</v>
      </c>
      <c r="C258" s="343" t="s">
        <v>575</v>
      </c>
      <c r="D258" s="343" t="s">
        <v>546</v>
      </c>
      <c r="E258" s="343" t="s">
        <v>546</v>
      </c>
      <c r="F258" s="343" t="s">
        <v>546</v>
      </c>
      <c r="G258" s="325" t="s">
        <v>546</v>
      </c>
      <c r="H258" s="325" t="s">
        <v>546</v>
      </c>
      <c r="I258" s="325" t="s">
        <v>546</v>
      </c>
    </row>
    <row r="259" spans="1:9" x14ac:dyDescent="0.35">
      <c r="A259" s="344" t="s">
        <v>612</v>
      </c>
      <c r="B259" s="325" t="s">
        <v>546</v>
      </c>
      <c r="C259" s="343" t="s">
        <v>575</v>
      </c>
      <c r="D259" s="343" t="s">
        <v>546</v>
      </c>
      <c r="E259" s="343" t="s">
        <v>546</v>
      </c>
      <c r="F259" s="343" t="s">
        <v>546</v>
      </c>
      <c r="G259" s="325" t="s">
        <v>546</v>
      </c>
      <c r="H259" s="325" t="s">
        <v>546</v>
      </c>
      <c r="I259" s="325" t="s">
        <v>546</v>
      </c>
    </row>
    <row r="260" spans="1:9" x14ac:dyDescent="0.35">
      <c r="A260" s="344" t="s">
        <v>613</v>
      </c>
      <c r="B260" s="343" t="s">
        <v>546</v>
      </c>
      <c r="C260" s="343" t="s">
        <v>575</v>
      </c>
      <c r="D260" s="330" t="s">
        <v>195</v>
      </c>
      <c r="E260" s="330" t="s">
        <v>195</v>
      </c>
      <c r="F260" s="330" t="s">
        <v>195</v>
      </c>
      <c r="G260" s="343" t="s">
        <v>546</v>
      </c>
      <c r="H260" s="343" t="s">
        <v>546</v>
      </c>
      <c r="I260" s="343" t="s">
        <v>546</v>
      </c>
    </row>
    <row r="261" spans="1:9" x14ac:dyDescent="0.35">
      <c r="A261" s="344" t="s">
        <v>578</v>
      </c>
      <c r="B261" s="325" t="s">
        <v>546</v>
      </c>
      <c r="C261" s="343" t="s">
        <v>575</v>
      </c>
      <c r="D261" s="343" t="s">
        <v>546</v>
      </c>
      <c r="E261" s="343" t="s">
        <v>546</v>
      </c>
      <c r="F261" s="343" t="s">
        <v>546</v>
      </c>
      <c r="G261" s="325" t="s">
        <v>546</v>
      </c>
      <c r="H261" s="325" t="s">
        <v>546</v>
      </c>
      <c r="I261" s="325" t="s">
        <v>546</v>
      </c>
    </row>
    <row r="262" spans="1:9" x14ac:dyDescent="0.35">
      <c r="A262" s="344" t="s">
        <v>582</v>
      </c>
      <c r="B262" s="325" t="s">
        <v>519</v>
      </c>
      <c r="C262" s="343" t="s">
        <v>575</v>
      </c>
      <c r="D262" s="343" t="s">
        <v>519</v>
      </c>
      <c r="E262" s="343" t="s">
        <v>544</v>
      </c>
      <c r="F262" s="343" t="s">
        <v>544</v>
      </c>
      <c r="G262" s="325" t="s">
        <v>519</v>
      </c>
      <c r="H262" s="325" t="s">
        <v>544</v>
      </c>
      <c r="I262" s="325" t="s">
        <v>544</v>
      </c>
    </row>
    <row r="263" spans="1:9" x14ac:dyDescent="0.35">
      <c r="A263" s="344" t="s">
        <v>614</v>
      </c>
      <c r="B263" s="343" t="s">
        <v>546</v>
      </c>
      <c r="C263" s="343" t="s">
        <v>575</v>
      </c>
      <c r="D263" s="330" t="s">
        <v>195</v>
      </c>
      <c r="E263" s="330" t="s">
        <v>195</v>
      </c>
      <c r="F263" s="330" t="s">
        <v>195</v>
      </c>
      <c r="G263" s="343" t="s">
        <v>546</v>
      </c>
      <c r="H263" s="343" t="s">
        <v>546</v>
      </c>
      <c r="I263" s="343" t="s">
        <v>546</v>
      </c>
    </row>
    <row r="264" spans="1:9" x14ac:dyDescent="0.35">
      <c r="A264" s="356" t="s">
        <v>621</v>
      </c>
      <c r="B264" s="343" t="s">
        <v>546</v>
      </c>
      <c r="C264" s="343" t="s">
        <v>575</v>
      </c>
      <c r="D264" s="330" t="s">
        <v>195</v>
      </c>
      <c r="E264" s="330" t="s">
        <v>195</v>
      </c>
      <c r="F264" s="330" t="s">
        <v>195</v>
      </c>
      <c r="G264" s="343" t="s">
        <v>546</v>
      </c>
      <c r="H264" s="343" t="s">
        <v>551</v>
      </c>
      <c r="I264" s="343" t="s">
        <v>551</v>
      </c>
    </row>
    <row r="265" spans="1:9" x14ac:dyDescent="0.35">
      <c r="A265" s="348" t="s">
        <v>622</v>
      </c>
      <c r="B265" s="343" t="s">
        <v>546</v>
      </c>
      <c r="C265" s="343" t="s">
        <v>575</v>
      </c>
      <c r="D265" s="330" t="s">
        <v>195</v>
      </c>
      <c r="E265" s="330" t="s">
        <v>195</v>
      </c>
      <c r="F265" s="330" t="s">
        <v>195</v>
      </c>
      <c r="G265" s="343" t="s">
        <v>546</v>
      </c>
      <c r="H265" s="343" t="s">
        <v>551</v>
      </c>
      <c r="I265" s="343" t="s">
        <v>551</v>
      </c>
    </row>
    <row r="266" spans="1:9" x14ac:dyDescent="0.35">
      <c r="A266" s="353" t="s">
        <v>610</v>
      </c>
      <c r="B266" s="325" t="s">
        <v>546</v>
      </c>
      <c r="C266" s="343" t="s">
        <v>575</v>
      </c>
      <c r="D266" s="343" t="s">
        <v>546</v>
      </c>
      <c r="E266" s="343" t="s">
        <v>519</v>
      </c>
      <c r="F266" s="343" t="s">
        <v>519</v>
      </c>
      <c r="G266" s="325" t="s">
        <v>546</v>
      </c>
      <c r="H266" s="325" t="s">
        <v>519</v>
      </c>
      <c r="I266" s="325" t="s">
        <v>519</v>
      </c>
    </row>
    <row r="267" spans="1:9" x14ac:dyDescent="0.35">
      <c r="A267" s="353" t="s">
        <v>623</v>
      </c>
      <c r="B267" s="325" t="s">
        <v>546</v>
      </c>
      <c r="C267" s="343" t="s">
        <v>575</v>
      </c>
      <c r="D267" s="343" t="s">
        <v>546</v>
      </c>
      <c r="E267" s="343" t="s">
        <v>519</v>
      </c>
      <c r="F267" s="343" t="s">
        <v>519</v>
      </c>
      <c r="G267" s="325" t="s">
        <v>546</v>
      </c>
      <c r="H267" s="325" t="s">
        <v>519</v>
      </c>
      <c r="I267" s="325" t="s">
        <v>519</v>
      </c>
    </row>
    <row r="268" spans="1:9" x14ac:dyDescent="0.35">
      <c r="A268" s="353" t="s">
        <v>624</v>
      </c>
      <c r="B268" s="325" t="s">
        <v>546</v>
      </c>
      <c r="C268" s="343" t="s">
        <v>575</v>
      </c>
      <c r="D268" s="343" t="s">
        <v>546</v>
      </c>
      <c r="E268" s="343" t="s">
        <v>519</v>
      </c>
      <c r="F268" s="343" t="s">
        <v>519</v>
      </c>
      <c r="G268" s="325" t="s">
        <v>546</v>
      </c>
      <c r="H268" s="325" t="s">
        <v>519</v>
      </c>
      <c r="I268" s="325" t="s">
        <v>519</v>
      </c>
    </row>
    <row r="269" spans="1:9" x14ac:dyDescent="0.35">
      <c r="A269" s="353" t="s">
        <v>625</v>
      </c>
      <c r="B269" s="343" t="s">
        <v>546</v>
      </c>
      <c r="C269" s="343" t="s">
        <v>575</v>
      </c>
      <c r="D269" s="330" t="s">
        <v>195</v>
      </c>
      <c r="E269" s="330" t="s">
        <v>195</v>
      </c>
      <c r="F269" s="330" t="s">
        <v>195</v>
      </c>
      <c r="G269" s="343" t="s">
        <v>546</v>
      </c>
      <c r="H269" s="343" t="s">
        <v>519</v>
      </c>
      <c r="I269" s="343" t="s">
        <v>519</v>
      </c>
    </row>
    <row r="270" spans="1:9" x14ac:dyDescent="0.35">
      <c r="A270" s="353" t="s">
        <v>588</v>
      </c>
      <c r="B270" s="325" t="s">
        <v>546</v>
      </c>
      <c r="C270" s="343" t="s">
        <v>575</v>
      </c>
      <c r="D270" s="343" t="s">
        <v>546</v>
      </c>
      <c r="E270" s="343" t="s">
        <v>519</v>
      </c>
      <c r="F270" s="343" t="s">
        <v>519</v>
      </c>
      <c r="G270" s="325" t="s">
        <v>546</v>
      </c>
      <c r="H270" s="325" t="s">
        <v>519</v>
      </c>
      <c r="I270" s="325" t="s">
        <v>519</v>
      </c>
    </row>
    <row r="271" spans="1:9" x14ac:dyDescent="0.35">
      <c r="A271" s="353" t="s">
        <v>97</v>
      </c>
      <c r="B271" s="325" t="s">
        <v>546</v>
      </c>
      <c r="C271" s="343" t="s">
        <v>575</v>
      </c>
      <c r="D271" s="343" t="s">
        <v>546</v>
      </c>
      <c r="E271" s="343" t="s">
        <v>519</v>
      </c>
      <c r="F271" s="343" t="s">
        <v>519</v>
      </c>
      <c r="G271" s="325" t="s">
        <v>546</v>
      </c>
      <c r="H271" s="325" t="s">
        <v>519</v>
      </c>
      <c r="I271" s="325" t="s">
        <v>519</v>
      </c>
    </row>
    <row r="272" spans="1:9" x14ac:dyDescent="0.35">
      <c r="A272" s="353" t="s">
        <v>626</v>
      </c>
      <c r="B272" s="343" t="s">
        <v>546</v>
      </c>
      <c r="C272" s="343" t="s">
        <v>575</v>
      </c>
      <c r="D272" s="330" t="s">
        <v>195</v>
      </c>
      <c r="E272" s="330" t="s">
        <v>195</v>
      </c>
      <c r="F272" s="330" t="s">
        <v>195</v>
      </c>
      <c r="G272" s="343" t="s">
        <v>546</v>
      </c>
      <c r="H272" s="343" t="s">
        <v>517</v>
      </c>
      <c r="I272" s="343" t="s">
        <v>517</v>
      </c>
    </row>
    <row r="273" spans="1:10" x14ac:dyDescent="0.35">
      <c r="A273" s="355" t="s">
        <v>530</v>
      </c>
      <c r="B273" s="343">
        <v>649778.69681183586</v>
      </c>
      <c r="C273" s="343" t="s">
        <v>575</v>
      </c>
      <c r="D273" s="330" t="s">
        <v>195</v>
      </c>
      <c r="E273" s="330" t="s">
        <v>195</v>
      </c>
      <c r="F273" s="330" t="s">
        <v>195</v>
      </c>
      <c r="G273" s="343">
        <v>45547.793861224309</v>
      </c>
      <c r="H273" s="343">
        <v>3.5201759225</v>
      </c>
      <c r="I273" s="343">
        <v>1.1264562951999999</v>
      </c>
    </row>
    <row r="274" spans="1:10" x14ac:dyDescent="0.35">
      <c r="A274" s="344" t="s">
        <v>576</v>
      </c>
      <c r="B274" s="325">
        <v>649778.69681183586</v>
      </c>
      <c r="C274" s="343" t="s">
        <v>575</v>
      </c>
      <c r="D274" s="343">
        <v>70.097394827971911</v>
      </c>
      <c r="E274" s="343">
        <v>5.4174997422536002</v>
      </c>
      <c r="F274" s="343">
        <v>1.7335999175211501</v>
      </c>
      <c r="G274" s="325">
        <v>45547.793861224309</v>
      </c>
      <c r="H274" s="325">
        <v>3.5201759225</v>
      </c>
      <c r="I274" s="325">
        <v>1.1264562951999999</v>
      </c>
    </row>
    <row r="275" spans="1:10" x14ac:dyDescent="0.35">
      <c r="A275" s="344" t="s">
        <v>577</v>
      </c>
      <c r="B275" s="325" t="s">
        <v>546</v>
      </c>
      <c r="C275" s="343" t="s">
        <v>575</v>
      </c>
      <c r="D275" s="343" t="s">
        <v>546</v>
      </c>
      <c r="E275" s="343" t="s">
        <v>546</v>
      </c>
      <c r="F275" s="343" t="s">
        <v>546</v>
      </c>
      <c r="G275" s="325" t="s">
        <v>546</v>
      </c>
      <c r="H275" s="325" t="s">
        <v>546</v>
      </c>
      <c r="I275" s="325" t="s">
        <v>546</v>
      </c>
    </row>
    <row r="276" spans="1:10" x14ac:dyDescent="0.35">
      <c r="A276" s="344" t="s">
        <v>578</v>
      </c>
      <c r="B276" s="325" t="s">
        <v>519</v>
      </c>
      <c r="C276" s="343" t="s">
        <v>575</v>
      </c>
      <c r="D276" s="343" t="s">
        <v>519</v>
      </c>
      <c r="E276" s="343" t="s">
        <v>519</v>
      </c>
      <c r="F276" s="343" t="s">
        <v>519</v>
      </c>
      <c r="G276" s="325" t="s">
        <v>519</v>
      </c>
      <c r="H276" s="325" t="s">
        <v>519</v>
      </c>
      <c r="I276" s="325" t="s">
        <v>519</v>
      </c>
    </row>
    <row r="277" spans="1:10" x14ac:dyDescent="0.35">
      <c r="A277" s="344" t="s">
        <v>582</v>
      </c>
      <c r="B277" s="325" t="s">
        <v>519</v>
      </c>
      <c r="C277" s="343" t="s">
        <v>575</v>
      </c>
      <c r="D277" s="343" t="s">
        <v>519</v>
      </c>
      <c r="E277" s="343" t="s">
        <v>544</v>
      </c>
      <c r="F277" s="343" t="s">
        <v>544</v>
      </c>
      <c r="G277" s="325" t="s">
        <v>519</v>
      </c>
      <c r="H277" s="325" t="s">
        <v>544</v>
      </c>
      <c r="I277" s="325" t="s">
        <v>544</v>
      </c>
    </row>
    <row r="278" spans="1:10" x14ac:dyDescent="0.35">
      <c r="A278" s="344" t="s">
        <v>627</v>
      </c>
      <c r="B278" s="343" t="s">
        <v>519</v>
      </c>
      <c r="C278" s="343" t="s">
        <v>575</v>
      </c>
      <c r="D278" s="330" t="s">
        <v>195</v>
      </c>
      <c r="E278" s="330" t="s">
        <v>195</v>
      </c>
      <c r="F278" s="330" t="s">
        <v>195</v>
      </c>
      <c r="G278" s="343" t="s">
        <v>519</v>
      </c>
      <c r="H278" s="343" t="s">
        <v>517</v>
      </c>
      <c r="I278" s="343" t="s">
        <v>517</v>
      </c>
    </row>
    <row r="279" spans="1:10" x14ac:dyDescent="0.35">
      <c r="A279" s="355" t="s">
        <v>628</v>
      </c>
      <c r="B279" s="343">
        <v>546009.12514345068</v>
      </c>
      <c r="C279" s="343" t="s">
        <v>575</v>
      </c>
      <c r="D279" s="330" t="s">
        <v>195</v>
      </c>
      <c r="E279" s="330" t="s">
        <v>195</v>
      </c>
      <c r="F279" s="330" t="s">
        <v>195</v>
      </c>
      <c r="G279" s="343">
        <v>37992.079240371691</v>
      </c>
      <c r="H279" s="343">
        <v>19.132521139472541</v>
      </c>
      <c r="I279" s="343">
        <v>1.7246247314715499</v>
      </c>
    </row>
    <row r="280" spans="1:10" x14ac:dyDescent="0.35">
      <c r="A280" s="344" t="s">
        <v>629</v>
      </c>
      <c r="B280" s="325">
        <v>270555.52902466076</v>
      </c>
      <c r="C280" s="343" t="s">
        <v>575</v>
      </c>
      <c r="D280" s="343">
        <v>71.174746954728036</v>
      </c>
      <c r="E280" s="343">
        <v>3.6467829475998901</v>
      </c>
      <c r="F280" s="343">
        <v>3.6467829475998901</v>
      </c>
      <c r="G280" s="325">
        <v>19256.721315532806</v>
      </c>
      <c r="H280" s="325">
        <v>0.98665728962599997</v>
      </c>
      <c r="I280" s="325">
        <v>0.98665728962599997</v>
      </c>
    </row>
    <row r="281" spans="1:10" x14ac:dyDescent="0.35">
      <c r="A281" s="344" t="s">
        <v>630</v>
      </c>
      <c r="B281" s="325">
        <v>275453.59611878998</v>
      </c>
      <c r="C281" s="343" t="s">
        <v>575</v>
      </c>
      <c r="D281" s="343">
        <v>68.016385296197839</v>
      </c>
      <c r="E281" s="343">
        <v>65.876300420565556</v>
      </c>
      <c r="F281" s="343">
        <v>2.67909895620785</v>
      </c>
      <c r="G281" s="325">
        <v>18735.357924838885</v>
      </c>
      <c r="H281" s="325">
        <v>18.145863849846538</v>
      </c>
      <c r="I281" s="325">
        <v>0.73796744184554997</v>
      </c>
    </row>
    <row r="282" spans="1:10" x14ac:dyDescent="0.35">
      <c r="A282" s="344" t="s">
        <v>610</v>
      </c>
      <c r="B282" s="325" t="s">
        <v>519</v>
      </c>
      <c r="C282" s="343" t="s">
        <v>575</v>
      </c>
      <c r="D282" s="343" t="s">
        <v>519</v>
      </c>
      <c r="E282" s="343" t="s">
        <v>519</v>
      </c>
      <c r="F282" s="343" t="s">
        <v>519</v>
      </c>
      <c r="G282" s="325" t="s">
        <v>519</v>
      </c>
      <c r="H282" s="325" t="s">
        <v>519</v>
      </c>
      <c r="I282" s="325" t="s">
        <v>519</v>
      </c>
    </row>
    <row r="283" spans="1:10" x14ac:dyDescent="0.35">
      <c r="A283" s="344" t="s">
        <v>631</v>
      </c>
      <c r="B283" s="343" t="s">
        <v>546</v>
      </c>
      <c r="C283" s="343" t="s">
        <v>575</v>
      </c>
      <c r="D283" s="330" t="s">
        <v>195</v>
      </c>
      <c r="E283" s="330" t="s">
        <v>195</v>
      </c>
      <c r="F283" s="330" t="s">
        <v>195</v>
      </c>
      <c r="G283" s="343" t="s">
        <v>546</v>
      </c>
      <c r="H283" s="343" t="s">
        <v>517</v>
      </c>
      <c r="I283" s="343" t="s">
        <v>517</v>
      </c>
    </row>
    <row r="284" spans="1:10" x14ac:dyDescent="0.35">
      <c r="A284" s="344" t="s">
        <v>578</v>
      </c>
      <c r="B284" s="325" t="s">
        <v>544</v>
      </c>
      <c r="C284" s="343" t="s">
        <v>575</v>
      </c>
      <c r="D284" s="343" t="s">
        <v>544</v>
      </c>
      <c r="E284" s="343" t="s">
        <v>519</v>
      </c>
      <c r="F284" s="343" t="s">
        <v>519</v>
      </c>
      <c r="G284" s="325" t="s">
        <v>544</v>
      </c>
      <c r="H284" s="325" t="s">
        <v>519</v>
      </c>
      <c r="I284" s="325" t="s">
        <v>519</v>
      </c>
      <c r="J284" s="81" t="s">
        <v>517</v>
      </c>
    </row>
    <row r="285" spans="1:10" x14ac:dyDescent="0.35">
      <c r="A285" s="344" t="s">
        <v>582</v>
      </c>
      <c r="B285" s="325" t="s">
        <v>519</v>
      </c>
      <c r="C285" s="343" t="s">
        <v>575</v>
      </c>
      <c r="D285" s="343" t="s">
        <v>519</v>
      </c>
      <c r="E285" s="343" t="s">
        <v>544</v>
      </c>
      <c r="F285" s="343" t="s">
        <v>544</v>
      </c>
      <c r="G285" s="325" t="s">
        <v>519</v>
      </c>
      <c r="H285" s="325" t="s">
        <v>544</v>
      </c>
      <c r="I285" s="325" t="s">
        <v>544</v>
      </c>
      <c r="J285" s="81" t="s">
        <v>517</v>
      </c>
    </row>
    <row r="286" spans="1:10" x14ac:dyDescent="0.35">
      <c r="A286" s="344" t="s">
        <v>632</v>
      </c>
      <c r="B286" s="343" t="s">
        <v>546</v>
      </c>
      <c r="C286" s="343" t="s">
        <v>575</v>
      </c>
      <c r="D286" s="330" t="s">
        <v>195</v>
      </c>
      <c r="E286" s="330" t="s">
        <v>195</v>
      </c>
      <c r="F286" s="330" t="s">
        <v>195</v>
      </c>
      <c r="G286" s="343" t="s">
        <v>546</v>
      </c>
      <c r="H286" s="343" t="s">
        <v>517</v>
      </c>
      <c r="I286" s="343" t="s">
        <v>517</v>
      </c>
      <c r="J286" s="81" t="s">
        <v>517</v>
      </c>
    </row>
    <row r="287" spans="1:10" x14ac:dyDescent="0.35">
      <c r="A287" s="355" t="s">
        <v>633</v>
      </c>
      <c r="B287" s="343">
        <v>644614.3919557624</v>
      </c>
      <c r="C287" s="343" t="s">
        <v>575</v>
      </c>
      <c r="D287" s="330" t="s">
        <v>195</v>
      </c>
      <c r="E287" s="330" t="s">
        <v>195</v>
      </c>
      <c r="F287" s="330" t="s">
        <v>195</v>
      </c>
      <c r="G287" s="343">
        <v>32390.631664594664</v>
      </c>
      <c r="H287" s="343">
        <v>261.79858809972961</v>
      </c>
      <c r="I287" s="343">
        <v>8.3776826851216608</v>
      </c>
      <c r="J287" s="81" t="s">
        <v>517</v>
      </c>
    </row>
    <row r="288" spans="1:10" x14ac:dyDescent="0.35">
      <c r="A288" s="351" t="s">
        <v>576</v>
      </c>
      <c r="B288" s="343" t="s">
        <v>634</v>
      </c>
      <c r="C288" s="343" t="s">
        <v>575</v>
      </c>
      <c r="D288" s="343" t="s">
        <v>634</v>
      </c>
      <c r="E288" s="343" t="s">
        <v>634</v>
      </c>
      <c r="F288" s="343" t="s">
        <v>634</v>
      </c>
      <c r="G288" s="343" t="s">
        <v>634</v>
      </c>
      <c r="H288" s="343">
        <v>147.87064930999759</v>
      </c>
      <c r="I288" s="343">
        <v>8.2374261132855207</v>
      </c>
      <c r="J288" s="81" t="s">
        <v>517</v>
      </c>
    </row>
    <row r="289" spans="1:10" x14ac:dyDescent="0.35">
      <c r="A289" s="351" t="s">
        <v>577</v>
      </c>
      <c r="B289" s="343" t="s">
        <v>546</v>
      </c>
      <c r="C289" s="343" t="s">
        <v>575</v>
      </c>
      <c r="D289" s="343" t="s">
        <v>546</v>
      </c>
      <c r="E289" s="343" t="s">
        <v>546</v>
      </c>
      <c r="F289" s="343" t="s">
        <v>546</v>
      </c>
      <c r="G289" s="343" t="s">
        <v>546</v>
      </c>
      <c r="H289" s="343" t="s">
        <v>546</v>
      </c>
      <c r="I289" s="343" t="s">
        <v>546</v>
      </c>
      <c r="J289" s="81" t="s">
        <v>517</v>
      </c>
    </row>
    <row r="290" spans="1:10" x14ac:dyDescent="0.35">
      <c r="A290" s="351" t="s">
        <v>578</v>
      </c>
      <c r="B290" s="343">
        <v>644614.3919557624</v>
      </c>
      <c r="C290" s="343" t="s">
        <v>575</v>
      </c>
      <c r="D290" s="343">
        <v>50.248073994006511</v>
      </c>
      <c r="E290" s="343">
        <v>176.73812470130278</v>
      </c>
      <c r="F290" s="343">
        <v>0.21758212907812999</v>
      </c>
      <c r="G290" s="343">
        <v>32390.631664594664</v>
      </c>
      <c r="H290" s="343">
        <v>113.92793878973201</v>
      </c>
      <c r="I290" s="343">
        <v>0.14025657183613999</v>
      </c>
      <c r="J290" s="81" t="s">
        <v>517</v>
      </c>
    </row>
    <row r="291" spans="1:10" x14ac:dyDescent="0.35">
      <c r="A291" s="351" t="s">
        <v>599</v>
      </c>
      <c r="B291" s="343" t="s">
        <v>596</v>
      </c>
      <c r="C291" s="343" t="s">
        <v>575</v>
      </c>
      <c r="D291" s="343" t="s">
        <v>596</v>
      </c>
      <c r="E291" s="343" t="s">
        <v>546</v>
      </c>
      <c r="F291" s="343" t="s">
        <v>546</v>
      </c>
      <c r="G291" s="343" t="s">
        <v>596</v>
      </c>
      <c r="H291" s="343" t="s">
        <v>546</v>
      </c>
      <c r="I291" s="343" t="s">
        <v>546</v>
      </c>
      <c r="J291" s="81" t="s">
        <v>517</v>
      </c>
    </row>
    <row r="292" spans="1:10" x14ac:dyDescent="0.35">
      <c r="A292" s="351" t="s">
        <v>601</v>
      </c>
      <c r="B292" s="343" t="s">
        <v>519</v>
      </c>
      <c r="C292" s="343" t="s">
        <v>575</v>
      </c>
      <c r="D292" s="343" t="s">
        <v>519</v>
      </c>
      <c r="E292" s="343" t="s">
        <v>635</v>
      </c>
      <c r="F292" s="343" t="s">
        <v>635</v>
      </c>
      <c r="G292" s="343" t="s">
        <v>519</v>
      </c>
      <c r="H292" s="343" t="s">
        <v>635</v>
      </c>
      <c r="I292" s="343" t="s">
        <v>635</v>
      </c>
      <c r="J292" s="81" t="s">
        <v>517</v>
      </c>
    </row>
    <row r="293" spans="1:10" x14ac:dyDescent="0.35">
      <c r="A293" s="86" t="s">
        <v>636</v>
      </c>
      <c r="B293" s="343">
        <v>644614.3919557624</v>
      </c>
      <c r="C293" s="343" t="s">
        <v>575</v>
      </c>
      <c r="D293" s="330" t="s">
        <v>195</v>
      </c>
      <c r="E293" s="330" t="s">
        <v>195</v>
      </c>
      <c r="F293" s="330" t="s">
        <v>195</v>
      </c>
      <c r="G293" s="343">
        <v>32390.631664594664</v>
      </c>
      <c r="H293" s="343" t="s">
        <v>635</v>
      </c>
      <c r="I293" s="343" t="s">
        <v>635</v>
      </c>
      <c r="J293" s="81" t="s">
        <v>517</v>
      </c>
    </row>
    <row r="294" spans="1:10" x14ac:dyDescent="0.35">
      <c r="A294" s="351" t="s">
        <v>576</v>
      </c>
      <c r="B294" s="325" t="s">
        <v>544</v>
      </c>
      <c r="C294" s="343" t="s">
        <v>575</v>
      </c>
      <c r="D294" s="343" t="s">
        <v>544</v>
      </c>
      <c r="E294" s="343" t="s">
        <v>544</v>
      </c>
      <c r="F294" s="343" t="s">
        <v>544</v>
      </c>
      <c r="G294" s="325" t="s">
        <v>544</v>
      </c>
      <c r="H294" s="325" t="s">
        <v>544</v>
      </c>
      <c r="I294" s="325" t="s">
        <v>544</v>
      </c>
      <c r="J294" s="81" t="s">
        <v>517</v>
      </c>
    </row>
    <row r="295" spans="1:10" x14ac:dyDescent="0.35">
      <c r="A295" s="351" t="s">
        <v>577</v>
      </c>
      <c r="B295" s="325" t="s">
        <v>546</v>
      </c>
      <c r="C295" s="343" t="s">
        <v>575</v>
      </c>
      <c r="D295" s="343" t="s">
        <v>546</v>
      </c>
      <c r="E295" s="343" t="s">
        <v>546</v>
      </c>
      <c r="F295" s="343" t="s">
        <v>546</v>
      </c>
      <c r="G295" s="325" t="s">
        <v>546</v>
      </c>
      <c r="H295" s="325" t="s">
        <v>546</v>
      </c>
      <c r="I295" s="325" t="s">
        <v>546</v>
      </c>
      <c r="J295" s="81" t="s">
        <v>517</v>
      </c>
    </row>
    <row r="296" spans="1:10" x14ac:dyDescent="0.35">
      <c r="A296" s="351" t="s">
        <v>578</v>
      </c>
      <c r="B296" s="325">
        <v>644614.3919557624</v>
      </c>
      <c r="C296" s="343" t="s">
        <v>575</v>
      </c>
      <c r="D296" s="343">
        <v>50.248073994006511</v>
      </c>
      <c r="E296" s="343" t="s">
        <v>544</v>
      </c>
      <c r="F296" s="343" t="s">
        <v>544</v>
      </c>
      <c r="G296" s="325">
        <v>32390.631664594664</v>
      </c>
      <c r="H296" s="325" t="s">
        <v>544</v>
      </c>
      <c r="I296" s="325" t="s">
        <v>544</v>
      </c>
      <c r="J296" s="81" t="s">
        <v>517</v>
      </c>
    </row>
    <row r="297" spans="1:10" x14ac:dyDescent="0.35">
      <c r="A297" s="351" t="s">
        <v>599</v>
      </c>
      <c r="B297" s="325" t="s">
        <v>519</v>
      </c>
      <c r="C297" s="343" t="s">
        <v>575</v>
      </c>
      <c r="D297" s="343" t="s">
        <v>519</v>
      </c>
      <c r="E297" s="343" t="s">
        <v>546</v>
      </c>
      <c r="F297" s="343" t="s">
        <v>546</v>
      </c>
      <c r="G297" s="325" t="s">
        <v>519</v>
      </c>
      <c r="H297" s="325" t="s">
        <v>546</v>
      </c>
      <c r="I297" s="325" t="s">
        <v>546</v>
      </c>
      <c r="J297" s="81" t="s">
        <v>517</v>
      </c>
    </row>
    <row r="298" spans="1:10" x14ac:dyDescent="0.35">
      <c r="A298" s="351" t="s">
        <v>601</v>
      </c>
      <c r="B298" s="325" t="s">
        <v>519</v>
      </c>
      <c r="C298" s="343" t="s">
        <v>575</v>
      </c>
      <c r="D298" s="343" t="s">
        <v>519</v>
      </c>
      <c r="E298" s="343" t="s">
        <v>546</v>
      </c>
      <c r="F298" s="343" t="s">
        <v>546</v>
      </c>
      <c r="G298" s="325" t="s">
        <v>519</v>
      </c>
      <c r="H298" s="325" t="s">
        <v>546</v>
      </c>
      <c r="I298" s="325" t="s">
        <v>546</v>
      </c>
      <c r="J298" s="81" t="s">
        <v>517</v>
      </c>
    </row>
    <row r="299" spans="1:10" x14ac:dyDescent="0.35">
      <c r="A299" s="86" t="s">
        <v>637</v>
      </c>
      <c r="B299" s="343" t="s">
        <v>596</v>
      </c>
      <c r="C299" s="343" t="s">
        <v>575</v>
      </c>
      <c r="D299" s="330" t="s">
        <v>195</v>
      </c>
      <c r="E299" s="330" t="s">
        <v>195</v>
      </c>
      <c r="F299" s="330" t="s">
        <v>195</v>
      </c>
      <c r="G299" s="343" t="s">
        <v>596</v>
      </c>
      <c r="H299" s="343">
        <v>261.79858809972961</v>
      </c>
      <c r="I299" s="343">
        <v>8.3776826851216608</v>
      </c>
      <c r="J299" s="81" t="s">
        <v>517</v>
      </c>
    </row>
    <row r="300" spans="1:10" x14ac:dyDescent="0.35">
      <c r="A300" s="347" t="s">
        <v>638</v>
      </c>
      <c r="B300" s="343" t="s">
        <v>596</v>
      </c>
      <c r="C300" s="343" t="s">
        <v>575</v>
      </c>
      <c r="D300" s="330" t="s">
        <v>195</v>
      </c>
      <c r="E300" s="330" t="s">
        <v>195</v>
      </c>
      <c r="F300" s="330" t="s">
        <v>195</v>
      </c>
      <c r="G300" s="343" t="s">
        <v>596</v>
      </c>
      <c r="H300" s="343">
        <v>261.79858809972961</v>
      </c>
      <c r="I300" s="343">
        <v>8.3776826851216608</v>
      </c>
      <c r="J300" s="81" t="s">
        <v>517</v>
      </c>
    </row>
    <row r="301" spans="1:10" x14ac:dyDescent="0.35">
      <c r="A301" s="348" t="s">
        <v>586</v>
      </c>
      <c r="B301" s="325" t="s">
        <v>519</v>
      </c>
      <c r="C301" s="343" t="s">
        <v>575</v>
      </c>
      <c r="D301" s="343" t="s">
        <v>519</v>
      </c>
      <c r="E301" s="343" t="s">
        <v>519</v>
      </c>
      <c r="F301" s="343" t="s">
        <v>519</v>
      </c>
      <c r="G301" s="325" t="s">
        <v>519</v>
      </c>
      <c r="H301" s="325">
        <v>147.87064930999759</v>
      </c>
      <c r="I301" s="325">
        <v>8.2374261132855207</v>
      </c>
      <c r="J301" s="81" t="s">
        <v>517</v>
      </c>
    </row>
    <row r="302" spans="1:10" x14ac:dyDescent="0.35">
      <c r="A302" s="348" t="s">
        <v>587</v>
      </c>
      <c r="B302" s="325" t="s">
        <v>546</v>
      </c>
      <c r="C302" s="343" t="s">
        <v>575</v>
      </c>
      <c r="D302" s="343" t="s">
        <v>546</v>
      </c>
      <c r="E302" s="343" t="s">
        <v>546</v>
      </c>
      <c r="F302" s="343" t="s">
        <v>546</v>
      </c>
      <c r="G302" s="325" t="s">
        <v>546</v>
      </c>
      <c r="H302" s="325" t="s">
        <v>546</v>
      </c>
      <c r="I302" s="325" t="s">
        <v>546</v>
      </c>
      <c r="J302" s="81" t="s">
        <v>517</v>
      </c>
    </row>
    <row r="303" spans="1:10" x14ac:dyDescent="0.35">
      <c r="A303" s="348" t="s">
        <v>588</v>
      </c>
      <c r="B303" s="325" t="s">
        <v>519</v>
      </c>
      <c r="C303" s="343" t="s">
        <v>575</v>
      </c>
      <c r="D303" s="343" t="s">
        <v>519</v>
      </c>
      <c r="E303" s="343" t="s">
        <v>519</v>
      </c>
      <c r="F303" s="343" t="s">
        <v>519</v>
      </c>
      <c r="G303" s="325" t="s">
        <v>519</v>
      </c>
      <c r="H303" s="325">
        <v>113.92793878973201</v>
      </c>
      <c r="I303" s="325">
        <v>0.14025657183613999</v>
      </c>
      <c r="J303" s="81" t="s">
        <v>517</v>
      </c>
    </row>
    <row r="304" spans="1:10" x14ac:dyDescent="0.35">
      <c r="A304" s="348" t="s">
        <v>589</v>
      </c>
      <c r="B304" s="325" t="s">
        <v>546</v>
      </c>
      <c r="C304" s="343" t="s">
        <v>575</v>
      </c>
      <c r="D304" s="343" t="s">
        <v>546</v>
      </c>
      <c r="E304" s="343" t="s">
        <v>546</v>
      </c>
      <c r="F304" s="343" t="s">
        <v>546</v>
      </c>
      <c r="G304" s="325" t="s">
        <v>546</v>
      </c>
      <c r="H304" s="325" t="s">
        <v>546</v>
      </c>
      <c r="I304" s="325" t="s">
        <v>546</v>
      </c>
      <c r="J304" s="81" t="s">
        <v>517</v>
      </c>
    </row>
    <row r="305" spans="1:10" x14ac:dyDescent="0.35">
      <c r="A305" s="348" t="s">
        <v>97</v>
      </c>
      <c r="B305" s="325" t="s">
        <v>519</v>
      </c>
      <c r="C305" s="343" t="s">
        <v>575</v>
      </c>
      <c r="D305" s="343" t="s">
        <v>519</v>
      </c>
      <c r="E305" s="343" t="s">
        <v>544</v>
      </c>
      <c r="F305" s="343" t="s">
        <v>544</v>
      </c>
      <c r="G305" s="325" t="s">
        <v>519</v>
      </c>
      <c r="H305" s="325" t="s">
        <v>544</v>
      </c>
      <c r="I305" s="325" t="s">
        <v>544</v>
      </c>
      <c r="J305" s="81" t="s">
        <v>517</v>
      </c>
    </row>
    <row r="306" spans="1:10" x14ac:dyDescent="0.35">
      <c r="A306" s="345" t="s">
        <v>639</v>
      </c>
      <c r="B306" s="343">
        <v>11356031.898046514</v>
      </c>
      <c r="C306" s="343" t="s">
        <v>575</v>
      </c>
      <c r="D306" s="330" t="s">
        <v>195</v>
      </c>
      <c r="E306" s="330" t="s">
        <v>195</v>
      </c>
      <c r="F306" s="330" t="s">
        <v>195</v>
      </c>
      <c r="G306" s="343">
        <v>585092.86707821244</v>
      </c>
      <c r="H306" s="343">
        <v>205.40228693230347</v>
      </c>
      <c r="I306" s="343">
        <v>4.1039078270580598</v>
      </c>
      <c r="J306" s="343" t="s">
        <v>581</v>
      </c>
    </row>
    <row r="307" spans="1:10" x14ac:dyDescent="0.35">
      <c r="A307" s="344" t="s">
        <v>576</v>
      </c>
      <c r="B307" s="343">
        <v>2249400.3925004518</v>
      </c>
      <c r="C307" s="343" t="s">
        <v>575</v>
      </c>
      <c r="D307" s="343">
        <v>66.499353073712243</v>
      </c>
      <c r="E307" s="343">
        <v>9.4999287948040099</v>
      </c>
      <c r="F307" s="343">
        <v>0.56999806241685003</v>
      </c>
      <c r="G307" s="343">
        <v>149583.67090503444</v>
      </c>
      <c r="H307" s="343">
        <v>21.369143559758491</v>
      </c>
      <c r="I307" s="343">
        <v>1.28215386532495</v>
      </c>
      <c r="J307" s="343" t="s">
        <v>517</v>
      </c>
    </row>
    <row r="308" spans="1:10" x14ac:dyDescent="0.35">
      <c r="A308" s="344" t="s">
        <v>577</v>
      </c>
      <c r="B308" s="343">
        <v>112930.43506429865</v>
      </c>
      <c r="C308" s="343" t="s">
        <v>575</v>
      </c>
      <c r="D308" s="343">
        <v>90.471698466828201</v>
      </c>
      <c r="E308" s="343">
        <v>31.210565701762619</v>
      </c>
      <c r="F308" s="343">
        <v>1.42500000000004</v>
      </c>
      <c r="G308" s="343">
        <v>10217.008268864951</v>
      </c>
      <c r="H308" s="343">
        <v>3.5246227633029301</v>
      </c>
      <c r="I308" s="343">
        <v>0.16092586996663</v>
      </c>
      <c r="J308" s="343" t="s">
        <v>517</v>
      </c>
    </row>
    <row r="309" spans="1:10" x14ac:dyDescent="0.35">
      <c r="A309" s="344" t="s">
        <v>578</v>
      </c>
      <c r="B309" s="343">
        <v>8463850.5339536201</v>
      </c>
      <c r="C309" s="343" t="s">
        <v>575</v>
      </c>
      <c r="D309" s="343">
        <v>50.248073994006518</v>
      </c>
      <c r="E309" s="343">
        <v>4.4988276527558702</v>
      </c>
      <c r="F309" s="343">
        <v>0.09</v>
      </c>
      <c r="G309" s="343">
        <v>425292.18790431303</v>
      </c>
      <c r="H309" s="343">
        <v>38.077404830943053</v>
      </c>
      <c r="I309" s="343">
        <v>0.76174654805582998</v>
      </c>
      <c r="J309" s="343" t="s">
        <v>517</v>
      </c>
    </row>
    <row r="310" spans="1:10" x14ac:dyDescent="0.35">
      <c r="A310" s="344" t="s">
        <v>579</v>
      </c>
      <c r="B310" s="343" t="s">
        <v>546</v>
      </c>
      <c r="C310" s="343" t="s">
        <v>575</v>
      </c>
      <c r="D310" s="343" t="s">
        <v>546</v>
      </c>
      <c r="E310" s="343" t="s">
        <v>546</v>
      </c>
      <c r="F310" s="343" t="s">
        <v>546</v>
      </c>
      <c r="G310" s="343" t="s">
        <v>546</v>
      </c>
      <c r="H310" s="343" t="s">
        <v>546</v>
      </c>
      <c r="I310" s="343" t="s">
        <v>546</v>
      </c>
      <c r="J310" s="343" t="s">
        <v>546</v>
      </c>
    </row>
    <row r="311" spans="1:10" x14ac:dyDescent="0.35">
      <c r="A311" s="344" t="s">
        <v>580</v>
      </c>
      <c r="B311" s="343" t="s">
        <v>546</v>
      </c>
      <c r="C311" s="343" t="s">
        <v>575</v>
      </c>
      <c r="D311" s="343" t="s">
        <v>546</v>
      </c>
      <c r="E311" s="343" t="s">
        <v>546</v>
      </c>
      <c r="F311" s="343" t="s">
        <v>546</v>
      </c>
      <c r="G311" s="343" t="s">
        <v>546</v>
      </c>
      <c r="H311" s="343" t="s">
        <v>546</v>
      </c>
      <c r="I311" s="343" t="s">
        <v>546</v>
      </c>
      <c r="J311" s="343" t="s">
        <v>546</v>
      </c>
    </row>
    <row r="312" spans="1:10" x14ac:dyDescent="0.35">
      <c r="A312" s="344" t="s">
        <v>582</v>
      </c>
      <c r="B312" s="343">
        <v>529850.53652814392</v>
      </c>
      <c r="C312" s="343" t="s">
        <v>575</v>
      </c>
      <c r="D312" s="343">
        <v>97.591405252501346</v>
      </c>
      <c r="E312" s="343">
        <v>268.81376154034245</v>
      </c>
      <c r="F312" s="343">
        <v>3.5841834872045601</v>
      </c>
      <c r="G312" s="343">
        <v>51708.858433573361</v>
      </c>
      <c r="H312" s="343">
        <v>142.43111577829899</v>
      </c>
      <c r="I312" s="343">
        <v>1.8990815437106501</v>
      </c>
      <c r="J312" s="343" t="s">
        <v>517</v>
      </c>
    </row>
    <row r="313" spans="1:10" x14ac:dyDescent="0.35">
      <c r="A313" s="85" t="s">
        <v>640</v>
      </c>
      <c r="B313" s="343">
        <v>4225988.256312659</v>
      </c>
      <c r="C313" s="343" t="s">
        <v>575</v>
      </c>
      <c r="D313" s="330" t="s">
        <v>195</v>
      </c>
      <c r="E313" s="330" t="s">
        <v>195</v>
      </c>
      <c r="F313" s="330" t="s">
        <v>195</v>
      </c>
      <c r="G313" s="343">
        <v>226866.9427948774</v>
      </c>
      <c r="H313" s="343">
        <v>43.150270149195428</v>
      </c>
      <c r="I313" s="343">
        <v>1.16238895563411</v>
      </c>
      <c r="J313" s="343" t="s">
        <v>581</v>
      </c>
    </row>
    <row r="314" spans="1:10" x14ac:dyDescent="0.35">
      <c r="A314" s="344" t="s">
        <v>576</v>
      </c>
      <c r="B314" s="343">
        <v>805057.84659740143</v>
      </c>
      <c r="C314" s="343" t="s">
        <v>575</v>
      </c>
      <c r="D314" s="343">
        <v>67.922765710535813</v>
      </c>
      <c r="E314" s="343">
        <v>9.5</v>
      </c>
      <c r="F314" s="343">
        <v>0.56999999999999995</v>
      </c>
      <c r="G314" s="343">
        <v>54681.755497863785</v>
      </c>
      <c r="H314" s="343">
        <v>7.6480495426753103</v>
      </c>
      <c r="I314" s="343">
        <v>0.45888297256052002</v>
      </c>
      <c r="J314" s="343" t="s">
        <v>517</v>
      </c>
    </row>
    <row r="315" spans="1:10" x14ac:dyDescent="0.35">
      <c r="A315" s="344" t="s">
        <v>577</v>
      </c>
      <c r="B315" s="343">
        <v>102339.36264828738</v>
      </c>
      <c r="C315" s="343" t="s">
        <v>575</v>
      </c>
      <c r="D315" s="343">
        <v>90.484267022339296</v>
      </c>
      <c r="E315" s="343">
        <v>9.5</v>
      </c>
      <c r="F315" s="343">
        <v>1.425</v>
      </c>
      <c r="G315" s="343">
        <v>9260.1022167636511</v>
      </c>
      <c r="H315" s="343">
        <v>0.97222394515873001</v>
      </c>
      <c r="I315" s="343">
        <v>0.14583359177381</v>
      </c>
      <c r="J315" s="343" t="s">
        <v>517</v>
      </c>
    </row>
    <row r="316" spans="1:10" x14ac:dyDescent="0.35">
      <c r="A316" s="344" t="s">
        <v>578</v>
      </c>
      <c r="B316" s="343">
        <v>3242414.5271654259</v>
      </c>
      <c r="C316" s="343" t="s">
        <v>575</v>
      </c>
      <c r="D316" s="343">
        <v>50.248073994006511</v>
      </c>
      <c r="E316" s="343">
        <v>4.5</v>
      </c>
      <c r="F316" s="343">
        <v>0.09</v>
      </c>
      <c r="G316" s="343">
        <v>162925.08508024996</v>
      </c>
      <c r="H316" s="343">
        <v>14.590865372244419</v>
      </c>
      <c r="I316" s="343">
        <v>0.29181730744488998</v>
      </c>
      <c r="J316" s="343" t="s">
        <v>517</v>
      </c>
    </row>
    <row r="317" spans="1:10" x14ac:dyDescent="0.35">
      <c r="A317" s="344" t="s">
        <v>579</v>
      </c>
      <c r="B317" s="343" t="s">
        <v>546</v>
      </c>
      <c r="C317" s="343" t="s">
        <v>575</v>
      </c>
      <c r="D317" s="343" t="s">
        <v>546</v>
      </c>
      <c r="E317" s="343" t="s">
        <v>546</v>
      </c>
      <c r="F317" s="343" t="s">
        <v>546</v>
      </c>
      <c r="G317" s="343" t="s">
        <v>546</v>
      </c>
      <c r="H317" s="343" t="s">
        <v>546</v>
      </c>
      <c r="I317" s="343" t="s">
        <v>546</v>
      </c>
      <c r="J317" s="343" t="s">
        <v>546</v>
      </c>
    </row>
    <row r="318" spans="1:10" x14ac:dyDescent="0.35">
      <c r="A318" s="344" t="s">
        <v>580</v>
      </c>
      <c r="B318" s="343" t="s">
        <v>546</v>
      </c>
      <c r="C318" s="343" t="s">
        <v>575</v>
      </c>
      <c r="D318" s="343" t="s">
        <v>546</v>
      </c>
      <c r="E318" s="343" t="s">
        <v>546</v>
      </c>
      <c r="F318" s="343" t="s">
        <v>546</v>
      </c>
      <c r="G318" s="343" t="s">
        <v>546</v>
      </c>
      <c r="H318" s="343" t="s">
        <v>546</v>
      </c>
      <c r="I318" s="343" t="s">
        <v>546</v>
      </c>
      <c r="J318" s="343" t="s">
        <v>546</v>
      </c>
    </row>
    <row r="319" spans="1:10" x14ac:dyDescent="0.35">
      <c r="A319" s="344" t="s">
        <v>582</v>
      </c>
      <c r="B319" s="343">
        <v>76176.519901543914</v>
      </c>
      <c r="C319" s="343" t="s">
        <v>575</v>
      </c>
      <c r="D319" s="343">
        <v>96.731829704947643</v>
      </c>
      <c r="E319" s="343">
        <v>261.74904438910778</v>
      </c>
      <c r="F319" s="343">
        <v>3.4899872585214</v>
      </c>
      <c r="G319" s="343">
        <v>7368.6941506317007</v>
      </c>
      <c r="H319" s="343">
        <v>19.939131289116968</v>
      </c>
      <c r="I319" s="343">
        <v>0.26585508385488998</v>
      </c>
      <c r="J319" s="343" t="s">
        <v>517</v>
      </c>
    </row>
    <row r="320" spans="1:10" x14ac:dyDescent="0.35">
      <c r="A320" s="348" t="s">
        <v>641</v>
      </c>
      <c r="B320" s="343">
        <v>4225988.256312659</v>
      </c>
      <c r="C320" s="343" t="s">
        <v>575</v>
      </c>
      <c r="D320" s="330" t="s">
        <v>195</v>
      </c>
      <c r="E320" s="330" t="s">
        <v>195</v>
      </c>
      <c r="F320" s="330" t="s">
        <v>195</v>
      </c>
      <c r="G320" s="343">
        <v>226866.9427948774</v>
      </c>
      <c r="H320" s="343">
        <v>43.150270149195428</v>
      </c>
      <c r="I320" s="343">
        <v>1.16238895563411</v>
      </c>
      <c r="J320" s="343" t="s">
        <v>581</v>
      </c>
    </row>
    <row r="321" spans="1:10" x14ac:dyDescent="0.35">
      <c r="A321" s="353" t="s">
        <v>586</v>
      </c>
      <c r="B321" s="325">
        <v>805057.84659740143</v>
      </c>
      <c r="C321" s="343" t="s">
        <v>575</v>
      </c>
      <c r="D321" s="343">
        <v>67.922765710535813</v>
      </c>
      <c r="E321" s="343">
        <v>9.5</v>
      </c>
      <c r="F321" s="343">
        <v>0.56999999999999995</v>
      </c>
      <c r="G321" s="325">
        <v>54681.755497863785</v>
      </c>
      <c r="H321" s="325">
        <v>7.6480495426753103</v>
      </c>
      <c r="I321" s="325">
        <v>0.45888297256052002</v>
      </c>
      <c r="J321" s="325" t="s">
        <v>517</v>
      </c>
    </row>
    <row r="322" spans="1:10" x14ac:dyDescent="0.35">
      <c r="A322" s="353" t="s">
        <v>587</v>
      </c>
      <c r="B322" s="325">
        <v>102339.36264828738</v>
      </c>
      <c r="C322" s="343" t="s">
        <v>575</v>
      </c>
      <c r="D322" s="343">
        <v>90.484267022339296</v>
      </c>
      <c r="E322" s="343">
        <v>9.5</v>
      </c>
      <c r="F322" s="343">
        <v>1.425</v>
      </c>
      <c r="G322" s="325">
        <v>9260.1022167636511</v>
      </c>
      <c r="H322" s="325">
        <v>0.97222394515873001</v>
      </c>
      <c r="I322" s="325">
        <v>0.14583359177381</v>
      </c>
      <c r="J322" s="325" t="s">
        <v>517</v>
      </c>
    </row>
    <row r="323" spans="1:10" x14ac:dyDescent="0.35">
      <c r="A323" s="353" t="s">
        <v>588</v>
      </c>
      <c r="B323" s="325">
        <v>3242414.5271654259</v>
      </c>
      <c r="C323" s="343" t="s">
        <v>575</v>
      </c>
      <c r="D323" s="343">
        <v>50.248073994006511</v>
      </c>
      <c r="E323" s="343">
        <v>4.5</v>
      </c>
      <c r="F323" s="343">
        <v>0.09</v>
      </c>
      <c r="G323" s="325">
        <v>162925.08508024996</v>
      </c>
      <c r="H323" s="325">
        <v>14.590865372244419</v>
      </c>
      <c r="I323" s="325">
        <v>0.29181730744488998</v>
      </c>
      <c r="J323" s="325" t="s">
        <v>517</v>
      </c>
    </row>
    <row r="324" spans="1:10" x14ac:dyDescent="0.35">
      <c r="A324" s="353" t="s">
        <v>589</v>
      </c>
      <c r="B324" s="325" t="s">
        <v>546</v>
      </c>
      <c r="C324" s="343" t="s">
        <v>575</v>
      </c>
      <c r="D324" s="343" t="s">
        <v>546</v>
      </c>
      <c r="E324" s="343" t="s">
        <v>546</v>
      </c>
      <c r="F324" s="343" t="s">
        <v>546</v>
      </c>
      <c r="G324" s="325" t="s">
        <v>546</v>
      </c>
      <c r="H324" s="325" t="s">
        <v>546</v>
      </c>
      <c r="I324" s="325" t="s">
        <v>546</v>
      </c>
      <c r="J324" s="325" t="s">
        <v>546</v>
      </c>
    </row>
    <row r="325" spans="1:10" x14ac:dyDescent="0.35">
      <c r="A325" s="353" t="s">
        <v>590</v>
      </c>
      <c r="B325" s="325" t="s">
        <v>546</v>
      </c>
      <c r="C325" s="343" t="s">
        <v>575</v>
      </c>
      <c r="D325" s="343" t="s">
        <v>546</v>
      </c>
      <c r="E325" s="343" t="s">
        <v>546</v>
      </c>
      <c r="F325" s="343" t="s">
        <v>546</v>
      </c>
      <c r="G325" s="325" t="s">
        <v>546</v>
      </c>
      <c r="H325" s="325" t="s">
        <v>546</v>
      </c>
      <c r="I325" s="325" t="s">
        <v>546</v>
      </c>
      <c r="J325" s="325" t="s">
        <v>546</v>
      </c>
    </row>
    <row r="326" spans="1:10" x14ac:dyDescent="0.35">
      <c r="A326" s="353" t="s">
        <v>97</v>
      </c>
      <c r="B326" s="325">
        <v>76176.519901543914</v>
      </c>
      <c r="C326" s="343" t="s">
        <v>575</v>
      </c>
      <c r="D326" s="343">
        <v>96.731829704947643</v>
      </c>
      <c r="E326" s="343">
        <v>261.74904438910778</v>
      </c>
      <c r="F326" s="343">
        <v>3.4899872585214</v>
      </c>
      <c r="G326" s="325">
        <v>7368.6941506317007</v>
      </c>
      <c r="H326" s="325">
        <v>19.939131289116968</v>
      </c>
      <c r="I326" s="325">
        <v>0.26585508385488998</v>
      </c>
      <c r="J326" s="325" t="s">
        <v>517</v>
      </c>
    </row>
    <row r="327" spans="1:10" x14ac:dyDescent="0.35">
      <c r="A327" s="85" t="s">
        <v>642</v>
      </c>
      <c r="B327" s="343">
        <v>7125574.886906283</v>
      </c>
      <c r="C327" s="343" t="s">
        <v>575</v>
      </c>
      <c r="D327" s="330" t="s">
        <v>195</v>
      </c>
      <c r="E327" s="330" t="s">
        <v>195</v>
      </c>
      <c r="F327" s="330" t="s">
        <v>195</v>
      </c>
      <c r="G327" s="343">
        <v>357934.30128740554</v>
      </c>
      <c r="H327" s="343">
        <v>162.23342770287937</v>
      </c>
      <c r="I327" s="343">
        <v>2.9388526659165199</v>
      </c>
      <c r="J327" s="343" t="s">
        <v>581</v>
      </c>
    </row>
    <row r="328" spans="1:10" x14ac:dyDescent="0.35">
      <c r="A328" s="344" t="s">
        <v>576</v>
      </c>
      <c r="B328" s="343">
        <v>1444321.7373324856</v>
      </c>
      <c r="C328" s="343" t="s">
        <v>575</v>
      </c>
      <c r="D328" s="343">
        <v>65.70588666818</v>
      </c>
      <c r="E328" s="343">
        <v>9.5</v>
      </c>
      <c r="F328" s="343">
        <v>0.56999999999999995</v>
      </c>
      <c r="G328" s="343">
        <v>94900.440385557144</v>
      </c>
      <c r="H328" s="343">
        <v>13.721056504658611</v>
      </c>
      <c r="I328" s="343">
        <v>0.82326339027952</v>
      </c>
      <c r="J328" s="343" t="s">
        <v>517</v>
      </c>
    </row>
    <row r="329" spans="1:10" x14ac:dyDescent="0.35">
      <c r="A329" s="344" t="s">
        <v>577</v>
      </c>
      <c r="B329" s="343">
        <v>8899.3961168497008</v>
      </c>
      <c r="C329" s="343" t="s">
        <v>575</v>
      </c>
      <c r="D329" s="343">
        <v>90.484267022339282</v>
      </c>
      <c r="E329" s="343">
        <v>284.99999999999949</v>
      </c>
      <c r="F329" s="343">
        <v>1.4249999999999099</v>
      </c>
      <c r="G329" s="343">
        <v>805.25533457459767</v>
      </c>
      <c r="H329" s="343">
        <v>2.5363278933021598</v>
      </c>
      <c r="I329" s="343">
        <v>1.2681639466510001E-2</v>
      </c>
      <c r="J329" s="343" t="s">
        <v>517</v>
      </c>
    </row>
    <row r="330" spans="1:10" x14ac:dyDescent="0.35">
      <c r="A330" s="344" t="s">
        <v>578</v>
      </c>
      <c r="B330" s="343">
        <v>5218679.7368303481</v>
      </c>
      <c r="C330" s="343" t="s">
        <v>575</v>
      </c>
      <c r="D330" s="343">
        <v>50.248073994006518</v>
      </c>
      <c r="E330" s="343">
        <v>4.5</v>
      </c>
      <c r="F330" s="343">
        <v>0.09</v>
      </c>
      <c r="G330" s="343">
        <v>262228.6055672738</v>
      </c>
      <c r="H330" s="343">
        <v>23.484058815736571</v>
      </c>
      <c r="I330" s="343">
        <v>0.46968117631473</v>
      </c>
      <c r="J330" s="343" t="s">
        <v>517</v>
      </c>
    </row>
    <row r="331" spans="1:10" x14ac:dyDescent="0.35">
      <c r="A331" s="344" t="s">
        <v>579</v>
      </c>
      <c r="B331" s="343" t="s">
        <v>546</v>
      </c>
      <c r="C331" s="343" t="s">
        <v>575</v>
      </c>
      <c r="D331" s="343" t="s">
        <v>546</v>
      </c>
      <c r="E331" s="343" t="s">
        <v>546</v>
      </c>
      <c r="F331" s="343" t="s">
        <v>546</v>
      </c>
      <c r="G331" s="343" t="s">
        <v>546</v>
      </c>
      <c r="H331" s="343" t="s">
        <v>546</v>
      </c>
      <c r="I331" s="343" t="s">
        <v>546</v>
      </c>
      <c r="J331" s="343" t="s">
        <v>546</v>
      </c>
    </row>
    <row r="332" spans="1:10" x14ac:dyDescent="0.35">
      <c r="A332" s="344" t="s">
        <v>580</v>
      </c>
      <c r="B332" s="343" t="s">
        <v>546</v>
      </c>
      <c r="C332" s="343" t="s">
        <v>575</v>
      </c>
      <c r="D332" s="343" t="s">
        <v>546</v>
      </c>
      <c r="E332" s="343" t="s">
        <v>546</v>
      </c>
      <c r="F332" s="343" t="s">
        <v>546</v>
      </c>
      <c r="G332" s="343" t="s">
        <v>546</v>
      </c>
      <c r="H332" s="343" t="s">
        <v>546</v>
      </c>
      <c r="I332" s="343" t="s">
        <v>546</v>
      </c>
      <c r="J332" s="343" t="s">
        <v>546</v>
      </c>
    </row>
    <row r="333" spans="1:10" x14ac:dyDescent="0.35">
      <c r="A333" s="344" t="s">
        <v>582</v>
      </c>
      <c r="B333" s="343">
        <v>453674.0166266</v>
      </c>
      <c r="C333" s="343" t="s">
        <v>575</v>
      </c>
      <c r="D333" s="343">
        <v>97.735736802039924</v>
      </c>
      <c r="E333" s="343">
        <v>270.00000000000006</v>
      </c>
      <c r="F333" s="343">
        <v>3.6</v>
      </c>
      <c r="G333" s="343">
        <v>44340.16428294166</v>
      </c>
      <c r="H333" s="343">
        <v>122.49198448918202</v>
      </c>
      <c r="I333" s="343">
        <v>1.63322645985576</v>
      </c>
      <c r="J333" s="343" t="s">
        <v>517</v>
      </c>
    </row>
    <row r="334" spans="1:10" x14ac:dyDescent="0.35">
      <c r="A334" s="347" t="s">
        <v>643</v>
      </c>
      <c r="B334" s="343">
        <v>7125574.886906283</v>
      </c>
      <c r="C334" s="343" t="s">
        <v>575</v>
      </c>
      <c r="D334" s="330" t="s">
        <v>195</v>
      </c>
      <c r="E334" s="330" t="s">
        <v>195</v>
      </c>
      <c r="F334" s="330" t="s">
        <v>195</v>
      </c>
      <c r="G334" s="343">
        <v>357934.30128740554</v>
      </c>
      <c r="H334" s="343">
        <v>162.23342770287937</v>
      </c>
      <c r="I334" s="343">
        <v>2.9388526659165199</v>
      </c>
      <c r="J334" s="343" t="s">
        <v>581</v>
      </c>
    </row>
    <row r="335" spans="1:10" x14ac:dyDescent="0.35">
      <c r="A335" s="348" t="s">
        <v>644</v>
      </c>
      <c r="B335" s="343">
        <v>7125574.886906283</v>
      </c>
      <c r="C335" s="343" t="s">
        <v>575</v>
      </c>
      <c r="D335" s="330" t="s">
        <v>195</v>
      </c>
      <c r="E335" s="330" t="s">
        <v>195</v>
      </c>
      <c r="F335" s="330" t="s">
        <v>195</v>
      </c>
      <c r="G335" s="343">
        <v>357934.30128740554</v>
      </c>
      <c r="H335" s="343">
        <v>162.23342770287937</v>
      </c>
      <c r="I335" s="343">
        <v>2.9388526659165199</v>
      </c>
      <c r="J335" s="343" t="s">
        <v>581</v>
      </c>
    </row>
    <row r="336" spans="1:10" x14ac:dyDescent="0.35">
      <c r="A336" s="353" t="s">
        <v>586</v>
      </c>
      <c r="B336" s="325">
        <v>1444321.7373324856</v>
      </c>
      <c r="C336" s="343" t="s">
        <v>575</v>
      </c>
      <c r="D336" s="343">
        <v>65.70588666818</v>
      </c>
      <c r="E336" s="343">
        <v>9.5</v>
      </c>
      <c r="F336" s="343">
        <v>0.56999999999999995</v>
      </c>
      <c r="G336" s="325">
        <v>94900.440385557144</v>
      </c>
      <c r="H336" s="325">
        <v>13.721056504658611</v>
      </c>
      <c r="I336" s="325">
        <v>0.82326339027952</v>
      </c>
      <c r="J336" s="325" t="s">
        <v>517</v>
      </c>
    </row>
    <row r="337" spans="1:10" x14ac:dyDescent="0.35">
      <c r="A337" s="353" t="s">
        <v>587</v>
      </c>
      <c r="B337" s="325">
        <v>8899.3961168497008</v>
      </c>
      <c r="C337" s="343" t="s">
        <v>575</v>
      </c>
      <c r="D337" s="343">
        <v>90.484267022339282</v>
      </c>
      <c r="E337" s="343">
        <v>284.99999999999949</v>
      </c>
      <c r="F337" s="343">
        <v>1.4249999999999099</v>
      </c>
      <c r="G337" s="325">
        <v>805.25533457459767</v>
      </c>
      <c r="H337" s="325">
        <v>2.5363278933021598</v>
      </c>
      <c r="I337" s="325">
        <v>1.2681639466510001E-2</v>
      </c>
      <c r="J337" s="325" t="s">
        <v>517</v>
      </c>
    </row>
    <row r="338" spans="1:10" x14ac:dyDescent="0.35">
      <c r="A338" s="353" t="s">
        <v>588</v>
      </c>
      <c r="B338" s="325">
        <v>5218679.7368303481</v>
      </c>
      <c r="C338" s="343" t="s">
        <v>575</v>
      </c>
      <c r="D338" s="343">
        <v>50.248073994006518</v>
      </c>
      <c r="E338" s="343">
        <v>4.5</v>
      </c>
      <c r="F338" s="343">
        <v>0.09</v>
      </c>
      <c r="G338" s="325">
        <v>262228.6055672738</v>
      </c>
      <c r="H338" s="325">
        <v>23.484058815736571</v>
      </c>
      <c r="I338" s="325">
        <v>0.46968117631473</v>
      </c>
      <c r="J338" s="325" t="s">
        <v>517</v>
      </c>
    </row>
    <row r="339" spans="1:10" x14ac:dyDescent="0.35">
      <c r="A339" s="353" t="s">
        <v>589</v>
      </c>
      <c r="B339" s="325" t="s">
        <v>546</v>
      </c>
      <c r="C339" s="343" t="s">
        <v>575</v>
      </c>
      <c r="D339" s="343" t="s">
        <v>546</v>
      </c>
      <c r="E339" s="343" t="s">
        <v>546</v>
      </c>
      <c r="F339" s="343" t="s">
        <v>546</v>
      </c>
      <c r="G339" s="325" t="s">
        <v>546</v>
      </c>
      <c r="H339" s="325" t="s">
        <v>546</v>
      </c>
      <c r="I339" s="325" t="s">
        <v>546</v>
      </c>
      <c r="J339" s="325" t="s">
        <v>546</v>
      </c>
    </row>
    <row r="340" spans="1:10" x14ac:dyDescent="0.35">
      <c r="A340" s="353" t="s">
        <v>590</v>
      </c>
      <c r="B340" s="325" t="s">
        <v>546</v>
      </c>
      <c r="C340" s="343" t="s">
        <v>575</v>
      </c>
      <c r="D340" s="343" t="s">
        <v>546</v>
      </c>
      <c r="E340" s="343" t="s">
        <v>546</v>
      </c>
      <c r="F340" s="343" t="s">
        <v>546</v>
      </c>
      <c r="G340" s="325" t="s">
        <v>546</v>
      </c>
      <c r="H340" s="325" t="s">
        <v>546</v>
      </c>
      <c r="I340" s="325" t="s">
        <v>546</v>
      </c>
      <c r="J340" s="325" t="s">
        <v>546</v>
      </c>
    </row>
    <row r="341" spans="1:10" x14ac:dyDescent="0.35">
      <c r="A341" s="353" t="s">
        <v>97</v>
      </c>
      <c r="B341" s="325">
        <v>453674.0166266</v>
      </c>
      <c r="C341" s="343" t="s">
        <v>575</v>
      </c>
      <c r="D341" s="343">
        <v>97.735736802039924</v>
      </c>
      <c r="E341" s="343">
        <v>270.00000000000006</v>
      </c>
      <c r="F341" s="343">
        <v>3.6</v>
      </c>
      <c r="G341" s="325">
        <v>44340.16428294166</v>
      </c>
      <c r="H341" s="325">
        <v>122.49198448918202</v>
      </c>
      <c r="I341" s="325">
        <v>1.63322645985576</v>
      </c>
      <c r="J341" s="325" t="s">
        <v>517</v>
      </c>
    </row>
    <row r="342" spans="1:10" x14ac:dyDescent="0.35">
      <c r="A342" s="85" t="s">
        <v>536</v>
      </c>
      <c r="B342" s="343">
        <v>4468.7548275720128</v>
      </c>
      <c r="C342" s="343" t="s">
        <v>575</v>
      </c>
      <c r="D342" s="330" t="s">
        <v>195</v>
      </c>
      <c r="E342" s="330" t="s">
        <v>195</v>
      </c>
      <c r="F342" s="330" t="s">
        <v>195</v>
      </c>
      <c r="G342" s="343">
        <v>291.62299592948989</v>
      </c>
      <c r="H342" s="343">
        <v>1.858908022867E-2</v>
      </c>
      <c r="I342" s="343">
        <v>2.66620550743E-3</v>
      </c>
      <c r="J342" s="343" t="s">
        <v>581</v>
      </c>
    </row>
    <row r="343" spans="1:10" x14ac:dyDescent="0.35">
      <c r="A343" s="344" t="s">
        <v>576</v>
      </c>
      <c r="B343" s="343">
        <v>20.808570564626329</v>
      </c>
      <c r="C343" s="343" t="s">
        <v>575</v>
      </c>
      <c r="D343" s="343">
        <v>70.885292620820053</v>
      </c>
      <c r="E343" s="343">
        <v>1.8027391383514599</v>
      </c>
      <c r="F343" s="343">
        <v>0.36054782747806002</v>
      </c>
      <c r="G343" s="343">
        <v>1.47502161349452</v>
      </c>
      <c r="H343" s="343">
        <v>3.7512424570000003E-5</v>
      </c>
      <c r="I343" s="343">
        <v>7.5024849100000003E-6</v>
      </c>
      <c r="J343" s="343" t="s">
        <v>517</v>
      </c>
    </row>
    <row r="344" spans="1:10" x14ac:dyDescent="0.35">
      <c r="A344" s="344" t="s">
        <v>577</v>
      </c>
      <c r="B344" s="343">
        <v>1691.6762991615799</v>
      </c>
      <c r="C344" s="343" t="s">
        <v>575</v>
      </c>
      <c r="D344" s="343">
        <v>89.645233903118736</v>
      </c>
      <c r="E344" s="343">
        <v>9.5000000000029505</v>
      </c>
      <c r="F344" s="343">
        <v>1.42500000000281</v>
      </c>
      <c r="G344" s="343">
        <v>151.6507175267021</v>
      </c>
      <c r="H344" s="343">
        <v>1.6070924842040001E-2</v>
      </c>
      <c r="I344" s="343">
        <v>2.4106387263100001E-3</v>
      </c>
      <c r="J344" s="343" t="s">
        <v>517</v>
      </c>
    </row>
    <row r="345" spans="1:10" x14ac:dyDescent="0.35">
      <c r="A345" s="344" t="s">
        <v>578</v>
      </c>
      <c r="B345" s="343">
        <v>2756.2699578458064</v>
      </c>
      <c r="C345" s="343" t="s">
        <v>575</v>
      </c>
      <c r="D345" s="343">
        <v>50.248073994006511</v>
      </c>
      <c r="E345" s="343">
        <v>0.89999999999956004</v>
      </c>
      <c r="F345" s="343">
        <v>9.0000000001409994E-2</v>
      </c>
      <c r="G345" s="343">
        <v>138.49725678929329</v>
      </c>
      <c r="H345" s="343">
        <v>2.4806429620600002E-3</v>
      </c>
      <c r="I345" s="343">
        <v>2.4806429620999998E-4</v>
      </c>
      <c r="J345" s="343" t="s">
        <v>517</v>
      </c>
    </row>
    <row r="346" spans="1:10" x14ac:dyDescent="0.35">
      <c r="A346" s="344" t="s">
        <v>579</v>
      </c>
      <c r="B346" s="343" t="s">
        <v>546</v>
      </c>
      <c r="C346" s="343" t="s">
        <v>575</v>
      </c>
      <c r="D346" s="343" t="s">
        <v>546</v>
      </c>
      <c r="E346" s="343" t="s">
        <v>546</v>
      </c>
      <c r="F346" s="343" t="s">
        <v>546</v>
      </c>
      <c r="G346" s="343" t="s">
        <v>546</v>
      </c>
      <c r="H346" s="343" t="s">
        <v>546</v>
      </c>
      <c r="I346" s="343" t="s">
        <v>546</v>
      </c>
      <c r="J346" s="343" t="s">
        <v>546</v>
      </c>
    </row>
    <row r="347" spans="1:10" x14ac:dyDescent="0.35">
      <c r="A347" s="344" t="s">
        <v>580</v>
      </c>
      <c r="B347" s="343" t="s">
        <v>546</v>
      </c>
      <c r="C347" s="343" t="s">
        <v>575</v>
      </c>
      <c r="D347" s="343" t="s">
        <v>546</v>
      </c>
      <c r="E347" s="343" t="s">
        <v>546</v>
      </c>
      <c r="F347" s="343" t="s">
        <v>546</v>
      </c>
      <c r="G347" s="343" t="s">
        <v>546</v>
      </c>
      <c r="H347" s="343" t="s">
        <v>546</v>
      </c>
      <c r="I347" s="343" t="s">
        <v>546</v>
      </c>
      <c r="J347" s="343" t="s">
        <v>546</v>
      </c>
    </row>
    <row r="348" spans="1:10" x14ac:dyDescent="0.35">
      <c r="A348" s="344" t="s">
        <v>582</v>
      </c>
      <c r="B348" s="343" t="s">
        <v>519</v>
      </c>
      <c r="C348" s="343" t="s">
        <v>575</v>
      </c>
      <c r="D348" s="343" t="s">
        <v>551</v>
      </c>
      <c r="E348" s="343" t="s">
        <v>517</v>
      </c>
      <c r="F348" s="343" t="s">
        <v>517</v>
      </c>
      <c r="G348" s="343" t="s">
        <v>519</v>
      </c>
      <c r="H348" s="343" t="s">
        <v>517</v>
      </c>
      <c r="I348" s="343" t="s">
        <v>517</v>
      </c>
      <c r="J348" s="343" t="s">
        <v>517</v>
      </c>
    </row>
    <row r="349" spans="1:10" x14ac:dyDescent="0.35">
      <c r="A349" s="83" t="s">
        <v>645</v>
      </c>
      <c r="B349" s="343">
        <v>4468.7548275720128</v>
      </c>
      <c r="C349" s="343" t="s">
        <v>575</v>
      </c>
      <c r="D349" s="330" t="s">
        <v>195</v>
      </c>
      <c r="E349" s="330" t="s">
        <v>195</v>
      </c>
      <c r="F349" s="330" t="s">
        <v>195</v>
      </c>
      <c r="G349" s="343">
        <v>291.62299592948989</v>
      </c>
      <c r="H349" s="343">
        <v>1.858908022867E-2</v>
      </c>
      <c r="I349" s="343">
        <v>2.66620550743E-3</v>
      </c>
      <c r="J349" s="343" t="s">
        <v>581</v>
      </c>
    </row>
    <row r="350" spans="1:10" x14ac:dyDescent="0.35">
      <c r="A350" s="344" t="s">
        <v>576</v>
      </c>
      <c r="B350" s="325">
        <v>20.808570564626329</v>
      </c>
      <c r="C350" s="343" t="s">
        <v>575</v>
      </c>
      <c r="D350" s="343">
        <v>70.885292620820053</v>
      </c>
      <c r="E350" s="343">
        <v>1.8027391383514599</v>
      </c>
      <c r="F350" s="343">
        <v>0.36054782747806002</v>
      </c>
      <c r="G350" s="325">
        <v>1.47502161349452</v>
      </c>
      <c r="H350" s="325">
        <v>3.7512424570000003E-5</v>
      </c>
      <c r="I350" s="325">
        <v>7.5024849100000003E-6</v>
      </c>
      <c r="J350" s="325" t="s">
        <v>517</v>
      </c>
    </row>
    <row r="351" spans="1:10" x14ac:dyDescent="0.35">
      <c r="A351" s="344" t="s">
        <v>577</v>
      </c>
      <c r="B351" s="325">
        <v>1691.6762991615799</v>
      </c>
      <c r="C351" s="343" t="s">
        <v>575</v>
      </c>
      <c r="D351" s="343">
        <v>89.645233903118736</v>
      </c>
      <c r="E351" s="343">
        <v>9.5000000000029505</v>
      </c>
      <c r="F351" s="343">
        <v>1.42500000000281</v>
      </c>
      <c r="G351" s="325">
        <v>151.6507175267021</v>
      </c>
      <c r="H351" s="325">
        <v>1.6070924842040001E-2</v>
      </c>
      <c r="I351" s="325">
        <v>2.4106387263100001E-3</v>
      </c>
      <c r="J351" s="325" t="s">
        <v>517</v>
      </c>
    </row>
    <row r="352" spans="1:10" x14ac:dyDescent="0.35">
      <c r="A352" s="344" t="s">
        <v>578</v>
      </c>
      <c r="B352" s="325">
        <v>2756.2699578458064</v>
      </c>
      <c r="C352" s="343" t="s">
        <v>575</v>
      </c>
      <c r="D352" s="343">
        <v>50.248073994006511</v>
      </c>
      <c r="E352" s="343">
        <v>0.89999999999956004</v>
      </c>
      <c r="F352" s="343">
        <v>9.0000000001409994E-2</v>
      </c>
      <c r="G352" s="325">
        <v>138.49725678929329</v>
      </c>
      <c r="H352" s="325">
        <v>2.4806429620600002E-3</v>
      </c>
      <c r="I352" s="325">
        <v>2.4806429620999998E-4</v>
      </c>
      <c r="J352" s="325" t="s">
        <v>517</v>
      </c>
    </row>
    <row r="353" spans="1:10" x14ac:dyDescent="0.35">
      <c r="A353" s="344" t="s">
        <v>579</v>
      </c>
      <c r="B353" s="325" t="s">
        <v>546</v>
      </c>
      <c r="C353" s="343" t="s">
        <v>575</v>
      </c>
      <c r="D353" s="343" t="s">
        <v>546</v>
      </c>
      <c r="E353" s="343" t="s">
        <v>546</v>
      </c>
      <c r="F353" s="343" t="s">
        <v>546</v>
      </c>
      <c r="G353" s="325" t="s">
        <v>546</v>
      </c>
      <c r="H353" s="325" t="s">
        <v>546</v>
      </c>
      <c r="I353" s="325" t="s">
        <v>546</v>
      </c>
      <c r="J353" s="325" t="s">
        <v>546</v>
      </c>
    </row>
    <row r="354" spans="1:10" x14ac:dyDescent="0.35">
      <c r="A354" s="344" t="s">
        <v>580</v>
      </c>
      <c r="B354" s="325" t="s">
        <v>546</v>
      </c>
      <c r="C354" s="343" t="s">
        <v>575</v>
      </c>
      <c r="D354" s="343" t="s">
        <v>546</v>
      </c>
      <c r="E354" s="343" t="s">
        <v>546</v>
      </c>
      <c r="F354" s="343" t="s">
        <v>546</v>
      </c>
      <c r="G354" s="325" t="s">
        <v>546</v>
      </c>
      <c r="H354" s="325" t="s">
        <v>546</v>
      </c>
      <c r="I354" s="325" t="s">
        <v>546</v>
      </c>
      <c r="J354" s="325" t="s">
        <v>546</v>
      </c>
    </row>
    <row r="355" spans="1:10" x14ac:dyDescent="0.35">
      <c r="A355" s="344" t="s">
        <v>582</v>
      </c>
      <c r="B355" s="325" t="s">
        <v>519</v>
      </c>
      <c r="C355" s="343" t="s">
        <v>575</v>
      </c>
      <c r="D355" s="343" t="s">
        <v>551</v>
      </c>
      <c r="E355" s="343" t="s">
        <v>517</v>
      </c>
      <c r="F355" s="343" t="s">
        <v>517</v>
      </c>
      <c r="G355" s="325" t="s">
        <v>519</v>
      </c>
      <c r="H355" s="325" t="s">
        <v>517</v>
      </c>
      <c r="I355" s="325" t="s">
        <v>517</v>
      </c>
      <c r="J355" s="325" t="s">
        <v>517</v>
      </c>
    </row>
    <row r="356" spans="1:10" x14ac:dyDescent="0.35">
      <c r="A356" s="83" t="s">
        <v>646</v>
      </c>
      <c r="B356" s="343" t="s">
        <v>596</v>
      </c>
      <c r="C356" s="343" t="s">
        <v>575</v>
      </c>
      <c r="D356" s="330" t="s">
        <v>195</v>
      </c>
      <c r="E356" s="330" t="s">
        <v>195</v>
      </c>
      <c r="F356" s="330" t="s">
        <v>195</v>
      </c>
      <c r="G356" s="343" t="s">
        <v>596</v>
      </c>
      <c r="H356" s="343" t="s">
        <v>3329</v>
      </c>
      <c r="I356" s="343" t="s">
        <v>3329</v>
      </c>
      <c r="J356" s="330" t="s">
        <v>195</v>
      </c>
    </row>
    <row r="357" spans="1:10" x14ac:dyDescent="0.35">
      <c r="A357" s="344" t="s">
        <v>610</v>
      </c>
      <c r="B357" s="325" t="s">
        <v>519</v>
      </c>
      <c r="C357" s="343" t="s">
        <v>575</v>
      </c>
      <c r="D357" s="343" t="s">
        <v>519</v>
      </c>
      <c r="E357" s="343" t="s">
        <v>519</v>
      </c>
      <c r="F357" s="343" t="s">
        <v>519</v>
      </c>
      <c r="G357" s="325" t="s">
        <v>519</v>
      </c>
      <c r="H357" s="325" t="s">
        <v>519</v>
      </c>
      <c r="I357" s="325" t="s">
        <v>519</v>
      </c>
      <c r="J357" s="330" t="s">
        <v>195</v>
      </c>
    </row>
    <row r="358" spans="1:10" x14ac:dyDescent="0.35">
      <c r="A358" s="344" t="s">
        <v>611</v>
      </c>
      <c r="B358" s="325" t="s">
        <v>519</v>
      </c>
      <c r="C358" s="343" t="s">
        <v>575</v>
      </c>
      <c r="D358" s="343" t="s">
        <v>519</v>
      </c>
      <c r="E358" s="343" t="s">
        <v>519</v>
      </c>
      <c r="F358" s="343" t="s">
        <v>519</v>
      </c>
      <c r="G358" s="325" t="s">
        <v>519</v>
      </c>
      <c r="H358" s="325" t="s">
        <v>519</v>
      </c>
      <c r="I358" s="325" t="s">
        <v>519</v>
      </c>
      <c r="J358" s="330" t="s">
        <v>195</v>
      </c>
    </row>
    <row r="359" spans="1:10" x14ac:dyDescent="0.35">
      <c r="A359" s="344" t="s">
        <v>612</v>
      </c>
      <c r="B359" s="325" t="s">
        <v>519</v>
      </c>
      <c r="C359" s="343" t="s">
        <v>575</v>
      </c>
      <c r="D359" s="343" t="s">
        <v>519</v>
      </c>
      <c r="E359" s="343" t="s">
        <v>519</v>
      </c>
      <c r="F359" s="343" t="s">
        <v>519</v>
      </c>
      <c r="G359" s="325" t="s">
        <v>519</v>
      </c>
      <c r="H359" s="325" t="s">
        <v>519</v>
      </c>
      <c r="I359" s="325" t="s">
        <v>519</v>
      </c>
      <c r="J359" s="330" t="s">
        <v>195</v>
      </c>
    </row>
    <row r="360" spans="1:10" x14ac:dyDescent="0.35">
      <c r="A360" s="344" t="s">
        <v>613</v>
      </c>
      <c r="B360" s="343" t="s">
        <v>519</v>
      </c>
      <c r="C360" s="343" t="s">
        <v>575</v>
      </c>
      <c r="D360" s="330" t="s">
        <v>195</v>
      </c>
      <c r="E360" s="330" t="s">
        <v>195</v>
      </c>
      <c r="F360" s="330" t="s">
        <v>195</v>
      </c>
      <c r="G360" s="343" t="s">
        <v>519</v>
      </c>
      <c r="H360" s="343" t="s">
        <v>546</v>
      </c>
      <c r="I360" s="343" t="s">
        <v>546</v>
      </c>
      <c r="J360" s="330" t="s">
        <v>195</v>
      </c>
    </row>
    <row r="361" spans="1:10" x14ac:dyDescent="0.35">
      <c r="A361" s="344" t="s">
        <v>578</v>
      </c>
      <c r="B361" s="325" t="s">
        <v>519</v>
      </c>
      <c r="C361" s="343" t="s">
        <v>575</v>
      </c>
      <c r="D361" s="343" t="s">
        <v>519</v>
      </c>
      <c r="E361" s="343" t="s">
        <v>519</v>
      </c>
      <c r="F361" s="343" t="s">
        <v>519</v>
      </c>
      <c r="G361" s="325" t="s">
        <v>519</v>
      </c>
      <c r="H361" s="325" t="s">
        <v>519</v>
      </c>
      <c r="I361" s="325" t="s">
        <v>519</v>
      </c>
      <c r="J361" s="330" t="s">
        <v>195</v>
      </c>
    </row>
    <row r="362" spans="1:10" x14ac:dyDescent="0.35">
      <c r="A362" s="344" t="s">
        <v>582</v>
      </c>
      <c r="B362" s="325" t="s">
        <v>519</v>
      </c>
      <c r="C362" s="343" t="s">
        <v>575</v>
      </c>
      <c r="D362" s="343" t="s">
        <v>519</v>
      </c>
      <c r="E362" s="343" t="s">
        <v>517</v>
      </c>
      <c r="F362" s="343" t="s">
        <v>517</v>
      </c>
      <c r="G362" s="325" t="s">
        <v>519</v>
      </c>
      <c r="H362" s="325" t="s">
        <v>517</v>
      </c>
      <c r="I362" s="325" t="s">
        <v>517</v>
      </c>
      <c r="J362" s="330" t="s">
        <v>195</v>
      </c>
    </row>
    <row r="363" spans="1:10" x14ac:dyDescent="0.35">
      <c r="A363" s="344" t="s">
        <v>614</v>
      </c>
      <c r="B363" s="343" t="s">
        <v>546</v>
      </c>
      <c r="C363" s="343" t="s">
        <v>575</v>
      </c>
      <c r="D363" s="330" t="s">
        <v>195</v>
      </c>
      <c r="E363" s="330" t="s">
        <v>195</v>
      </c>
      <c r="F363" s="330" t="s">
        <v>195</v>
      </c>
      <c r="G363" s="343" t="s">
        <v>546</v>
      </c>
      <c r="H363" s="343" t="s">
        <v>546</v>
      </c>
      <c r="I363" s="343" t="s">
        <v>546</v>
      </c>
      <c r="J363" s="330" t="s">
        <v>195</v>
      </c>
    </row>
    <row r="364" spans="1:10" x14ac:dyDescent="0.35">
      <c r="A364" s="83" t="s">
        <v>647</v>
      </c>
      <c r="B364" s="343" t="s">
        <v>596</v>
      </c>
      <c r="C364" s="343" t="s">
        <v>575</v>
      </c>
      <c r="D364" s="330" t="s">
        <v>195</v>
      </c>
      <c r="E364" s="330" t="s">
        <v>195</v>
      </c>
      <c r="F364" s="330" t="s">
        <v>195</v>
      </c>
      <c r="G364" s="343" t="s">
        <v>596</v>
      </c>
      <c r="H364" s="343" t="s">
        <v>3329</v>
      </c>
      <c r="I364" s="343" t="s">
        <v>3329</v>
      </c>
      <c r="J364" s="330" t="s">
        <v>195</v>
      </c>
    </row>
    <row r="365" spans="1:10" x14ac:dyDescent="0.35">
      <c r="A365" s="344" t="s">
        <v>629</v>
      </c>
      <c r="B365" s="325" t="s">
        <v>519</v>
      </c>
      <c r="C365" s="343" t="s">
        <v>575</v>
      </c>
      <c r="D365" s="343" t="s">
        <v>519</v>
      </c>
      <c r="E365" s="343" t="s">
        <v>519</v>
      </c>
      <c r="F365" s="343" t="s">
        <v>519</v>
      </c>
      <c r="G365" s="325" t="s">
        <v>519</v>
      </c>
      <c r="H365" s="325" t="s">
        <v>519</v>
      </c>
      <c r="I365" s="325" t="s">
        <v>519</v>
      </c>
      <c r="J365" s="330" t="s">
        <v>195</v>
      </c>
    </row>
    <row r="366" spans="1:10" x14ac:dyDescent="0.35">
      <c r="A366" s="344" t="s">
        <v>630</v>
      </c>
      <c r="B366" s="325" t="s">
        <v>519</v>
      </c>
      <c r="C366" s="343" t="s">
        <v>575</v>
      </c>
      <c r="D366" s="343" t="s">
        <v>519</v>
      </c>
      <c r="E366" s="343" t="s">
        <v>519</v>
      </c>
      <c r="F366" s="343" t="s">
        <v>519</v>
      </c>
      <c r="G366" s="325" t="s">
        <v>519</v>
      </c>
      <c r="H366" s="325" t="s">
        <v>519</v>
      </c>
      <c r="I366" s="325" t="s">
        <v>519</v>
      </c>
      <c r="J366" s="330" t="s">
        <v>195</v>
      </c>
    </row>
    <row r="367" spans="1:10" x14ac:dyDescent="0.35">
      <c r="A367" s="344" t="s">
        <v>610</v>
      </c>
      <c r="B367" s="325" t="s">
        <v>519</v>
      </c>
      <c r="C367" s="343" t="s">
        <v>575</v>
      </c>
      <c r="D367" s="343" t="s">
        <v>519</v>
      </c>
      <c r="E367" s="343" t="s">
        <v>519</v>
      </c>
      <c r="F367" s="343" t="s">
        <v>519</v>
      </c>
      <c r="G367" s="325" t="s">
        <v>519</v>
      </c>
      <c r="H367" s="325" t="s">
        <v>519</v>
      </c>
      <c r="I367" s="325" t="s">
        <v>519</v>
      </c>
      <c r="J367" s="330" t="s">
        <v>195</v>
      </c>
    </row>
    <row r="368" spans="1:10" x14ac:dyDescent="0.35">
      <c r="A368" s="344" t="s">
        <v>631</v>
      </c>
      <c r="B368" s="343" t="s">
        <v>519</v>
      </c>
      <c r="C368" s="343" t="s">
        <v>575</v>
      </c>
      <c r="D368" s="330" t="s">
        <v>195</v>
      </c>
      <c r="E368" s="330" t="s">
        <v>195</v>
      </c>
      <c r="F368" s="330" t="s">
        <v>195</v>
      </c>
      <c r="G368" s="343" t="s">
        <v>519</v>
      </c>
      <c r="H368" s="343" t="s">
        <v>519</v>
      </c>
      <c r="I368" s="343" t="s">
        <v>519</v>
      </c>
      <c r="J368" s="330" t="s">
        <v>195</v>
      </c>
    </row>
    <row r="369" spans="1:10" x14ac:dyDescent="0.35">
      <c r="A369" s="344" t="s">
        <v>578</v>
      </c>
      <c r="B369" s="325" t="s">
        <v>519</v>
      </c>
      <c r="C369" s="343" t="s">
        <v>575</v>
      </c>
      <c r="D369" s="343" t="s">
        <v>519</v>
      </c>
      <c r="E369" s="343" t="s">
        <v>519</v>
      </c>
      <c r="F369" s="343" t="s">
        <v>519</v>
      </c>
      <c r="G369" s="325" t="s">
        <v>519</v>
      </c>
      <c r="H369" s="325" t="s">
        <v>519</v>
      </c>
      <c r="I369" s="325" t="s">
        <v>519</v>
      </c>
      <c r="J369" s="330" t="s">
        <v>195</v>
      </c>
    </row>
    <row r="370" spans="1:10" x14ac:dyDescent="0.35">
      <c r="A370" s="344" t="s">
        <v>582</v>
      </c>
      <c r="B370" s="325" t="s">
        <v>519</v>
      </c>
      <c r="C370" s="343" t="s">
        <v>575</v>
      </c>
      <c r="D370" s="343" t="s">
        <v>519</v>
      </c>
      <c r="E370" s="343" t="s">
        <v>517</v>
      </c>
      <c r="F370" s="343" t="s">
        <v>517</v>
      </c>
      <c r="G370" s="325" t="s">
        <v>519</v>
      </c>
      <c r="H370" s="325" t="s">
        <v>517</v>
      </c>
      <c r="I370" s="325" t="s">
        <v>517</v>
      </c>
      <c r="J370" s="330" t="s">
        <v>195</v>
      </c>
    </row>
    <row r="371" spans="1:10" x14ac:dyDescent="0.35">
      <c r="A371" s="344" t="s">
        <v>632</v>
      </c>
      <c r="B371" s="343" t="s">
        <v>546</v>
      </c>
      <c r="C371" s="343" t="s">
        <v>575</v>
      </c>
      <c r="D371" s="330" t="s">
        <v>195</v>
      </c>
      <c r="E371" s="330" t="s">
        <v>195</v>
      </c>
      <c r="F371" s="330" t="s">
        <v>195</v>
      </c>
      <c r="G371" s="343" t="s">
        <v>546</v>
      </c>
      <c r="H371" s="343" t="s">
        <v>546</v>
      </c>
      <c r="I371" s="343" t="s">
        <v>546</v>
      </c>
      <c r="J371" s="330" t="s">
        <v>195</v>
      </c>
    </row>
    <row r="372" spans="1:10" x14ac:dyDescent="0.35">
      <c r="A372" s="87" t="s">
        <v>648</v>
      </c>
      <c r="B372" s="343">
        <v>7080303.1082031624</v>
      </c>
      <c r="C372" s="343" t="s">
        <v>575</v>
      </c>
      <c r="D372" s="330" t="s">
        <v>195</v>
      </c>
      <c r="E372" s="330" t="s">
        <v>195</v>
      </c>
      <c r="F372" s="330" t="s">
        <v>195</v>
      </c>
      <c r="G372" s="343">
        <v>229440.8426077723</v>
      </c>
      <c r="H372" s="343">
        <v>3.6543317864553502</v>
      </c>
      <c r="I372" s="343">
        <v>2.50434899470156</v>
      </c>
      <c r="J372" s="343" t="s">
        <v>581</v>
      </c>
    </row>
    <row r="373" spans="1:10" x14ac:dyDescent="0.35">
      <c r="A373" s="88" t="s">
        <v>649</v>
      </c>
      <c r="B373" s="343">
        <v>6697572.1723525729</v>
      </c>
      <c r="C373" s="343" t="s">
        <v>575</v>
      </c>
      <c r="D373" s="330" t="s">
        <v>195</v>
      </c>
      <c r="E373" s="330" t="s">
        <v>195</v>
      </c>
      <c r="F373" s="330" t="s">
        <v>195</v>
      </c>
      <c r="G373" s="343">
        <v>201874.90561390531</v>
      </c>
      <c r="H373" s="343">
        <v>3.1660650078853498</v>
      </c>
      <c r="I373" s="343">
        <v>1.72273936070324</v>
      </c>
      <c r="J373" s="343" t="s">
        <v>581</v>
      </c>
    </row>
    <row r="374" spans="1:10" x14ac:dyDescent="0.35">
      <c r="A374" s="347" t="s">
        <v>650</v>
      </c>
      <c r="B374" s="343">
        <v>302072.04657817504</v>
      </c>
      <c r="C374" s="343" t="s">
        <v>575</v>
      </c>
      <c r="D374" s="330" t="s">
        <v>195</v>
      </c>
      <c r="E374" s="330" t="s">
        <v>195</v>
      </c>
      <c r="F374" s="330" t="s">
        <v>195</v>
      </c>
      <c r="G374" s="343">
        <v>12468.571403037986</v>
      </c>
      <c r="H374" s="343">
        <v>5.1947039253499999E-3</v>
      </c>
      <c r="I374" s="343">
        <v>1.29867598133739</v>
      </c>
      <c r="J374" s="343" t="s">
        <v>581</v>
      </c>
    </row>
    <row r="375" spans="1:10" x14ac:dyDescent="0.35">
      <c r="A375" s="348" t="s">
        <v>586</v>
      </c>
      <c r="B375" s="325" t="s">
        <v>517</v>
      </c>
      <c r="C375" s="343" t="s">
        <v>575</v>
      </c>
      <c r="D375" s="343" t="s">
        <v>517</v>
      </c>
      <c r="E375" s="343" t="s">
        <v>517</v>
      </c>
      <c r="F375" s="343" t="s">
        <v>517</v>
      </c>
      <c r="G375" s="325" t="s">
        <v>517</v>
      </c>
      <c r="H375" s="325" t="s">
        <v>517</v>
      </c>
      <c r="I375" s="325" t="s">
        <v>517</v>
      </c>
      <c r="J375" s="325" t="s">
        <v>517</v>
      </c>
    </row>
    <row r="376" spans="1:10" x14ac:dyDescent="0.35">
      <c r="A376" s="348" t="s">
        <v>587</v>
      </c>
      <c r="B376" s="325" t="s">
        <v>517</v>
      </c>
      <c r="C376" s="343" t="s">
        <v>575</v>
      </c>
      <c r="D376" s="343" t="s">
        <v>517</v>
      </c>
      <c r="E376" s="343" t="s">
        <v>517</v>
      </c>
      <c r="F376" s="343" t="s">
        <v>517</v>
      </c>
      <c r="G376" s="325" t="s">
        <v>517</v>
      </c>
      <c r="H376" s="325" t="s">
        <v>517</v>
      </c>
      <c r="I376" s="325" t="s">
        <v>517</v>
      </c>
      <c r="J376" s="325" t="s">
        <v>517</v>
      </c>
    </row>
    <row r="377" spans="1:10" x14ac:dyDescent="0.35">
      <c r="A377" s="348" t="s">
        <v>588</v>
      </c>
      <c r="B377" s="325" t="s">
        <v>517</v>
      </c>
      <c r="C377" s="343" t="s">
        <v>575</v>
      </c>
      <c r="D377" s="343" t="s">
        <v>517</v>
      </c>
      <c r="E377" s="343" t="s">
        <v>517</v>
      </c>
      <c r="F377" s="343" t="s">
        <v>517</v>
      </c>
      <c r="G377" s="325" t="s">
        <v>517</v>
      </c>
      <c r="H377" s="325" t="s">
        <v>517</v>
      </c>
      <c r="I377" s="325" t="s">
        <v>517</v>
      </c>
      <c r="J377" s="325" t="s">
        <v>517</v>
      </c>
    </row>
    <row r="378" spans="1:10" x14ac:dyDescent="0.35">
      <c r="A378" s="348" t="s">
        <v>589</v>
      </c>
      <c r="B378" s="325">
        <v>302072.04657817504</v>
      </c>
      <c r="C378" s="343" t="s">
        <v>575</v>
      </c>
      <c r="D378" s="343">
        <v>41.276813079131337</v>
      </c>
      <c r="E378" s="343">
        <v>1.7196903798930002E-2</v>
      </c>
      <c r="F378" s="343">
        <v>4.2992259497314897</v>
      </c>
      <c r="G378" s="325">
        <v>12468.571403037986</v>
      </c>
      <c r="H378" s="325">
        <v>5.1947039253499999E-3</v>
      </c>
      <c r="I378" s="325">
        <v>1.29867598133739</v>
      </c>
      <c r="J378" s="325" t="s">
        <v>517</v>
      </c>
    </row>
    <row r="379" spans="1:10" x14ac:dyDescent="0.35">
      <c r="A379" s="348" t="s">
        <v>590</v>
      </c>
      <c r="B379" s="325" t="s">
        <v>546</v>
      </c>
      <c r="C379" s="343" t="s">
        <v>575</v>
      </c>
      <c r="D379" s="343" t="s">
        <v>546</v>
      </c>
      <c r="E379" s="343" t="s">
        <v>546</v>
      </c>
      <c r="F379" s="343" t="s">
        <v>546</v>
      </c>
      <c r="G379" s="325" t="s">
        <v>546</v>
      </c>
      <c r="H379" s="325" t="s">
        <v>546</v>
      </c>
      <c r="I379" s="325" t="s">
        <v>546</v>
      </c>
      <c r="J379" s="325" t="s">
        <v>546</v>
      </c>
    </row>
    <row r="380" spans="1:10" x14ac:dyDescent="0.35">
      <c r="A380" s="348" t="s">
        <v>97</v>
      </c>
      <c r="B380" s="325" t="s">
        <v>517</v>
      </c>
      <c r="C380" s="343" t="s">
        <v>575</v>
      </c>
      <c r="D380" s="343" t="s">
        <v>517</v>
      </c>
      <c r="E380" s="343" t="s">
        <v>517</v>
      </c>
      <c r="F380" s="343" t="s">
        <v>517</v>
      </c>
      <c r="G380" s="325" t="s">
        <v>517</v>
      </c>
      <c r="H380" s="325" t="s">
        <v>517</v>
      </c>
      <c r="I380" s="325" t="s">
        <v>517</v>
      </c>
      <c r="J380" s="325" t="s">
        <v>517</v>
      </c>
    </row>
    <row r="381" spans="1:10" x14ac:dyDescent="0.35">
      <c r="A381" s="347" t="s">
        <v>651</v>
      </c>
      <c r="B381" s="343">
        <v>713841.41942182719</v>
      </c>
      <c r="C381" s="343" t="s">
        <v>575</v>
      </c>
      <c r="D381" s="330" t="s">
        <v>195</v>
      </c>
      <c r="E381" s="330" t="s">
        <v>195</v>
      </c>
      <c r="F381" s="330" t="s">
        <v>195</v>
      </c>
      <c r="G381" s="343">
        <v>57837.740699009752</v>
      </c>
      <c r="H381" s="343">
        <v>3.1608703039599999</v>
      </c>
      <c r="I381" s="343">
        <v>0.42406337936584998</v>
      </c>
      <c r="J381" s="343" t="s">
        <v>581</v>
      </c>
    </row>
    <row r="382" spans="1:10" x14ac:dyDescent="0.35">
      <c r="A382" s="348" t="s">
        <v>586</v>
      </c>
      <c r="B382" s="325">
        <v>653685.28715640446</v>
      </c>
      <c r="C382" s="343" t="s">
        <v>575</v>
      </c>
      <c r="D382" s="343">
        <v>81.896529336580031</v>
      </c>
      <c r="E382" s="343">
        <v>4.75</v>
      </c>
      <c r="F382" s="343">
        <v>0.56999999999999995</v>
      </c>
      <c r="G382" s="325">
        <v>53534.556296495219</v>
      </c>
      <c r="H382" s="325">
        <v>3.1050051139929198</v>
      </c>
      <c r="I382" s="325">
        <v>0.37260061367914998</v>
      </c>
      <c r="J382" s="325" t="s">
        <v>517</v>
      </c>
    </row>
    <row r="383" spans="1:10" x14ac:dyDescent="0.35">
      <c r="A383" s="348" t="s">
        <v>587</v>
      </c>
      <c r="B383" s="325">
        <v>34493.418563902516</v>
      </c>
      <c r="C383" s="343" t="s">
        <v>575</v>
      </c>
      <c r="D383" s="343">
        <v>87.369782150481583</v>
      </c>
      <c r="E383" s="343">
        <v>0.95000000000008</v>
      </c>
      <c r="F383" s="343">
        <v>1.4249999999999701</v>
      </c>
      <c r="G383" s="325">
        <v>3013.6824655535402</v>
      </c>
      <c r="H383" s="325">
        <v>3.2768747635709999E-2</v>
      </c>
      <c r="I383" s="325">
        <v>4.9153121453560003E-2</v>
      </c>
      <c r="J383" s="325" t="s">
        <v>517</v>
      </c>
    </row>
    <row r="384" spans="1:10" x14ac:dyDescent="0.35">
      <c r="A384" s="348" t="s">
        <v>588</v>
      </c>
      <c r="B384" s="325">
        <v>25662.713701520213</v>
      </c>
      <c r="C384" s="343" t="s">
        <v>575</v>
      </c>
      <c r="D384" s="343">
        <v>50.248073994006532</v>
      </c>
      <c r="E384" s="343">
        <v>0.90000000000006997</v>
      </c>
      <c r="F384" s="343">
        <v>9.0000000000119998E-2</v>
      </c>
      <c r="G384" s="325">
        <v>1289.5019369609929</v>
      </c>
      <c r="H384" s="325">
        <v>2.3096442331369999E-2</v>
      </c>
      <c r="I384" s="325">
        <v>2.3096442331399999E-3</v>
      </c>
      <c r="J384" s="325" t="s">
        <v>517</v>
      </c>
    </row>
    <row r="385" spans="1:10" x14ac:dyDescent="0.35">
      <c r="A385" s="348" t="s">
        <v>589</v>
      </c>
      <c r="B385" s="325" t="s">
        <v>546</v>
      </c>
      <c r="C385" s="343" t="s">
        <v>575</v>
      </c>
      <c r="D385" s="343" t="s">
        <v>546</v>
      </c>
      <c r="E385" s="343" t="s">
        <v>546</v>
      </c>
      <c r="F385" s="343" t="s">
        <v>546</v>
      </c>
      <c r="G385" s="325" t="s">
        <v>546</v>
      </c>
      <c r="H385" s="325" t="s">
        <v>546</v>
      </c>
      <c r="I385" s="325" t="s">
        <v>546</v>
      </c>
      <c r="J385" s="325" t="s">
        <v>546</v>
      </c>
    </row>
    <row r="386" spans="1:10" x14ac:dyDescent="0.35">
      <c r="A386" s="348" t="s">
        <v>590</v>
      </c>
      <c r="B386" s="325" t="s">
        <v>546</v>
      </c>
      <c r="C386" s="343" t="s">
        <v>575</v>
      </c>
      <c r="D386" s="343" t="s">
        <v>546</v>
      </c>
      <c r="E386" s="343" t="s">
        <v>546</v>
      </c>
      <c r="F386" s="343" t="s">
        <v>546</v>
      </c>
      <c r="G386" s="325" t="s">
        <v>546</v>
      </c>
      <c r="H386" s="325" t="s">
        <v>546</v>
      </c>
      <c r="I386" s="325" t="s">
        <v>546</v>
      </c>
      <c r="J386" s="325" t="s">
        <v>546</v>
      </c>
    </row>
    <row r="387" spans="1:10" x14ac:dyDescent="0.35">
      <c r="A387" s="348" t="s">
        <v>97</v>
      </c>
      <c r="B387" s="325" t="s">
        <v>544</v>
      </c>
      <c r="C387" s="343" t="s">
        <v>575</v>
      </c>
      <c r="D387" s="343" t="s">
        <v>540</v>
      </c>
      <c r="E387" s="343" t="s">
        <v>544</v>
      </c>
      <c r="F387" s="343" t="s">
        <v>544</v>
      </c>
      <c r="G387" s="325" t="s">
        <v>544</v>
      </c>
      <c r="H387" s="325" t="s">
        <v>544</v>
      </c>
      <c r="I387" s="325" t="s">
        <v>544</v>
      </c>
      <c r="J387" s="325" t="s">
        <v>517</v>
      </c>
    </row>
    <row r="388" spans="1:10" x14ac:dyDescent="0.35">
      <c r="A388" s="347" t="s">
        <v>652</v>
      </c>
      <c r="B388" s="343">
        <v>5681658.7063525701</v>
      </c>
      <c r="C388" s="343" t="s">
        <v>575</v>
      </c>
      <c r="D388" s="330" t="s">
        <v>195</v>
      </c>
      <c r="E388" s="330" t="s">
        <v>195</v>
      </c>
      <c r="F388" s="330" t="s">
        <v>195</v>
      </c>
      <c r="G388" s="343">
        <v>131568.59351185759</v>
      </c>
      <c r="H388" s="343" t="s">
        <v>581</v>
      </c>
      <c r="I388" s="343" t="s">
        <v>581</v>
      </c>
      <c r="J388" s="343" t="s">
        <v>581</v>
      </c>
    </row>
    <row r="389" spans="1:10" x14ac:dyDescent="0.35">
      <c r="A389" s="348" t="s">
        <v>586</v>
      </c>
      <c r="B389" s="325">
        <v>5126641.8547047246</v>
      </c>
      <c r="C389" s="343" t="s">
        <v>575</v>
      </c>
      <c r="D389" s="343">
        <v>21.105276841023318</v>
      </c>
      <c r="E389" s="343" t="s">
        <v>517</v>
      </c>
      <c r="F389" s="343" t="s">
        <v>517</v>
      </c>
      <c r="G389" s="325">
        <v>108199.19560832046</v>
      </c>
      <c r="H389" s="325" t="s">
        <v>517</v>
      </c>
      <c r="I389" s="325" t="s">
        <v>517</v>
      </c>
      <c r="J389" s="325" t="s">
        <v>517</v>
      </c>
    </row>
    <row r="390" spans="1:10" x14ac:dyDescent="0.35">
      <c r="A390" s="348" t="s">
        <v>587</v>
      </c>
      <c r="B390" s="325">
        <v>208406.72604343542</v>
      </c>
      <c r="C390" s="343" t="s">
        <v>575</v>
      </c>
      <c r="D390" s="343">
        <v>77.689294729139803</v>
      </c>
      <c r="E390" s="343" t="s">
        <v>517</v>
      </c>
      <c r="F390" s="343" t="s">
        <v>517</v>
      </c>
      <c r="G390" s="325">
        <v>16190.97156312355</v>
      </c>
      <c r="H390" s="325" t="s">
        <v>517</v>
      </c>
      <c r="I390" s="325" t="s">
        <v>517</v>
      </c>
      <c r="J390" s="325" t="s">
        <v>517</v>
      </c>
    </row>
    <row r="391" spans="1:10" x14ac:dyDescent="0.35">
      <c r="A391" s="348" t="s">
        <v>588</v>
      </c>
      <c r="B391" s="325">
        <v>346610.12560441019</v>
      </c>
      <c r="C391" s="343" t="s">
        <v>575</v>
      </c>
      <c r="D391" s="343">
        <v>20.71037690516399</v>
      </c>
      <c r="E391" s="343" t="s">
        <v>517</v>
      </c>
      <c r="F391" s="343" t="s">
        <v>517</v>
      </c>
      <c r="G391" s="325">
        <v>7178.4263404135681</v>
      </c>
      <c r="H391" s="325" t="s">
        <v>517</v>
      </c>
      <c r="I391" s="325" t="s">
        <v>517</v>
      </c>
      <c r="J391" s="325" t="s">
        <v>517</v>
      </c>
    </row>
    <row r="392" spans="1:10" x14ac:dyDescent="0.35">
      <c r="A392" s="348" t="s">
        <v>589</v>
      </c>
      <c r="B392" s="325" t="s">
        <v>546</v>
      </c>
      <c r="C392" s="343" t="s">
        <v>575</v>
      </c>
      <c r="D392" s="343" t="s">
        <v>546</v>
      </c>
      <c r="E392" s="343" t="s">
        <v>546</v>
      </c>
      <c r="F392" s="343" t="s">
        <v>546</v>
      </c>
      <c r="G392" s="325" t="s">
        <v>546</v>
      </c>
      <c r="H392" s="325" t="s">
        <v>546</v>
      </c>
      <c r="I392" s="325" t="s">
        <v>546</v>
      </c>
      <c r="J392" s="325" t="s">
        <v>546</v>
      </c>
    </row>
    <row r="393" spans="1:10" x14ac:dyDescent="0.35">
      <c r="A393" s="348" t="s">
        <v>590</v>
      </c>
      <c r="B393" s="325" t="s">
        <v>546</v>
      </c>
      <c r="C393" s="343" t="s">
        <v>575</v>
      </c>
      <c r="D393" s="343" t="s">
        <v>546</v>
      </c>
      <c r="E393" s="343" t="s">
        <v>546</v>
      </c>
      <c r="F393" s="343" t="s">
        <v>546</v>
      </c>
      <c r="G393" s="325" t="s">
        <v>546</v>
      </c>
      <c r="H393" s="325" t="s">
        <v>546</v>
      </c>
      <c r="I393" s="325" t="s">
        <v>546</v>
      </c>
      <c r="J393" s="325" t="s">
        <v>546</v>
      </c>
    </row>
    <row r="394" spans="1:10" x14ac:dyDescent="0.35">
      <c r="A394" s="348" t="s">
        <v>97</v>
      </c>
      <c r="B394" s="325" t="s">
        <v>517</v>
      </c>
      <c r="C394" s="343" t="s">
        <v>575</v>
      </c>
      <c r="D394" s="343" t="s">
        <v>517</v>
      </c>
      <c r="E394" s="343" t="s">
        <v>517</v>
      </c>
      <c r="F394" s="343" t="s">
        <v>517</v>
      </c>
      <c r="G394" s="325" t="s">
        <v>517</v>
      </c>
      <c r="H394" s="325" t="s">
        <v>517</v>
      </c>
      <c r="I394" s="325" t="s">
        <v>517</v>
      </c>
      <c r="J394" s="325" t="s">
        <v>517</v>
      </c>
    </row>
    <row r="395" spans="1:10" x14ac:dyDescent="0.35">
      <c r="A395" s="88" t="s">
        <v>653</v>
      </c>
      <c r="B395" s="343">
        <v>382730.93585058965</v>
      </c>
      <c r="C395" s="343" t="s">
        <v>575</v>
      </c>
      <c r="D395" s="330" t="s">
        <v>195</v>
      </c>
      <c r="E395" s="330" t="s">
        <v>195</v>
      </c>
      <c r="F395" s="330" t="s">
        <v>195</v>
      </c>
      <c r="G395" s="343">
        <v>27565.936993866992</v>
      </c>
      <c r="H395" s="343">
        <v>0.48826677857</v>
      </c>
      <c r="I395" s="343">
        <v>0.78160963399831995</v>
      </c>
      <c r="J395" s="330" t="s">
        <v>195</v>
      </c>
    </row>
    <row r="396" spans="1:10" x14ac:dyDescent="0.35">
      <c r="A396" s="347" t="s">
        <v>654</v>
      </c>
      <c r="B396" s="343">
        <v>382730.93585058965</v>
      </c>
      <c r="C396" s="343" t="s">
        <v>575</v>
      </c>
      <c r="D396" s="330" t="s">
        <v>195</v>
      </c>
      <c r="E396" s="330" t="s">
        <v>195</v>
      </c>
      <c r="F396" s="330" t="s">
        <v>195</v>
      </c>
      <c r="G396" s="343">
        <v>27565.936993866992</v>
      </c>
      <c r="H396" s="343">
        <v>0.48826677857</v>
      </c>
      <c r="I396" s="343">
        <v>0.78160963399831995</v>
      </c>
      <c r="J396" s="330" t="s">
        <v>195</v>
      </c>
    </row>
    <row r="397" spans="1:10" x14ac:dyDescent="0.35">
      <c r="A397" s="348" t="s">
        <v>586</v>
      </c>
      <c r="B397" s="325">
        <v>382730.93585058965</v>
      </c>
      <c r="C397" s="343" t="s">
        <v>575</v>
      </c>
      <c r="D397" s="343">
        <v>72.024324170722835</v>
      </c>
      <c r="E397" s="343">
        <v>1.27574421828449</v>
      </c>
      <c r="F397" s="343">
        <v>2.0421908991005702</v>
      </c>
      <c r="G397" s="325">
        <v>27565.936993866992</v>
      </c>
      <c r="H397" s="325">
        <v>0.48826677857</v>
      </c>
      <c r="I397" s="325">
        <v>0.78160963399831995</v>
      </c>
      <c r="J397" s="330" t="s">
        <v>195</v>
      </c>
    </row>
    <row r="398" spans="1:10" x14ac:dyDescent="0.35">
      <c r="A398" s="348" t="s">
        <v>587</v>
      </c>
      <c r="B398" s="325" t="s">
        <v>546</v>
      </c>
      <c r="C398" s="343" t="s">
        <v>575</v>
      </c>
      <c r="D398" s="343" t="s">
        <v>546</v>
      </c>
      <c r="E398" s="343" t="s">
        <v>546</v>
      </c>
      <c r="F398" s="343" t="s">
        <v>546</v>
      </c>
      <c r="G398" s="325" t="s">
        <v>546</v>
      </c>
      <c r="H398" s="325" t="s">
        <v>546</v>
      </c>
      <c r="I398" s="325" t="s">
        <v>546</v>
      </c>
      <c r="J398" s="330" t="s">
        <v>195</v>
      </c>
    </row>
    <row r="399" spans="1:10" x14ac:dyDescent="0.35">
      <c r="A399" s="348" t="s">
        <v>588</v>
      </c>
      <c r="B399" s="325" t="s">
        <v>546</v>
      </c>
      <c r="C399" s="343" t="s">
        <v>575</v>
      </c>
      <c r="D399" s="343" t="s">
        <v>546</v>
      </c>
      <c r="E399" s="343" t="s">
        <v>546</v>
      </c>
      <c r="F399" s="343" t="s">
        <v>546</v>
      </c>
      <c r="G399" s="325" t="s">
        <v>546</v>
      </c>
      <c r="H399" s="325" t="s">
        <v>546</v>
      </c>
      <c r="I399" s="325" t="s">
        <v>546</v>
      </c>
      <c r="J399" s="330" t="s">
        <v>195</v>
      </c>
    </row>
    <row r="400" spans="1:10" x14ac:dyDescent="0.35">
      <c r="A400" s="348" t="s">
        <v>589</v>
      </c>
      <c r="B400" s="325" t="s">
        <v>517</v>
      </c>
      <c r="C400" s="343" t="s">
        <v>575</v>
      </c>
      <c r="D400" s="343" t="s">
        <v>517</v>
      </c>
      <c r="E400" s="343" t="s">
        <v>517</v>
      </c>
      <c r="F400" s="343" t="s">
        <v>517</v>
      </c>
      <c r="G400" s="325" t="s">
        <v>517</v>
      </c>
      <c r="H400" s="325" t="s">
        <v>517</v>
      </c>
      <c r="I400" s="325" t="s">
        <v>517</v>
      </c>
      <c r="J400" s="330" t="s">
        <v>195</v>
      </c>
    </row>
    <row r="401" spans="1:13" x14ac:dyDescent="0.35">
      <c r="A401" s="348" t="s">
        <v>97</v>
      </c>
      <c r="B401" s="325" t="s">
        <v>546</v>
      </c>
      <c r="C401" s="343" t="s">
        <v>575</v>
      </c>
      <c r="D401" s="343" t="s">
        <v>546</v>
      </c>
      <c r="E401" s="343" t="s">
        <v>546</v>
      </c>
      <c r="F401" s="343" t="s">
        <v>546</v>
      </c>
      <c r="G401" s="325" t="s">
        <v>546</v>
      </c>
      <c r="H401" s="325" t="s">
        <v>546</v>
      </c>
      <c r="I401" s="325" t="s">
        <v>546</v>
      </c>
      <c r="J401" s="330" t="s">
        <v>195</v>
      </c>
    </row>
    <row r="402" spans="1:13" x14ac:dyDescent="0.35">
      <c r="A402" s="89" t="s">
        <v>655</v>
      </c>
      <c r="B402" s="357"/>
      <c r="C402" s="357"/>
      <c r="D402" s="357"/>
      <c r="E402" s="357"/>
      <c r="F402" s="357"/>
      <c r="G402" s="357"/>
      <c r="H402" s="357"/>
      <c r="I402" s="357"/>
      <c r="J402" s="357"/>
    </row>
    <row r="403" spans="1:13" x14ac:dyDescent="0.35">
      <c r="A403" s="90" t="s">
        <v>656</v>
      </c>
      <c r="B403" s="330" t="s">
        <v>195</v>
      </c>
      <c r="C403" s="330" t="s">
        <v>195</v>
      </c>
      <c r="D403" s="330" t="s">
        <v>195</v>
      </c>
      <c r="E403" s="330" t="s">
        <v>195</v>
      </c>
      <c r="F403" s="330" t="s">
        <v>195</v>
      </c>
      <c r="G403" s="330" t="s">
        <v>195</v>
      </c>
      <c r="H403" s="330" t="s">
        <v>195</v>
      </c>
      <c r="I403" s="330" t="s">
        <v>195</v>
      </c>
      <c r="J403" s="330" t="s">
        <v>195</v>
      </c>
    </row>
    <row r="404" spans="1:13" x14ac:dyDescent="0.35">
      <c r="A404" s="83" t="s">
        <v>582</v>
      </c>
      <c r="B404" s="325" t="s">
        <v>517</v>
      </c>
      <c r="C404" s="343" t="s">
        <v>575</v>
      </c>
      <c r="D404" s="343" t="s">
        <v>517</v>
      </c>
      <c r="E404" s="343" t="s">
        <v>517</v>
      </c>
      <c r="F404" s="343" t="s">
        <v>517</v>
      </c>
      <c r="G404" s="325" t="s">
        <v>517</v>
      </c>
      <c r="H404" s="325" t="s">
        <v>517</v>
      </c>
      <c r="I404" s="325" t="s">
        <v>517</v>
      </c>
      <c r="J404" s="325" t="s">
        <v>517</v>
      </c>
    </row>
    <row r="405" spans="1:13" x14ac:dyDescent="0.35">
      <c r="A405" s="83" t="s">
        <v>657</v>
      </c>
      <c r="B405" s="325" t="s">
        <v>517</v>
      </c>
      <c r="C405" s="343" t="s">
        <v>575</v>
      </c>
      <c r="D405" s="343" t="s">
        <v>517</v>
      </c>
      <c r="E405" s="343" t="s">
        <v>517</v>
      </c>
      <c r="F405" s="343" t="s">
        <v>517</v>
      </c>
      <c r="G405" s="325" t="s">
        <v>517</v>
      </c>
      <c r="H405" s="325" t="s">
        <v>517</v>
      </c>
      <c r="I405" s="325" t="s">
        <v>517</v>
      </c>
      <c r="J405" s="325" t="s">
        <v>517</v>
      </c>
    </row>
    <row r="407" spans="1:13" x14ac:dyDescent="0.35">
      <c r="A407" s="72" t="s">
        <v>658</v>
      </c>
      <c r="B407" s="91">
        <f>SUM(B215,B401)</f>
        <v>345378.91694677953</v>
      </c>
      <c r="C407" s="91">
        <f t="shared" ref="C407:J407" si="7">SUM(C215,C401)</f>
        <v>0</v>
      </c>
      <c r="D407" s="91">
        <f t="shared" si="7"/>
        <v>65.065035461653977</v>
      </c>
      <c r="E407" s="91">
        <f t="shared" si="7"/>
        <v>1.39203745442E-2</v>
      </c>
      <c r="F407" s="91">
        <f t="shared" si="7"/>
        <v>1.46212586472E-2</v>
      </c>
      <c r="G407" s="91">
        <f t="shared" si="7"/>
        <v>22472.091478849856</v>
      </c>
      <c r="H407" s="91">
        <f t="shared" si="7"/>
        <v>4.8078038835700004E-3</v>
      </c>
      <c r="I407" s="91">
        <f t="shared" si="7"/>
        <v>5.0498744759699997E-3</v>
      </c>
      <c r="J407" s="91">
        <f t="shared" si="7"/>
        <v>0</v>
      </c>
    </row>
    <row r="409" spans="1:13" ht="15.5" x14ac:dyDescent="0.35">
      <c r="A409" s="485" t="s">
        <v>659</v>
      </c>
      <c r="B409" s="485"/>
      <c r="C409" s="485"/>
      <c r="D409" s="485"/>
      <c r="E409" s="485"/>
      <c r="F409" s="485"/>
      <c r="G409" s="485"/>
      <c r="H409" s="358"/>
      <c r="I409" s="358"/>
      <c r="J409" s="358"/>
      <c r="K409" s="358"/>
      <c r="L409" s="358"/>
      <c r="M409" s="359" t="s">
        <v>501</v>
      </c>
    </row>
    <row r="410" spans="1:13" ht="15.5" x14ac:dyDescent="0.35">
      <c r="A410" s="316" t="s">
        <v>775</v>
      </c>
      <c r="B410" s="341"/>
      <c r="C410" s="341"/>
      <c r="D410" s="341"/>
      <c r="E410" s="341"/>
      <c r="F410" s="341"/>
      <c r="G410" s="341"/>
      <c r="H410" s="358"/>
      <c r="I410" s="358"/>
      <c r="J410" s="358"/>
      <c r="K410" s="358"/>
      <c r="L410" s="358"/>
      <c r="M410" s="359" t="s">
        <v>3318</v>
      </c>
    </row>
    <row r="411" spans="1:13" x14ac:dyDescent="0.35">
      <c r="A411" s="360"/>
      <c r="B411" s="358"/>
      <c r="C411" s="358"/>
      <c r="D411" s="358"/>
      <c r="E411" s="358"/>
      <c r="F411" s="358"/>
      <c r="G411" s="358"/>
      <c r="H411" s="358"/>
      <c r="I411" s="358"/>
      <c r="J411" s="358"/>
      <c r="K411" s="358"/>
      <c r="L411" s="359"/>
      <c r="M411" s="359" t="s">
        <v>502</v>
      </c>
    </row>
    <row r="412" spans="1:13" x14ac:dyDescent="0.35">
      <c r="A412" s="358"/>
      <c r="B412" s="358"/>
      <c r="C412" s="358"/>
      <c r="D412" s="358"/>
      <c r="E412" s="358"/>
      <c r="F412" s="358"/>
      <c r="G412" s="358"/>
      <c r="H412" s="358"/>
      <c r="I412" s="358"/>
      <c r="J412" s="358"/>
      <c r="K412" s="358"/>
      <c r="L412" s="358"/>
      <c r="M412" s="361"/>
    </row>
    <row r="413" spans="1:13" ht="48.5" x14ac:dyDescent="0.35">
      <c r="A413" s="362" t="s">
        <v>503</v>
      </c>
      <c r="B413" s="363" t="s">
        <v>504</v>
      </c>
      <c r="C413" s="364" t="s">
        <v>505</v>
      </c>
      <c r="D413" s="364" t="s">
        <v>506</v>
      </c>
      <c r="E413" s="365" t="s">
        <v>660</v>
      </c>
      <c r="F413" s="365" t="s">
        <v>661</v>
      </c>
      <c r="G413" s="366" t="s">
        <v>662</v>
      </c>
      <c r="H413" s="364" t="s">
        <v>663</v>
      </c>
      <c r="I413" s="92" t="s">
        <v>664</v>
      </c>
      <c r="J413" s="364" t="s">
        <v>665</v>
      </c>
      <c r="K413" s="365" t="s">
        <v>508</v>
      </c>
      <c r="L413" s="365" t="s">
        <v>509</v>
      </c>
      <c r="M413" s="367" t="s">
        <v>666</v>
      </c>
    </row>
    <row r="414" spans="1:13" ht="15" thickBot="1" x14ac:dyDescent="0.4">
      <c r="A414" s="368"/>
      <c r="B414" s="479" t="s">
        <v>511</v>
      </c>
      <c r="C414" s="479"/>
      <c r="D414" s="480"/>
      <c r="E414" s="478" t="s">
        <v>667</v>
      </c>
      <c r="F414" s="479"/>
      <c r="G414" s="480"/>
      <c r="H414" s="478" t="s">
        <v>511</v>
      </c>
      <c r="I414" s="486"/>
      <c r="J414" s="486"/>
      <c r="K414" s="486"/>
      <c r="L414" s="486"/>
      <c r="M414" s="487"/>
    </row>
    <row r="415" spans="1:13" ht="15" thickTop="1" x14ac:dyDescent="0.35">
      <c r="A415" s="369" t="s">
        <v>668</v>
      </c>
      <c r="B415" s="321">
        <v>194097.89166115393</v>
      </c>
      <c r="C415" s="321">
        <v>4.4228396639999996</v>
      </c>
      <c r="D415" s="321">
        <v>83.654409240516358</v>
      </c>
      <c r="E415" s="321">
        <v>121402.03488489731</v>
      </c>
      <c r="F415" s="321">
        <v>6688.6200293086868</v>
      </c>
      <c r="G415" s="321">
        <v>7305.7941112096423</v>
      </c>
      <c r="H415" s="321">
        <v>0.51749907355050995</v>
      </c>
      <c r="I415" s="321">
        <v>2.8365721985879999E-2</v>
      </c>
      <c r="J415" s="321">
        <v>572.16514495327442</v>
      </c>
      <c r="K415" s="321">
        <v>1557.1939910195872</v>
      </c>
      <c r="L415" s="321">
        <v>5849.2197121443369</v>
      </c>
      <c r="M415" s="321">
        <v>830.75987228203655</v>
      </c>
    </row>
    <row r="416" spans="1:13" x14ac:dyDescent="0.35">
      <c r="A416" s="370" t="s">
        <v>669</v>
      </c>
      <c r="B416" s="321">
        <v>70318.070227320059</v>
      </c>
      <c r="C416" s="330" t="s">
        <v>195</v>
      </c>
      <c r="D416" s="330" t="s">
        <v>195</v>
      </c>
      <c r="E416" s="330" t="s">
        <v>195</v>
      </c>
      <c r="F416" s="330" t="s">
        <v>195</v>
      </c>
      <c r="G416" s="330" t="s">
        <v>195</v>
      </c>
      <c r="H416" s="330" t="s">
        <v>195</v>
      </c>
      <c r="I416" s="330" t="s">
        <v>195</v>
      </c>
      <c r="J416" s="321" t="s">
        <v>517</v>
      </c>
      <c r="K416" s="321" t="s">
        <v>517</v>
      </c>
      <c r="L416" s="321" t="s">
        <v>517</v>
      </c>
      <c r="M416" s="321">
        <v>134.03649648504052</v>
      </c>
    </row>
    <row r="417" spans="1:13" x14ac:dyDescent="0.35">
      <c r="A417" s="371" t="s">
        <v>670</v>
      </c>
      <c r="B417" s="321">
        <v>46194.121028708993</v>
      </c>
      <c r="C417" s="330" t="s">
        <v>195</v>
      </c>
      <c r="D417" s="330" t="s">
        <v>195</v>
      </c>
      <c r="E417" s="330" t="s">
        <v>195</v>
      </c>
      <c r="F417" s="330" t="s">
        <v>195</v>
      </c>
      <c r="G417" s="330" t="s">
        <v>195</v>
      </c>
      <c r="H417" s="330" t="s">
        <v>195</v>
      </c>
      <c r="I417" s="330" t="s">
        <v>195</v>
      </c>
      <c r="J417" s="330" t="s">
        <v>195</v>
      </c>
      <c r="K417" s="330" t="s">
        <v>195</v>
      </c>
      <c r="L417" s="330" t="s">
        <v>195</v>
      </c>
      <c r="M417" s="325">
        <v>134.03649648504052</v>
      </c>
    </row>
    <row r="418" spans="1:13" x14ac:dyDescent="0.35">
      <c r="A418" s="371" t="s">
        <v>671</v>
      </c>
      <c r="B418" s="321">
        <v>14551.955897401811</v>
      </c>
      <c r="C418" s="330" t="s">
        <v>195</v>
      </c>
      <c r="D418" s="330" t="s">
        <v>195</v>
      </c>
      <c r="E418" s="330" t="s">
        <v>195</v>
      </c>
      <c r="F418" s="330" t="s">
        <v>195</v>
      </c>
      <c r="G418" s="330" t="s">
        <v>195</v>
      </c>
      <c r="H418" s="330" t="s">
        <v>195</v>
      </c>
      <c r="I418" s="330" t="s">
        <v>195</v>
      </c>
      <c r="J418" s="330" t="s">
        <v>195</v>
      </c>
      <c r="K418" s="330" t="s">
        <v>195</v>
      </c>
      <c r="L418" s="330" t="s">
        <v>195</v>
      </c>
      <c r="M418" s="330" t="s">
        <v>195</v>
      </c>
    </row>
    <row r="419" spans="1:13" x14ac:dyDescent="0.35">
      <c r="A419" s="371" t="s">
        <v>672</v>
      </c>
      <c r="B419" s="321">
        <v>1928.2873679484251</v>
      </c>
      <c r="C419" s="330" t="s">
        <v>195</v>
      </c>
      <c r="D419" s="330" t="s">
        <v>195</v>
      </c>
      <c r="E419" s="330" t="s">
        <v>195</v>
      </c>
      <c r="F419" s="330" t="s">
        <v>195</v>
      </c>
      <c r="G419" s="330" t="s">
        <v>195</v>
      </c>
      <c r="H419" s="330" t="s">
        <v>195</v>
      </c>
      <c r="I419" s="330" t="s">
        <v>195</v>
      </c>
      <c r="J419" s="330" t="s">
        <v>195</v>
      </c>
      <c r="K419" s="330" t="s">
        <v>195</v>
      </c>
      <c r="L419" s="330" t="s">
        <v>195</v>
      </c>
      <c r="M419" s="330" t="s">
        <v>195</v>
      </c>
    </row>
    <row r="420" spans="1:13" x14ac:dyDescent="0.35">
      <c r="A420" s="371" t="s">
        <v>673</v>
      </c>
      <c r="B420" s="321">
        <v>7643.7059332608314</v>
      </c>
      <c r="C420" s="330" t="s">
        <v>195</v>
      </c>
      <c r="D420" s="330" t="s">
        <v>195</v>
      </c>
      <c r="E420" s="330" t="s">
        <v>195</v>
      </c>
      <c r="F420" s="330" t="s">
        <v>195</v>
      </c>
      <c r="G420" s="330" t="s">
        <v>195</v>
      </c>
      <c r="H420" s="330" t="s">
        <v>195</v>
      </c>
      <c r="I420" s="330" t="s">
        <v>195</v>
      </c>
      <c r="J420" s="321" t="s">
        <v>517</v>
      </c>
      <c r="K420" s="321" t="s">
        <v>517</v>
      </c>
      <c r="L420" s="321" t="s">
        <v>517</v>
      </c>
      <c r="M420" s="321" t="s">
        <v>517</v>
      </c>
    </row>
    <row r="421" spans="1:13" x14ac:dyDescent="0.35">
      <c r="A421" s="372" t="s">
        <v>674</v>
      </c>
      <c r="B421" s="321">
        <v>46578.855704671885</v>
      </c>
      <c r="C421" s="321">
        <v>3.4620000000000002</v>
      </c>
      <c r="D421" s="321">
        <v>69.090317678675021</v>
      </c>
      <c r="E421" s="321">
        <v>20040.325102040817</v>
      </c>
      <c r="F421" s="321" t="s">
        <v>517</v>
      </c>
      <c r="G421" s="321" t="s">
        <v>517</v>
      </c>
      <c r="H421" s="321" t="s">
        <v>517</v>
      </c>
      <c r="I421" s="321" t="s">
        <v>517</v>
      </c>
      <c r="J421" s="321">
        <v>55.249069497127223</v>
      </c>
      <c r="K421" s="321">
        <v>188.72091220254887</v>
      </c>
      <c r="L421" s="321">
        <v>213.37603828081271</v>
      </c>
      <c r="M421" s="321">
        <v>228.15769905799976</v>
      </c>
    </row>
    <row r="422" spans="1:13" x14ac:dyDescent="0.35">
      <c r="A422" s="373" t="s">
        <v>675</v>
      </c>
      <c r="B422" s="321">
        <v>9195.8411847999996</v>
      </c>
      <c r="C422" s="321" t="s">
        <v>517</v>
      </c>
      <c r="D422" s="321" t="s">
        <v>517</v>
      </c>
      <c r="E422" s="330" t="s">
        <v>195</v>
      </c>
      <c r="F422" s="330" t="s">
        <v>195</v>
      </c>
      <c r="G422" s="330" t="s">
        <v>195</v>
      </c>
      <c r="H422" s="330" t="s">
        <v>195</v>
      </c>
      <c r="I422" s="330" t="s">
        <v>195</v>
      </c>
      <c r="J422" s="325" t="s">
        <v>519</v>
      </c>
      <c r="K422" s="325" t="s">
        <v>519</v>
      </c>
      <c r="L422" s="325" t="s">
        <v>519</v>
      </c>
      <c r="M422" s="325" t="s">
        <v>519</v>
      </c>
    </row>
    <row r="423" spans="1:13" x14ac:dyDescent="0.35">
      <c r="A423" s="371" t="s">
        <v>676</v>
      </c>
      <c r="B423" s="330" t="s">
        <v>195</v>
      </c>
      <c r="C423" s="330" t="s">
        <v>195</v>
      </c>
      <c r="D423" s="321">
        <v>37.974850892036379</v>
      </c>
      <c r="E423" s="330" t="s">
        <v>195</v>
      </c>
      <c r="F423" s="330" t="s">
        <v>195</v>
      </c>
      <c r="G423" s="330" t="s">
        <v>195</v>
      </c>
      <c r="H423" s="330" t="s">
        <v>195</v>
      </c>
      <c r="I423" s="330" t="s">
        <v>195</v>
      </c>
      <c r="J423" s="325" t="s">
        <v>519</v>
      </c>
      <c r="K423" s="330" t="s">
        <v>195</v>
      </c>
      <c r="L423" s="330" t="s">
        <v>195</v>
      </c>
      <c r="M423" s="330" t="s">
        <v>195</v>
      </c>
    </row>
    <row r="424" spans="1:13" x14ac:dyDescent="0.35">
      <c r="A424" s="371" t="s">
        <v>677</v>
      </c>
      <c r="B424" s="321" t="s">
        <v>517</v>
      </c>
      <c r="C424" s="330" t="s">
        <v>195</v>
      </c>
      <c r="D424" s="321">
        <v>23.960466786638641</v>
      </c>
      <c r="E424" s="330" t="s">
        <v>195</v>
      </c>
      <c r="F424" s="330" t="s">
        <v>195</v>
      </c>
      <c r="G424" s="330" t="s">
        <v>195</v>
      </c>
      <c r="H424" s="330" t="s">
        <v>195</v>
      </c>
      <c r="I424" s="330" t="s">
        <v>195</v>
      </c>
      <c r="J424" s="325" t="s">
        <v>519</v>
      </c>
      <c r="K424" s="325" t="s">
        <v>519</v>
      </c>
      <c r="L424" s="325" t="s">
        <v>519</v>
      </c>
      <c r="M424" s="330" t="s">
        <v>195</v>
      </c>
    </row>
    <row r="425" spans="1:13" x14ac:dyDescent="0.35">
      <c r="A425" s="371" t="s">
        <v>678</v>
      </c>
      <c r="B425" s="321" t="s">
        <v>540</v>
      </c>
      <c r="C425" s="330" t="s">
        <v>195</v>
      </c>
      <c r="D425" s="321">
        <v>7.1550000000000002</v>
      </c>
      <c r="E425" s="330" t="s">
        <v>195</v>
      </c>
      <c r="F425" s="330" t="s">
        <v>195</v>
      </c>
      <c r="G425" s="330" t="s">
        <v>195</v>
      </c>
      <c r="H425" s="330" t="s">
        <v>195</v>
      </c>
      <c r="I425" s="330" t="s">
        <v>195</v>
      </c>
      <c r="J425" s="330" t="s">
        <v>195</v>
      </c>
      <c r="K425" s="330" t="s">
        <v>195</v>
      </c>
      <c r="L425" s="325" t="s">
        <v>519</v>
      </c>
      <c r="M425" s="325" t="s">
        <v>519</v>
      </c>
    </row>
    <row r="426" spans="1:13" x14ac:dyDescent="0.35">
      <c r="A426" s="371" t="s">
        <v>679</v>
      </c>
      <c r="B426" s="321">
        <v>91.7</v>
      </c>
      <c r="C426" s="321">
        <v>0.40600000000000003</v>
      </c>
      <c r="D426" s="330" t="s">
        <v>195</v>
      </c>
      <c r="E426" s="330" t="s">
        <v>195</v>
      </c>
      <c r="F426" s="330" t="s">
        <v>195</v>
      </c>
      <c r="G426" s="330" t="s">
        <v>195</v>
      </c>
      <c r="H426" s="330" t="s">
        <v>195</v>
      </c>
      <c r="I426" s="330" t="s">
        <v>195</v>
      </c>
      <c r="J426" s="325" t="s">
        <v>519</v>
      </c>
      <c r="K426" s="325" t="s">
        <v>519</v>
      </c>
      <c r="L426" s="325" t="s">
        <v>519</v>
      </c>
      <c r="M426" s="325" t="s">
        <v>519</v>
      </c>
    </row>
    <row r="427" spans="1:13" x14ac:dyDescent="0.35">
      <c r="A427" s="371" t="s">
        <v>680</v>
      </c>
      <c r="B427" s="321">
        <v>1755.3999999999999</v>
      </c>
      <c r="C427" s="330" t="s">
        <v>195</v>
      </c>
      <c r="D427" s="330" t="s">
        <v>195</v>
      </c>
      <c r="E427" s="330" t="s">
        <v>195</v>
      </c>
      <c r="F427" s="330" t="s">
        <v>195</v>
      </c>
      <c r="G427" s="330" t="s">
        <v>195</v>
      </c>
      <c r="H427" s="330" t="s">
        <v>195</v>
      </c>
      <c r="I427" s="330" t="s">
        <v>195</v>
      </c>
      <c r="J427" s="330" t="s">
        <v>195</v>
      </c>
      <c r="K427" s="330" t="s">
        <v>195</v>
      </c>
      <c r="L427" s="330" t="s">
        <v>195</v>
      </c>
      <c r="M427" s="330" t="s">
        <v>195</v>
      </c>
    </row>
    <row r="428" spans="1:13" x14ac:dyDescent="0.35">
      <c r="A428" s="371" t="s">
        <v>681</v>
      </c>
      <c r="B428" s="321">
        <v>1655.306718597858</v>
      </c>
      <c r="C428" s="330" t="s">
        <v>195</v>
      </c>
      <c r="D428" s="330" t="s">
        <v>195</v>
      </c>
      <c r="E428" s="330" t="s">
        <v>195</v>
      </c>
      <c r="F428" s="330" t="s">
        <v>195</v>
      </c>
      <c r="G428" s="330" t="s">
        <v>195</v>
      </c>
      <c r="H428" s="330" t="s">
        <v>195</v>
      </c>
      <c r="I428" s="330" t="s">
        <v>195</v>
      </c>
      <c r="J428" s="330" t="s">
        <v>195</v>
      </c>
      <c r="K428" s="330" t="s">
        <v>195</v>
      </c>
      <c r="L428" s="330" t="s">
        <v>195</v>
      </c>
      <c r="M428" s="330" t="s">
        <v>195</v>
      </c>
    </row>
    <row r="429" spans="1:13" x14ac:dyDescent="0.35">
      <c r="A429" s="371" t="s">
        <v>682</v>
      </c>
      <c r="B429" s="321">
        <v>27383.218865213978</v>
      </c>
      <c r="C429" s="321">
        <v>3.056</v>
      </c>
      <c r="D429" s="330" t="s">
        <v>195</v>
      </c>
      <c r="E429" s="330" t="s">
        <v>195</v>
      </c>
      <c r="F429" s="330" t="s">
        <v>195</v>
      </c>
      <c r="G429" s="330" t="s">
        <v>195</v>
      </c>
      <c r="H429" s="330" t="s">
        <v>195</v>
      </c>
      <c r="I429" s="330" t="s">
        <v>195</v>
      </c>
      <c r="J429" s="325" t="s">
        <v>519</v>
      </c>
      <c r="K429" s="325" t="s">
        <v>519</v>
      </c>
      <c r="L429" s="325" t="s">
        <v>519</v>
      </c>
      <c r="M429" s="325" t="s">
        <v>519</v>
      </c>
    </row>
    <row r="430" spans="1:13" x14ac:dyDescent="0.35">
      <c r="A430" s="371" t="s">
        <v>683</v>
      </c>
      <c r="B430" s="330" t="s">
        <v>195</v>
      </c>
      <c r="C430" s="330" t="s">
        <v>195</v>
      </c>
      <c r="D430" s="330" t="s">
        <v>195</v>
      </c>
      <c r="E430" s="321">
        <v>20040.325102040817</v>
      </c>
      <c r="F430" s="321" t="s">
        <v>517</v>
      </c>
      <c r="G430" s="321" t="s">
        <v>517</v>
      </c>
      <c r="H430" s="321" t="s">
        <v>517</v>
      </c>
      <c r="I430" s="321" t="s">
        <v>517</v>
      </c>
      <c r="J430" s="330" t="s">
        <v>195</v>
      </c>
      <c r="K430" s="330" t="s">
        <v>195</v>
      </c>
      <c r="L430" s="330" t="s">
        <v>195</v>
      </c>
      <c r="M430" s="330" t="s">
        <v>195</v>
      </c>
    </row>
    <row r="431" spans="1:13" x14ac:dyDescent="0.35">
      <c r="A431" s="374" t="s">
        <v>684</v>
      </c>
      <c r="B431" s="321">
        <v>6497.3889360600488</v>
      </c>
      <c r="C431" s="321" t="s">
        <v>581</v>
      </c>
      <c r="D431" s="321" t="s">
        <v>517</v>
      </c>
      <c r="E431" s="321" t="s">
        <v>517</v>
      </c>
      <c r="F431" s="321" t="s">
        <v>517</v>
      </c>
      <c r="G431" s="321" t="s">
        <v>517</v>
      </c>
      <c r="H431" s="321" t="s">
        <v>517</v>
      </c>
      <c r="I431" s="321" t="s">
        <v>517</v>
      </c>
      <c r="J431" s="321">
        <v>55.249069497127223</v>
      </c>
      <c r="K431" s="321">
        <v>188.72091220254887</v>
      </c>
      <c r="L431" s="321">
        <v>213.37603828081271</v>
      </c>
      <c r="M431" s="321">
        <v>228.15769905799976</v>
      </c>
    </row>
    <row r="432" spans="1:13" x14ac:dyDescent="0.35">
      <c r="A432" s="370" t="s">
        <v>685</v>
      </c>
      <c r="B432" s="321">
        <v>77200.965729161995</v>
      </c>
      <c r="C432" s="321">
        <v>0.96083966399999998</v>
      </c>
      <c r="D432" s="321" t="s">
        <v>517</v>
      </c>
      <c r="E432" s="321" t="s">
        <v>581</v>
      </c>
      <c r="F432" s="321">
        <v>3439.7541856200496</v>
      </c>
      <c r="G432" s="321" t="s">
        <v>517</v>
      </c>
      <c r="H432" s="321">
        <v>0.12041830440901</v>
      </c>
      <c r="I432" s="321" t="s">
        <v>517</v>
      </c>
      <c r="J432" s="321">
        <v>60.032090854165958</v>
      </c>
      <c r="K432" s="321">
        <v>752.39490757758881</v>
      </c>
      <c r="L432" s="321">
        <v>44.874287061635293</v>
      </c>
      <c r="M432" s="321">
        <v>158.39225986800554</v>
      </c>
    </row>
    <row r="433" spans="1:13" x14ac:dyDescent="0.35">
      <c r="A433" s="371" t="s">
        <v>686</v>
      </c>
      <c r="B433" s="321">
        <v>70080.638888268761</v>
      </c>
      <c r="C433" s="321">
        <v>0.57413966400000005</v>
      </c>
      <c r="D433" s="330" t="s">
        <v>195</v>
      </c>
      <c r="E433" s="330" t="s">
        <v>195</v>
      </c>
      <c r="F433" s="330" t="s">
        <v>195</v>
      </c>
      <c r="G433" s="330" t="s">
        <v>195</v>
      </c>
      <c r="H433" s="330" t="s">
        <v>195</v>
      </c>
      <c r="I433" s="330" t="s">
        <v>195</v>
      </c>
      <c r="J433" s="325" t="s">
        <v>519</v>
      </c>
      <c r="K433" s="325" t="s">
        <v>519</v>
      </c>
      <c r="L433" s="325" t="s">
        <v>519</v>
      </c>
      <c r="M433" s="325" t="s">
        <v>519</v>
      </c>
    </row>
    <row r="434" spans="1:13" x14ac:dyDescent="0.35">
      <c r="A434" s="371" t="s">
        <v>687</v>
      </c>
      <c r="B434" s="321">
        <v>1391.9</v>
      </c>
      <c r="C434" s="321">
        <v>0.38669999999999999</v>
      </c>
      <c r="D434" s="330" t="s">
        <v>195</v>
      </c>
      <c r="E434" s="330" t="s">
        <v>195</v>
      </c>
      <c r="F434" s="330" t="s">
        <v>195</v>
      </c>
      <c r="G434" s="330" t="s">
        <v>195</v>
      </c>
      <c r="H434" s="330" t="s">
        <v>195</v>
      </c>
      <c r="I434" s="330" t="s">
        <v>195</v>
      </c>
      <c r="J434" s="325" t="s">
        <v>519</v>
      </c>
      <c r="K434" s="325" t="s">
        <v>519</v>
      </c>
      <c r="L434" s="325" t="s">
        <v>519</v>
      </c>
      <c r="M434" s="325" t="s">
        <v>519</v>
      </c>
    </row>
    <row r="435" spans="1:13" x14ac:dyDescent="0.35">
      <c r="A435" s="371" t="s">
        <v>688</v>
      </c>
      <c r="B435" s="321">
        <v>4142.0497045616085</v>
      </c>
      <c r="C435" s="330" t="s">
        <v>195</v>
      </c>
      <c r="D435" s="330" t="s">
        <v>195</v>
      </c>
      <c r="E435" s="330" t="s">
        <v>195</v>
      </c>
      <c r="F435" s="321">
        <v>3439.7541856200496</v>
      </c>
      <c r="G435" s="330" t="s">
        <v>195</v>
      </c>
      <c r="H435" s="321" t="s">
        <v>517</v>
      </c>
      <c r="I435" s="330" t="s">
        <v>195</v>
      </c>
      <c r="J435" s="325" t="s">
        <v>519</v>
      </c>
      <c r="K435" s="325" t="s">
        <v>519</v>
      </c>
      <c r="L435" s="325" t="s">
        <v>519</v>
      </c>
      <c r="M435" s="325" t="s">
        <v>519</v>
      </c>
    </row>
    <row r="436" spans="1:13" x14ac:dyDescent="0.35">
      <c r="A436" s="374" t="s">
        <v>689</v>
      </c>
      <c r="B436" s="321">
        <v>2.9424154986548698</v>
      </c>
      <c r="C436" s="330" t="s">
        <v>195</v>
      </c>
      <c r="D436" s="330" t="s">
        <v>195</v>
      </c>
      <c r="E436" s="321" t="s">
        <v>581</v>
      </c>
      <c r="F436" s="321" t="s">
        <v>517</v>
      </c>
      <c r="G436" s="321" t="s">
        <v>517</v>
      </c>
      <c r="H436" s="321">
        <v>0.12041830440901</v>
      </c>
      <c r="I436" s="330" t="s">
        <v>195</v>
      </c>
      <c r="J436" s="325" t="s">
        <v>519</v>
      </c>
      <c r="K436" s="325" t="s">
        <v>519</v>
      </c>
      <c r="L436" s="325" t="s">
        <v>519</v>
      </c>
      <c r="M436" s="325" t="s">
        <v>519</v>
      </c>
    </row>
    <row r="437" spans="1:13" x14ac:dyDescent="0.35">
      <c r="A437" s="93" t="s">
        <v>690</v>
      </c>
      <c r="B437" s="321">
        <v>553.25</v>
      </c>
      <c r="C437" s="330" t="s">
        <v>195</v>
      </c>
      <c r="D437" s="330" t="s">
        <v>195</v>
      </c>
      <c r="E437" s="330" t="s">
        <v>195</v>
      </c>
      <c r="F437" s="330" t="s">
        <v>195</v>
      </c>
      <c r="G437" s="330" t="s">
        <v>195</v>
      </c>
      <c r="H437" s="330" t="s">
        <v>195</v>
      </c>
      <c r="I437" s="330" t="s">
        <v>195</v>
      </c>
      <c r="J437" s="325" t="s">
        <v>519</v>
      </c>
      <c r="K437" s="325" t="s">
        <v>519</v>
      </c>
      <c r="L437" s="325" t="s">
        <v>519</v>
      </c>
      <c r="M437" s="325" t="s">
        <v>519</v>
      </c>
    </row>
    <row r="438" spans="1:13" x14ac:dyDescent="0.35">
      <c r="A438" s="93" t="s">
        <v>691</v>
      </c>
      <c r="B438" s="321">
        <v>1030.18472083296</v>
      </c>
      <c r="C438" s="330" t="s">
        <v>195</v>
      </c>
      <c r="D438" s="330" t="s">
        <v>195</v>
      </c>
      <c r="E438" s="330" t="s">
        <v>195</v>
      </c>
      <c r="F438" s="330" t="s">
        <v>195</v>
      </c>
      <c r="G438" s="330" t="s">
        <v>195</v>
      </c>
      <c r="H438" s="330" t="s">
        <v>195</v>
      </c>
      <c r="I438" s="330" t="s">
        <v>195</v>
      </c>
      <c r="J438" s="325" t="s">
        <v>519</v>
      </c>
      <c r="K438" s="325" t="s">
        <v>519</v>
      </c>
      <c r="L438" s="325" t="s">
        <v>519</v>
      </c>
      <c r="M438" s="325" t="s">
        <v>519</v>
      </c>
    </row>
    <row r="439" spans="1:13" x14ac:dyDescent="0.35">
      <c r="A439" s="371" t="s">
        <v>692</v>
      </c>
      <c r="B439" s="321" t="s">
        <v>517</v>
      </c>
      <c r="C439" s="321" t="s">
        <v>517</v>
      </c>
      <c r="D439" s="321" t="s">
        <v>517</v>
      </c>
      <c r="E439" s="321" t="s">
        <v>517</v>
      </c>
      <c r="F439" s="321" t="s">
        <v>517</v>
      </c>
      <c r="G439" s="321" t="s">
        <v>517</v>
      </c>
      <c r="H439" s="321" t="s">
        <v>517</v>
      </c>
      <c r="I439" s="321" t="s">
        <v>517</v>
      </c>
      <c r="J439" s="321">
        <v>60.032090854165958</v>
      </c>
      <c r="K439" s="321">
        <v>752.39490757758881</v>
      </c>
      <c r="L439" s="321">
        <v>44.874287061635293</v>
      </c>
      <c r="M439" s="321">
        <v>158.39225986800554</v>
      </c>
    </row>
    <row r="440" spans="1:13" x14ac:dyDescent="0.35">
      <c r="A440" s="377" t="s">
        <v>693</v>
      </c>
      <c r="B440" s="321" t="s">
        <v>519</v>
      </c>
      <c r="C440" s="321" t="s">
        <v>517</v>
      </c>
      <c r="D440" s="321" t="s">
        <v>517</v>
      </c>
      <c r="E440" s="330" t="s">
        <v>195</v>
      </c>
      <c r="F440" s="330" t="s">
        <v>195</v>
      </c>
      <c r="G440" s="330" t="s">
        <v>195</v>
      </c>
      <c r="H440" s="330" t="s">
        <v>195</v>
      </c>
      <c r="I440" s="330" t="s">
        <v>195</v>
      </c>
      <c r="J440" s="321" t="s">
        <v>517</v>
      </c>
      <c r="K440" s="321" t="s">
        <v>517</v>
      </c>
      <c r="L440" s="321" t="s">
        <v>517</v>
      </c>
      <c r="M440" s="321" t="s">
        <v>517</v>
      </c>
    </row>
    <row r="441" spans="1:13" x14ac:dyDescent="0.35">
      <c r="A441" s="94" t="s">
        <v>694</v>
      </c>
      <c r="B441" s="321" t="s">
        <v>519</v>
      </c>
      <c r="C441" s="321" t="s">
        <v>517</v>
      </c>
      <c r="D441" s="321" t="s">
        <v>517</v>
      </c>
      <c r="E441" s="330" t="s">
        <v>195</v>
      </c>
      <c r="F441" s="330" t="s">
        <v>195</v>
      </c>
      <c r="G441" s="330" t="s">
        <v>195</v>
      </c>
      <c r="H441" s="330" t="s">
        <v>195</v>
      </c>
      <c r="I441" s="330" t="s">
        <v>195</v>
      </c>
      <c r="J441" s="325" t="s">
        <v>517</v>
      </c>
      <c r="K441" s="325" t="s">
        <v>517</v>
      </c>
      <c r="L441" s="325" t="s">
        <v>517</v>
      </c>
      <c r="M441" s="325" t="s">
        <v>517</v>
      </c>
    </row>
    <row r="442" spans="1:13" x14ac:dyDescent="0.35">
      <c r="A442" s="94" t="s">
        <v>695</v>
      </c>
      <c r="B442" s="321" t="s">
        <v>519</v>
      </c>
      <c r="C442" s="321" t="s">
        <v>517</v>
      </c>
      <c r="D442" s="321" t="s">
        <v>517</v>
      </c>
      <c r="E442" s="330" t="s">
        <v>195</v>
      </c>
      <c r="F442" s="330" t="s">
        <v>195</v>
      </c>
      <c r="G442" s="330" t="s">
        <v>195</v>
      </c>
      <c r="H442" s="330" t="s">
        <v>195</v>
      </c>
      <c r="I442" s="330" t="s">
        <v>195</v>
      </c>
      <c r="J442" s="325" t="s">
        <v>517</v>
      </c>
      <c r="K442" s="325" t="s">
        <v>517</v>
      </c>
      <c r="L442" s="325" t="s">
        <v>517</v>
      </c>
      <c r="M442" s="325" t="s">
        <v>517</v>
      </c>
    </row>
    <row r="443" spans="1:13" x14ac:dyDescent="0.35">
      <c r="A443" s="95" t="s">
        <v>696</v>
      </c>
      <c r="B443" s="321" t="s">
        <v>519</v>
      </c>
      <c r="C443" s="321" t="s">
        <v>517</v>
      </c>
      <c r="D443" s="321" t="s">
        <v>517</v>
      </c>
      <c r="E443" s="330" t="s">
        <v>195</v>
      </c>
      <c r="F443" s="330" t="s">
        <v>195</v>
      </c>
      <c r="G443" s="330" t="s">
        <v>195</v>
      </c>
      <c r="H443" s="330" t="s">
        <v>195</v>
      </c>
      <c r="I443" s="330" t="s">
        <v>195</v>
      </c>
      <c r="J443" s="321" t="s">
        <v>517</v>
      </c>
      <c r="K443" s="321" t="s">
        <v>517</v>
      </c>
      <c r="L443" s="321" t="s">
        <v>517</v>
      </c>
      <c r="M443" s="321" t="s">
        <v>517</v>
      </c>
    </row>
    <row r="444" spans="1:13" x14ac:dyDescent="0.35">
      <c r="A444" s="378" t="s">
        <v>697</v>
      </c>
      <c r="B444" s="330" t="s">
        <v>195</v>
      </c>
      <c r="C444" s="330" t="s">
        <v>195</v>
      </c>
      <c r="D444" s="330" t="s">
        <v>195</v>
      </c>
      <c r="E444" s="321">
        <v>202.77939235649805</v>
      </c>
      <c r="F444" s="321">
        <v>3233.2049556886377</v>
      </c>
      <c r="G444" s="321">
        <v>28.192785609642311</v>
      </c>
      <c r="H444" s="321">
        <v>3.0837476690869999E-2</v>
      </c>
      <c r="I444" s="321">
        <v>2.8365721985879999E-2</v>
      </c>
      <c r="J444" s="330" t="s">
        <v>195</v>
      </c>
      <c r="K444" s="330" t="s">
        <v>195</v>
      </c>
      <c r="L444" s="330" t="s">
        <v>195</v>
      </c>
      <c r="M444" s="330" t="s">
        <v>195</v>
      </c>
    </row>
    <row r="445" spans="1:13" x14ac:dyDescent="0.35">
      <c r="A445" s="94" t="s">
        <v>698</v>
      </c>
      <c r="B445" s="330" t="s">
        <v>195</v>
      </c>
      <c r="C445" s="330" t="s">
        <v>195</v>
      </c>
      <c r="D445" s="330" t="s">
        <v>195</v>
      </c>
      <c r="E445" s="321">
        <v>201.17158468762938</v>
      </c>
      <c r="F445" s="321">
        <v>3230.7308114037382</v>
      </c>
      <c r="G445" s="321">
        <v>0.72757214237564005</v>
      </c>
      <c r="H445" s="321">
        <v>3.049129336933E-2</v>
      </c>
      <c r="I445" s="321">
        <v>2.8365721985879999E-2</v>
      </c>
      <c r="J445" s="330" t="s">
        <v>195</v>
      </c>
      <c r="K445" s="330" t="s">
        <v>195</v>
      </c>
      <c r="L445" s="330" t="s">
        <v>195</v>
      </c>
      <c r="M445" s="330" t="s">
        <v>195</v>
      </c>
    </row>
    <row r="446" spans="1:13" x14ac:dyDescent="0.35">
      <c r="A446" s="94" t="s">
        <v>699</v>
      </c>
      <c r="B446" s="330" t="s">
        <v>195</v>
      </c>
      <c r="C446" s="330" t="s">
        <v>195</v>
      </c>
      <c r="D446" s="330" t="s">
        <v>195</v>
      </c>
      <c r="E446" s="321" t="s">
        <v>544</v>
      </c>
      <c r="F446" s="321" t="s">
        <v>544</v>
      </c>
      <c r="G446" s="321" t="s">
        <v>544</v>
      </c>
      <c r="H446" s="321" t="s">
        <v>544</v>
      </c>
      <c r="I446" s="321" t="s">
        <v>544</v>
      </c>
      <c r="J446" s="330" t="s">
        <v>195</v>
      </c>
      <c r="K446" s="330" t="s">
        <v>195</v>
      </c>
      <c r="L446" s="330" t="s">
        <v>195</v>
      </c>
      <c r="M446" s="330" t="s">
        <v>195</v>
      </c>
    </row>
    <row r="447" spans="1:13" x14ac:dyDescent="0.35">
      <c r="A447" s="94" t="s">
        <v>700</v>
      </c>
      <c r="B447" s="330" t="s">
        <v>195</v>
      </c>
      <c r="C447" s="330" t="s">
        <v>195</v>
      </c>
      <c r="D447" s="330" t="s">
        <v>195</v>
      </c>
      <c r="E447" s="321" t="s">
        <v>634</v>
      </c>
      <c r="F447" s="321" t="s">
        <v>634</v>
      </c>
      <c r="G447" s="321">
        <v>14.217444092266661</v>
      </c>
      <c r="H447" s="321" t="s">
        <v>544</v>
      </c>
      <c r="I447" s="321" t="s">
        <v>544</v>
      </c>
      <c r="J447" s="330" t="s">
        <v>195</v>
      </c>
      <c r="K447" s="330" t="s">
        <v>195</v>
      </c>
      <c r="L447" s="330" t="s">
        <v>195</v>
      </c>
      <c r="M447" s="330" t="s">
        <v>195</v>
      </c>
    </row>
    <row r="448" spans="1:13" x14ac:dyDescent="0.35">
      <c r="A448" s="94" t="s">
        <v>701</v>
      </c>
      <c r="B448" s="330" t="s">
        <v>195</v>
      </c>
      <c r="C448" s="330" t="s">
        <v>195</v>
      </c>
      <c r="D448" s="330" t="s">
        <v>195</v>
      </c>
      <c r="E448" s="321">
        <v>1.60780766886866</v>
      </c>
      <c r="F448" s="321">
        <v>2.4741442848996602</v>
      </c>
      <c r="G448" s="321" t="s">
        <v>546</v>
      </c>
      <c r="H448" s="321">
        <v>3.4618332153999999E-4</v>
      </c>
      <c r="I448" s="321" t="s">
        <v>546</v>
      </c>
      <c r="J448" s="330" t="s">
        <v>195</v>
      </c>
      <c r="K448" s="330" t="s">
        <v>195</v>
      </c>
      <c r="L448" s="330" t="s">
        <v>195</v>
      </c>
      <c r="M448" s="330" t="s">
        <v>195</v>
      </c>
    </row>
    <row r="449" spans="1:13" x14ac:dyDescent="0.35">
      <c r="A449" s="94" t="s">
        <v>702</v>
      </c>
      <c r="B449" s="330" t="s">
        <v>195</v>
      </c>
      <c r="C449" s="330" t="s">
        <v>195</v>
      </c>
      <c r="D449" s="330" t="s">
        <v>195</v>
      </c>
      <c r="E449" s="321" t="s">
        <v>544</v>
      </c>
      <c r="F449" s="321" t="s">
        <v>634</v>
      </c>
      <c r="G449" s="321">
        <v>13.247769375000001</v>
      </c>
      <c r="H449" s="321" t="s">
        <v>519</v>
      </c>
      <c r="I449" s="321" t="s">
        <v>519</v>
      </c>
      <c r="J449" s="330" t="s">
        <v>195</v>
      </c>
      <c r="K449" s="330" t="s">
        <v>195</v>
      </c>
      <c r="L449" s="330" t="s">
        <v>195</v>
      </c>
      <c r="M449" s="330" t="s">
        <v>195</v>
      </c>
    </row>
    <row r="450" spans="1:13" x14ac:dyDescent="0.35">
      <c r="A450" s="379" t="s">
        <v>703</v>
      </c>
      <c r="B450" s="330" t="s">
        <v>195</v>
      </c>
      <c r="C450" s="330" t="s">
        <v>195</v>
      </c>
      <c r="D450" s="330" t="s">
        <v>195</v>
      </c>
      <c r="E450" s="321">
        <v>101158.9303905</v>
      </c>
      <c r="F450" s="321">
        <v>15.660888</v>
      </c>
      <c r="G450" s="321">
        <v>7277.6013255999997</v>
      </c>
      <c r="H450" s="321" t="s">
        <v>517</v>
      </c>
      <c r="I450" s="321" t="s">
        <v>517</v>
      </c>
      <c r="J450" s="330" t="s">
        <v>195</v>
      </c>
      <c r="K450" s="330" t="s">
        <v>195</v>
      </c>
      <c r="L450" s="330" t="s">
        <v>195</v>
      </c>
      <c r="M450" s="330" t="s">
        <v>195</v>
      </c>
    </row>
    <row r="451" spans="1:13" x14ac:dyDescent="0.35">
      <c r="A451" s="94" t="s">
        <v>704</v>
      </c>
      <c r="B451" s="330" t="s">
        <v>195</v>
      </c>
      <c r="C451" s="330" t="s">
        <v>195</v>
      </c>
      <c r="D451" s="330" t="s">
        <v>195</v>
      </c>
      <c r="E451" s="321">
        <v>89666.6353905</v>
      </c>
      <c r="F451" s="321" t="s">
        <v>517</v>
      </c>
      <c r="G451" s="321" t="s">
        <v>3329</v>
      </c>
      <c r="H451" s="321" t="s">
        <v>517</v>
      </c>
      <c r="I451" s="321" t="s">
        <v>517</v>
      </c>
      <c r="J451" s="330" t="s">
        <v>195</v>
      </c>
      <c r="K451" s="330" t="s">
        <v>195</v>
      </c>
      <c r="L451" s="330" t="s">
        <v>195</v>
      </c>
      <c r="M451" s="330" t="s">
        <v>195</v>
      </c>
    </row>
    <row r="452" spans="1:13" x14ac:dyDescent="0.35">
      <c r="A452" s="94" t="s">
        <v>705</v>
      </c>
      <c r="B452" s="330" t="s">
        <v>195</v>
      </c>
      <c r="C452" s="330" t="s">
        <v>195</v>
      </c>
      <c r="D452" s="330" t="s">
        <v>195</v>
      </c>
      <c r="E452" s="321">
        <v>1465.4068</v>
      </c>
      <c r="F452" s="321" t="s">
        <v>517</v>
      </c>
      <c r="G452" s="321" t="s">
        <v>519</v>
      </c>
      <c r="H452" s="321" t="s">
        <v>517</v>
      </c>
      <c r="I452" s="321" t="s">
        <v>517</v>
      </c>
      <c r="J452" s="330" t="s">
        <v>195</v>
      </c>
      <c r="K452" s="330" t="s">
        <v>195</v>
      </c>
      <c r="L452" s="330" t="s">
        <v>195</v>
      </c>
      <c r="M452" s="330" t="s">
        <v>195</v>
      </c>
    </row>
    <row r="453" spans="1:13" x14ac:dyDescent="0.35">
      <c r="A453" s="94" t="s">
        <v>706</v>
      </c>
      <c r="B453" s="330" t="s">
        <v>195</v>
      </c>
      <c r="C453" s="330" t="s">
        <v>195</v>
      </c>
      <c r="D453" s="330" t="s">
        <v>195</v>
      </c>
      <c r="E453" s="321">
        <v>301.25799999999998</v>
      </c>
      <c r="F453" s="321">
        <v>15.660888</v>
      </c>
      <c r="G453" s="321" t="s">
        <v>519</v>
      </c>
      <c r="H453" s="321" t="s">
        <v>517</v>
      </c>
      <c r="I453" s="321" t="s">
        <v>517</v>
      </c>
      <c r="J453" s="330" t="s">
        <v>195</v>
      </c>
      <c r="K453" s="330" t="s">
        <v>195</v>
      </c>
      <c r="L453" s="330" t="s">
        <v>195</v>
      </c>
      <c r="M453" s="330" t="s">
        <v>195</v>
      </c>
    </row>
    <row r="454" spans="1:13" x14ac:dyDescent="0.35">
      <c r="A454" s="94" t="s">
        <v>707</v>
      </c>
      <c r="B454" s="330" t="s">
        <v>195</v>
      </c>
      <c r="C454" s="330" t="s">
        <v>195</v>
      </c>
      <c r="D454" s="330" t="s">
        <v>195</v>
      </c>
      <c r="E454" s="321">
        <v>9725.6301999999996</v>
      </c>
      <c r="F454" s="321" t="s">
        <v>517</v>
      </c>
      <c r="G454" s="321" t="s">
        <v>596</v>
      </c>
      <c r="H454" s="321" t="s">
        <v>517</v>
      </c>
      <c r="I454" s="321" t="s">
        <v>517</v>
      </c>
      <c r="J454" s="330" t="s">
        <v>195</v>
      </c>
      <c r="K454" s="330" t="s">
        <v>195</v>
      </c>
      <c r="L454" s="330" t="s">
        <v>195</v>
      </c>
      <c r="M454" s="330" t="s">
        <v>195</v>
      </c>
    </row>
    <row r="455" spans="1:13" x14ac:dyDescent="0.35">
      <c r="A455" s="94" t="s">
        <v>708</v>
      </c>
      <c r="B455" s="330" t="s">
        <v>195</v>
      </c>
      <c r="C455" s="330" t="s">
        <v>195</v>
      </c>
      <c r="D455" s="330" t="s">
        <v>195</v>
      </c>
      <c r="E455" s="321" t="s">
        <v>517</v>
      </c>
      <c r="F455" s="321" t="s">
        <v>517</v>
      </c>
      <c r="G455" s="321" t="s">
        <v>519</v>
      </c>
      <c r="H455" s="321" t="s">
        <v>517</v>
      </c>
      <c r="I455" s="321" t="s">
        <v>517</v>
      </c>
      <c r="J455" s="330" t="s">
        <v>195</v>
      </c>
      <c r="K455" s="330" t="s">
        <v>195</v>
      </c>
      <c r="L455" s="330" t="s">
        <v>195</v>
      </c>
      <c r="M455" s="330" t="s">
        <v>195</v>
      </c>
    </row>
    <row r="456" spans="1:13" x14ac:dyDescent="0.35">
      <c r="A456" s="95" t="s">
        <v>709</v>
      </c>
      <c r="B456" s="330" t="s">
        <v>195</v>
      </c>
      <c r="C456" s="330" t="s">
        <v>195</v>
      </c>
      <c r="D456" s="330" t="s">
        <v>195</v>
      </c>
      <c r="E456" s="321" t="s">
        <v>517</v>
      </c>
      <c r="F456" s="321" t="s">
        <v>517</v>
      </c>
      <c r="G456" s="321">
        <v>7277.6013255999997</v>
      </c>
      <c r="H456" s="321" t="s">
        <v>517</v>
      </c>
      <c r="I456" s="321" t="s">
        <v>517</v>
      </c>
      <c r="J456" s="330" t="s">
        <v>195</v>
      </c>
      <c r="K456" s="330" t="s">
        <v>195</v>
      </c>
      <c r="L456" s="330" t="s">
        <v>195</v>
      </c>
      <c r="M456" s="330" t="s">
        <v>195</v>
      </c>
    </row>
    <row r="457" spans="1:13" x14ac:dyDescent="0.35">
      <c r="A457" s="378" t="s">
        <v>710</v>
      </c>
      <c r="B457" s="321" t="s">
        <v>540</v>
      </c>
      <c r="C457" s="321" t="s">
        <v>540</v>
      </c>
      <c r="D457" s="321">
        <v>14.15208194400004</v>
      </c>
      <c r="E457" s="321" t="s">
        <v>517</v>
      </c>
      <c r="F457" s="321" t="s">
        <v>517</v>
      </c>
      <c r="G457" s="321" t="s">
        <v>517</v>
      </c>
      <c r="H457" s="321">
        <v>0.36624329245062998</v>
      </c>
      <c r="I457" s="321" t="s">
        <v>517</v>
      </c>
      <c r="J457" s="321">
        <v>3.0595650574289701</v>
      </c>
      <c r="K457" s="321">
        <v>2.2218459027463999</v>
      </c>
      <c r="L457" s="321">
        <v>3851.2231308671667</v>
      </c>
      <c r="M457" s="321">
        <v>0.17191986356898001</v>
      </c>
    </row>
    <row r="458" spans="1:13" x14ac:dyDescent="0.35">
      <c r="A458" s="94" t="s">
        <v>711</v>
      </c>
      <c r="B458" s="330" t="s">
        <v>195</v>
      </c>
      <c r="C458" s="330" t="s">
        <v>195</v>
      </c>
      <c r="D458" s="330" t="s">
        <v>195</v>
      </c>
      <c r="E458" s="321" t="s">
        <v>517</v>
      </c>
      <c r="F458" s="321" t="s">
        <v>517</v>
      </c>
      <c r="G458" s="321" t="s">
        <v>517</v>
      </c>
      <c r="H458" s="321">
        <v>0.36624329245062998</v>
      </c>
      <c r="I458" s="321" t="s">
        <v>517</v>
      </c>
      <c r="J458" s="330" t="s">
        <v>195</v>
      </c>
      <c r="K458" s="330" t="s">
        <v>195</v>
      </c>
      <c r="L458" s="330" t="s">
        <v>195</v>
      </c>
      <c r="M458" s="330" t="s">
        <v>195</v>
      </c>
    </row>
    <row r="459" spans="1:13" x14ac:dyDescent="0.35">
      <c r="A459" s="94" t="s">
        <v>712</v>
      </c>
      <c r="B459" s="330" t="s">
        <v>195</v>
      </c>
      <c r="C459" s="330" t="s">
        <v>195</v>
      </c>
      <c r="D459" s="330" t="s">
        <v>195</v>
      </c>
      <c r="E459" s="330" t="s">
        <v>195</v>
      </c>
      <c r="F459" s="321" t="s">
        <v>517</v>
      </c>
      <c r="G459" s="321" t="s">
        <v>195</v>
      </c>
      <c r="H459" s="321" t="s">
        <v>544</v>
      </c>
      <c r="I459" s="330" t="s">
        <v>195</v>
      </c>
      <c r="J459" s="330" t="s">
        <v>195</v>
      </c>
      <c r="K459" s="330" t="s">
        <v>195</v>
      </c>
      <c r="L459" s="330" t="s">
        <v>195</v>
      </c>
      <c r="M459" s="330" t="s">
        <v>195</v>
      </c>
    </row>
    <row r="460" spans="1:13" x14ac:dyDescent="0.35">
      <c r="A460" s="94" t="s">
        <v>713</v>
      </c>
      <c r="B460" s="330" t="s">
        <v>195</v>
      </c>
      <c r="C460" s="330" t="s">
        <v>195</v>
      </c>
      <c r="D460" s="321">
        <v>14.15208194400004</v>
      </c>
      <c r="E460" s="330" t="s">
        <v>195</v>
      </c>
      <c r="F460" s="330" t="s">
        <v>195</v>
      </c>
      <c r="G460" s="330" t="s">
        <v>195</v>
      </c>
      <c r="H460" s="330" t="s">
        <v>195</v>
      </c>
      <c r="I460" s="330" t="s">
        <v>195</v>
      </c>
      <c r="J460" s="330" t="s">
        <v>195</v>
      </c>
      <c r="K460" s="330" t="s">
        <v>195</v>
      </c>
      <c r="L460" s="330" t="s">
        <v>195</v>
      </c>
      <c r="M460" s="330" t="s">
        <v>195</v>
      </c>
    </row>
    <row r="461" spans="1:13" x14ac:dyDescent="0.35">
      <c r="A461" s="94" t="s">
        <v>714</v>
      </c>
      <c r="B461" s="321" t="s">
        <v>540</v>
      </c>
      <c r="C461" s="321" t="s">
        <v>540</v>
      </c>
      <c r="D461" s="321" t="s">
        <v>540</v>
      </c>
      <c r="E461" s="321" t="s">
        <v>517</v>
      </c>
      <c r="F461" s="321" t="s">
        <v>517</v>
      </c>
      <c r="G461" s="321" t="s">
        <v>517</v>
      </c>
      <c r="H461" s="321" t="s">
        <v>517</v>
      </c>
      <c r="I461" s="321" t="s">
        <v>517</v>
      </c>
      <c r="J461" s="321">
        <v>3.0595650574289701</v>
      </c>
      <c r="K461" s="321">
        <v>2.2218459027463999</v>
      </c>
      <c r="L461" s="321">
        <v>3851.2231308671667</v>
      </c>
      <c r="M461" s="321">
        <v>0.17191986356898001</v>
      </c>
    </row>
    <row r="462" spans="1:13" x14ac:dyDescent="0.35">
      <c r="A462" s="377" t="s">
        <v>715</v>
      </c>
      <c r="B462" s="321" t="s">
        <v>517</v>
      </c>
      <c r="C462" s="321" t="s">
        <v>517</v>
      </c>
      <c r="D462" s="321">
        <v>0.41200961784130002</v>
      </c>
      <c r="E462" s="321" t="s">
        <v>551</v>
      </c>
      <c r="F462" s="321" t="s">
        <v>551</v>
      </c>
      <c r="G462" s="321" t="s">
        <v>517</v>
      </c>
      <c r="H462" s="321" t="s">
        <v>551</v>
      </c>
      <c r="I462" s="321" t="s">
        <v>551</v>
      </c>
      <c r="J462" s="321">
        <v>453.82441954455231</v>
      </c>
      <c r="K462" s="321">
        <v>613.85632533670321</v>
      </c>
      <c r="L462" s="321">
        <v>1739.7462559347221</v>
      </c>
      <c r="M462" s="321">
        <v>310.00149700742173</v>
      </c>
    </row>
    <row r="464" spans="1:13" x14ac:dyDescent="0.35">
      <c r="A464" s="72" t="s">
        <v>716</v>
      </c>
      <c r="B464" s="91">
        <f>B415</f>
        <v>194097.89166115393</v>
      </c>
      <c r="C464" s="91">
        <f t="shared" ref="C464:M464" si="8">C415</f>
        <v>4.4228396639999996</v>
      </c>
      <c r="D464" s="91">
        <f t="shared" si="8"/>
        <v>83.654409240516358</v>
      </c>
      <c r="E464" s="91">
        <f t="shared" si="8"/>
        <v>121402.03488489731</v>
      </c>
      <c r="F464" s="91">
        <f t="shared" si="8"/>
        <v>6688.6200293086868</v>
      </c>
      <c r="G464" s="91">
        <f t="shared" si="8"/>
        <v>7305.7941112096423</v>
      </c>
      <c r="H464" s="91">
        <f t="shared" si="8"/>
        <v>0.51749907355050995</v>
      </c>
      <c r="I464" s="91">
        <f t="shared" si="8"/>
        <v>2.8365721985879999E-2</v>
      </c>
      <c r="J464" s="91">
        <f t="shared" si="8"/>
        <v>572.16514495327442</v>
      </c>
      <c r="K464" s="91">
        <f t="shared" si="8"/>
        <v>1557.1939910195872</v>
      </c>
      <c r="L464" s="91">
        <f t="shared" si="8"/>
        <v>5849.2197121443369</v>
      </c>
      <c r="M464" s="91">
        <f t="shared" si="8"/>
        <v>830.75987228203655</v>
      </c>
    </row>
    <row r="466" spans="1:36" ht="18" x14ac:dyDescent="0.35">
      <c r="A466" s="482" t="s">
        <v>717</v>
      </c>
      <c r="B466" s="482"/>
      <c r="C466" s="482"/>
      <c r="D466" s="482"/>
      <c r="E466" s="482"/>
      <c r="F466" s="482"/>
      <c r="G466" s="482"/>
      <c r="H466" s="482"/>
      <c r="I466" s="482"/>
      <c r="J466" s="482"/>
      <c r="K466" s="482"/>
      <c r="L466" s="482"/>
      <c r="M466" s="482"/>
      <c r="N466" s="482"/>
      <c r="O466" s="482"/>
      <c r="P466" s="482"/>
      <c r="Q466" s="482"/>
      <c r="R466" s="361"/>
      <c r="S466" s="361"/>
      <c r="T466" s="361"/>
      <c r="U466" s="361"/>
      <c r="V466" s="361"/>
      <c r="W466" s="361"/>
      <c r="X466" s="361"/>
      <c r="Y466" s="361"/>
      <c r="Z466" s="361"/>
      <c r="AA466" s="361"/>
      <c r="AB466" s="361"/>
      <c r="AC466" s="361"/>
      <c r="AD466" s="361"/>
      <c r="AE466" s="361"/>
      <c r="AF466" s="380"/>
      <c r="AG466" s="361"/>
      <c r="AH466" s="361"/>
      <c r="AI466" s="359" t="s">
        <v>501</v>
      </c>
      <c r="AJ466" s="359"/>
    </row>
    <row r="467" spans="1:36" ht="15.5" x14ac:dyDescent="0.35">
      <c r="A467" s="381" t="s">
        <v>718</v>
      </c>
      <c r="B467" s="96"/>
      <c r="C467" s="96"/>
      <c r="D467" s="96"/>
      <c r="E467" s="96"/>
      <c r="F467" s="96"/>
      <c r="G467" s="96"/>
      <c r="H467" s="96"/>
      <c r="I467" s="96"/>
      <c r="J467" s="96"/>
      <c r="K467" s="96"/>
      <c r="L467" s="96"/>
      <c r="M467" s="96"/>
      <c r="N467" s="96"/>
      <c r="O467" s="96"/>
      <c r="P467" s="96"/>
      <c r="Q467" s="96"/>
      <c r="R467" s="361"/>
      <c r="S467" s="361"/>
      <c r="T467" s="361"/>
      <c r="U467" s="361"/>
      <c r="V467" s="361"/>
      <c r="W467" s="361"/>
      <c r="X467" s="361"/>
      <c r="Y467" s="361"/>
      <c r="Z467" s="361"/>
      <c r="AA467" s="361"/>
      <c r="AB467" s="361"/>
      <c r="AC467" s="361"/>
      <c r="AD467" s="361"/>
      <c r="AE467" s="361"/>
      <c r="AF467" s="380"/>
      <c r="AG467" s="359"/>
      <c r="AH467" s="359"/>
      <c r="AI467" s="359" t="s">
        <v>3318</v>
      </c>
      <c r="AJ467" s="359"/>
    </row>
    <row r="468" spans="1:36" x14ac:dyDescent="0.35">
      <c r="A468" s="97"/>
      <c r="B468" s="361"/>
      <c r="C468" s="361"/>
      <c r="D468" s="361"/>
      <c r="E468" s="361"/>
      <c r="F468" s="361"/>
      <c r="G468" s="361"/>
      <c r="H468" s="361"/>
      <c r="I468" s="361"/>
      <c r="J468" s="361"/>
      <c r="K468" s="361"/>
      <c r="L468" s="361"/>
      <c r="M468" s="361"/>
      <c r="N468" s="361"/>
      <c r="O468" s="361"/>
      <c r="P468" s="361"/>
      <c r="Q468" s="361"/>
      <c r="R468" s="361"/>
      <c r="S468" s="361"/>
      <c r="T468" s="361"/>
      <c r="U468" s="361"/>
      <c r="V468" s="361"/>
      <c r="W468" s="361"/>
      <c r="X468" s="361"/>
      <c r="Y468" s="361"/>
      <c r="Z468" s="361"/>
      <c r="AA468" s="361"/>
      <c r="AB468" s="361"/>
      <c r="AC468" s="361"/>
      <c r="AD468" s="361"/>
      <c r="AE468" s="361"/>
      <c r="AF468" s="380"/>
      <c r="AG468" s="359"/>
      <c r="AH468" s="359"/>
      <c r="AI468" s="359" t="s">
        <v>502</v>
      </c>
      <c r="AJ468" s="359"/>
    </row>
    <row r="469" spans="1:36" x14ac:dyDescent="0.35">
      <c r="A469" s="382"/>
      <c r="B469" s="361"/>
      <c r="C469" s="361"/>
      <c r="D469" s="361"/>
      <c r="E469" s="361"/>
      <c r="F469" s="361"/>
      <c r="G469" s="361"/>
      <c r="H469" s="361"/>
      <c r="I469" s="361"/>
      <c r="J469" s="361"/>
      <c r="K469" s="361"/>
      <c r="L469" s="361"/>
      <c r="M469" s="361"/>
      <c r="N469" s="361"/>
      <c r="O469" s="361"/>
      <c r="P469" s="361"/>
      <c r="Q469" s="361"/>
      <c r="R469" s="361"/>
      <c r="S469" s="361"/>
      <c r="T469" s="361"/>
      <c r="U469" s="361"/>
      <c r="V469" s="361"/>
      <c r="W469" s="361"/>
      <c r="X469" s="361"/>
      <c r="Y469" s="361"/>
      <c r="Z469" s="361"/>
      <c r="AA469" s="361"/>
      <c r="AB469" s="361"/>
      <c r="AC469" s="361"/>
      <c r="AD469" s="361"/>
      <c r="AE469" s="361"/>
      <c r="AF469" s="361"/>
      <c r="AG469" s="361"/>
      <c r="AH469" s="361"/>
      <c r="AI469" s="361"/>
      <c r="AJ469" s="361"/>
    </row>
    <row r="470" spans="1:36" ht="63" x14ac:dyDescent="0.35">
      <c r="A470" s="476" t="s">
        <v>503</v>
      </c>
      <c r="B470" s="383" t="s">
        <v>719</v>
      </c>
      <c r="C470" s="384" t="s">
        <v>720</v>
      </c>
      <c r="D470" s="384" t="s">
        <v>721</v>
      </c>
      <c r="E470" s="384" t="s">
        <v>722</v>
      </c>
      <c r="F470" s="384" t="s">
        <v>723</v>
      </c>
      <c r="G470" s="384" t="s">
        <v>724</v>
      </c>
      <c r="H470" s="384" t="s">
        <v>725</v>
      </c>
      <c r="I470" s="384" t="s">
        <v>726</v>
      </c>
      <c r="J470" s="384" t="s">
        <v>727</v>
      </c>
      <c r="K470" s="384" t="s">
        <v>728</v>
      </c>
      <c r="L470" s="384" t="s">
        <v>729</v>
      </c>
      <c r="M470" s="384" t="s">
        <v>730</v>
      </c>
      <c r="N470" s="384" t="s">
        <v>731</v>
      </c>
      <c r="O470" s="384" t="s">
        <v>732</v>
      </c>
      <c r="P470" s="384" t="s">
        <v>733</v>
      </c>
      <c r="Q470" s="384" t="s">
        <v>734</v>
      </c>
      <c r="R470" s="384" t="s">
        <v>735</v>
      </c>
      <c r="S470" s="385" t="s">
        <v>736</v>
      </c>
      <c r="T470" s="385" t="s">
        <v>737</v>
      </c>
      <c r="U470" s="386" t="s">
        <v>738</v>
      </c>
      <c r="V470" s="384" t="s">
        <v>739</v>
      </c>
      <c r="W470" s="387" t="s">
        <v>740</v>
      </c>
      <c r="X470" s="387" t="s">
        <v>741</v>
      </c>
      <c r="Y470" s="387" t="s">
        <v>742</v>
      </c>
      <c r="Z470" s="387" t="s">
        <v>743</v>
      </c>
      <c r="AA470" s="387" t="s">
        <v>744</v>
      </c>
      <c r="AB470" s="387" t="s">
        <v>745</v>
      </c>
      <c r="AC470" s="387" t="s">
        <v>746</v>
      </c>
      <c r="AD470" s="388" t="s">
        <v>747</v>
      </c>
      <c r="AE470" s="388" t="s">
        <v>748</v>
      </c>
      <c r="AF470" s="386" t="s">
        <v>749</v>
      </c>
      <c r="AG470" s="384" t="s">
        <v>750</v>
      </c>
      <c r="AH470" s="386" t="s">
        <v>662</v>
      </c>
      <c r="AI470" s="385" t="s">
        <v>663</v>
      </c>
      <c r="AJ470" s="98" t="s">
        <v>751</v>
      </c>
    </row>
    <row r="471" spans="1:36" ht="37" thickBot="1" x14ac:dyDescent="0.4">
      <c r="A471" s="477"/>
      <c r="B471" s="478" t="s">
        <v>3331</v>
      </c>
      <c r="C471" s="479"/>
      <c r="D471" s="479"/>
      <c r="E471" s="479"/>
      <c r="F471" s="479"/>
      <c r="G471" s="479"/>
      <c r="H471" s="479"/>
      <c r="I471" s="479"/>
      <c r="J471" s="479"/>
      <c r="K471" s="479"/>
      <c r="L471" s="479"/>
      <c r="M471" s="479"/>
      <c r="N471" s="479"/>
      <c r="O471" s="479"/>
      <c r="P471" s="479"/>
      <c r="Q471" s="479"/>
      <c r="R471" s="480"/>
      <c r="S471" s="375"/>
      <c r="T471" s="375"/>
      <c r="U471" s="469" t="s">
        <v>752</v>
      </c>
      <c r="V471" s="470"/>
      <c r="W471" s="478" t="s">
        <v>3331</v>
      </c>
      <c r="X471" s="479"/>
      <c r="Y471" s="479"/>
      <c r="Z471" s="479"/>
      <c r="AA471" s="479"/>
      <c r="AB471" s="479"/>
      <c r="AC471" s="480"/>
      <c r="AD471" s="375"/>
      <c r="AE471" s="375"/>
      <c r="AF471" s="469" t="s">
        <v>752</v>
      </c>
      <c r="AG471" s="470"/>
      <c r="AH471" s="389" t="s">
        <v>667</v>
      </c>
      <c r="AI471" s="376" t="s">
        <v>3331</v>
      </c>
      <c r="AJ471" s="390" t="s">
        <v>3331</v>
      </c>
    </row>
    <row r="472" spans="1:36" ht="15" thickTop="1" x14ac:dyDescent="0.35">
      <c r="A472" s="391" t="s">
        <v>753</v>
      </c>
      <c r="B472" s="321">
        <v>1368.5486950492193</v>
      </c>
      <c r="C472" s="321">
        <v>397.31929999999994</v>
      </c>
      <c r="D472" s="321" t="s">
        <v>856</v>
      </c>
      <c r="E472" s="321" t="s">
        <v>856</v>
      </c>
      <c r="F472" s="321">
        <v>2582.8095400000002</v>
      </c>
      <c r="G472" s="321" t="s">
        <v>542</v>
      </c>
      <c r="H472" s="321">
        <v>56862.990299999998</v>
      </c>
      <c r="I472" s="321" t="s">
        <v>542</v>
      </c>
      <c r="J472" s="321">
        <v>2095.9452000000001</v>
      </c>
      <c r="K472" s="321" t="s">
        <v>542</v>
      </c>
      <c r="L472" s="321" t="s">
        <v>856</v>
      </c>
      <c r="M472" s="321" t="s">
        <v>542</v>
      </c>
      <c r="N472" s="321" t="s">
        <v>542</v>
      </c>
      <c r="O472" s="321" t="s">
        <v>542</v>
      </c>
      <c r="P472" s="321" t="s">
        <v>542</v>
      </c>
      <c r="Q472" s="321">
        <v>117.73</v>
      </c>
      <c r="R472" s="321" t="s">
        <v>542</v>
      </c>
      <c r="S472" s="321" t="s">
        <v>856</v>
      </c>
      <c r="T472" s="321" t="s">
        <v>856</v>
      </c>
      <c r="U472" s="321">
        <v>1.60780766886866</v>
      </c>
      <c r="V472" s="330" t="s">
        <v>195</v>
      </c>
      <c r="W472" s="321">
        <v>538.44015630052661</v>
      </c>
      <c r="X472" s="321">
        <v>205.84816902707735</v>
      </c>
      <c r="Y472" s="321">
        <v>8.9202336818044294</v>
      </c>
      <c r="Z472" s="321" t="s">
        <v>542</v>
      </c>
      <c r="AA472" s="321">
        <v>11.355320817691171</v>
      </c>
      <c r="AB472" s="321" t="s">
        <v>542</v>
      </c>
      <c r="AC472" s="321" t="s">
        <v>856</v>
      </c>
      <c r="AD472" s="321" t="s">
        <v>542</v>
      </c>
      <c r="AE472" s="321" t="s">
        <v>542</v>
      </c>
      <c r="AF472" s="321">
        <v>2.4741442848996602</v>
      </c>
      <c r="AG472" s="330" t="s">
        <v>195</v>
      </c>
      <c r="AH472" s="321">
        <v>7305.7941112096423</v>
      </c>
      <c r="AI472" s="321">
        <v>517.49907355051005</v>
      </c>
      <c r="AJ472" s="321">
        <v>28.36572198588</v>
      </c>
    </row>
    <row r="473" spans="1:36" x14ac:dyDescent="0.35">
      <c r="A473" s="391" t="s">
        <v>754</v>
      </c>
      <c r="B473" s="321">
        <v>1354.0760204081632</v>
      </c>
      <c r="C473" s="321" t="s">
        <v>517</v>
      </c>
      <c r="D473" s="321" t="s">
        <v>517</v>
      </c>
      <c r="E473" s="321" t="s">
        <v>517</v>
      </c>
      <c r="F473" s="321" t="s">
        <v>517</v>
      </c>
      <c r="G473" s="321" t="s">
        <v>517</v>
      </c>
      <c r="H473" s="321" t="s">
        <v>517</v>
      </c>
      <c r="I473" s="321" t="s">
        <v>517</v>
      </c>
      <c r="J473" s="321" t="s">
        <v>517</v>
      </c>
      <c r="K473" s="321" t="s">
        <v>517</v>
      </c>
      <c r="L473" s="321" t="s">
        <v>517</v>
      </c>
      <c r="M473" s="321" t="s">
        <v>517</v>
      </c>
      <c r="N473" s="321" t="s">
        <v>517</v>
      </c>
      <c r="O473" s="321" t="s">
        <v>517</v>
      </c>
      <c r="P473" s="321" t="s">
        <v>517</v>
      </c>
      <c r="Q473" s="321" t="s">
        <v>517</v>
      </c>
      <c r="R473" s="321" t="s">
        <v>517</v>
      </c>
      <c r="S473" s="321" t="s">
        <v>517</v>
      </c>
      <c r="T473" s="321" t="s">
        <v>517</v>
      </c>
      <c r="U473" s="321" t="s">
        <v>517</v>
      </c>
      <c r="V473" s="330" t="s">
        <v>195</v>
      </c>
      <c r="W473" s="321" t="s">
        <v>517</v>
      </c>
      <c r="X473" s="321" t="s">
        <v>517</v>
      </c>
      <c r="Y473" s="321" t="s">
        <v>517</v>
      </c>
      <c r="Z473" s="321" t="s">
        <v>517</v>
      </c>
      <c r="AA473" s="321" t="s">
        <v>517</v>
      </c>
      <c r="AB473" s="321" t="s">
        <v>517</v>
      </c>
      <c r="AC473" s="321" t="s">
        <v>517</v>
      </c>
      <c r="AD473" s="321" t="s">
        <v>517</v>
      </c>
      <c r="AE473" s="321" t="s">
        <v>517</v>
      </c>
      <c r="AF473" s="321" t="s">
        <v>517</v>
      </c>
      <c r="AG473" s="330" t="s">
        <v>195</v>
      </c>
      <c r="AH473" s="321" t="s">
        <v>517</v>
      </c>
      <c r="AI473" s="321" t="s">
        <v>517</v>
      </c>
      <c r="AJ473" s="321" t="s">
        <v>517</v>
      </c>
    </row>
    <row r="474" spans="1:36" x14ac:dyDescent="0.35">
      <c r="A474" s="94" t="s">
        <v>755</v>
      </c>
      <c r="B474" s="321">
        <v>1354.0760204081632</v>
      </c>
      <c r="C474" s="321" t="s">
        <v>517</v>
      </c>
      <c r="D474" s="321" t="s">
        <v>517</v>
      </c>
      <c r="E474" s="321" t="s">
        <v>517</v>
      </c>
      <c r="F474" s="321" t="s">
        <v>517</v>
      </c>
      <c r="G474" s="321" t="s">
        <v>517</v>
      </c>
      <c r="H474" s="321" t="s">
        <v>517</v>
      </c>
      <c r="I474" s="321" t="s">
        <v>517</v>
      </c>
      <c r="J474" s="321" t="s">
        <v>517</v>
      </c>
      <c r="K474" s="321" t="s">
        <v>517</v>
      </c>
      <c r="L474" s="321" t="s">
        <v>517</v>
      </c>
      <c r="M474" s="321" t="s">
        <v>517</v>
      </c>
      <c r="N474" s="321" t="s">
        <v>517</v>
      </c>
      <c r="O474" s="321" t="s">
        <v>517</v>
      </c>
      <c r="P474" s="321" t="s">
        <v>517</v>
      </c>
      <c r="Q474" s="321" t="s">
        <v>517</v>
      </c>
      <c r="R474" s="321" t="s">
        <v>517</v>
      </c>
      <c r="S474" s="321" t="s">
        <v>517</v>
      </c>
      <c r="T474" s="321" t="s">
        <v>517</v>
      </c>
      <c r="U474" s="321" t="s">
        <v>517</v>
      </c>
      <c r="V474" s="330" t="s">
        <v>195</v>
      </c>
      <c r="W474" s="321" t="s">
        <v>517</v>
      </c>
      <c r="X474" s="321" t="s">
        <v>517</v>
      </c>
      <c r="Y474" s="321" t="s">
        <v>517</v>
      </c>
      <c r="Z474" s="321" t="s">
        <v>517</v>
      </c>
      <c r="AA474" s="321" t="s">
        <v>517</v>
      </c>
      <c r="AB474" s="321" t="s">
        <v>517</v>
      </c>
      <c r="AC474" s="321" t="s">
        <v>517</v>
      </c>
      <c r="AD474" s="321" t="s">
        <v>517</v>
      </c>
      <c r="AE474" s="321" t="s">
        <v>517</v>
      </c>
      <c r="AF474" s="321" t="s">
        <v>517</v>
      </c>
      <c r="AG474" s="330" t="s">
        <v>195</v>
      </c>
      <c r="AH474" s="321" t="s">
        <v>517</v>
      </c>
      <c r="AI474" s="321" t="s">
        <v>517</v>
      </c>
      <c r="AJ474" s="321" t="s">
        <v>517</v>
      </c>
    </row>
    <row r="475" spans="1:36" x14ac:dyDescent="0.35">
      <c r="A475" s="99" t="s">
        <v>756</v>
      </c>
      <c r="B475" s="321">
        <v>1354.0760204081632</v>
      </c>
      <c r="C475" s="321" t="s">
        <v>517</v>
      </c>
      <c r="D475" s="321" t="s">
        <v>517</v>
      </c>
      <c r="E475" s="321" t="s">
        <v>517</v>
      </c>
      <c r="F475" s="321" t="s">
        <v>517</v>
      </c>
      <c r="G475" s="321" t="s">
        <v>517</v>
      </c>
      <c r="H475" s="321" t="s">
        <v>517</v>
      </c>
      <c r="I475" s="321" t="s">
        <v>517</v>
      </c>
      <c r="J475" s="321" t="s">
        <v>517</v>
      </c>
      <c r="K475" s="321" t="s">
        <v>517</v>
      </c>
      <c r="L475" s="321" t="s">
        <v>517</v>
      </c>
      <c r="M475" s="321" t="s">
        <v>517</v>
      </c>
      <c r="N475" s="321" t="s">
        <v>517</v>
      </c>
      <c r="O475" s="321" t="s">
        <v>517</v>
      </c>
      <c r="P475" s="321" t="s">
        <v>517</v>
      </c>
      <c r="Q475" s="321" t="s">
        <v>517</v>
      </c>
      <c r="R475" s="321" t="s">
        <v>517</v>
      </c>
      <c r="S475" s="321" t="s">
        <v>517</v>
      </c>
      <c r="T475" s="321" t="s">
        <v>517</v>
      </c>
      <c r="U475" s="321" t="s">
        <v>517</v>
      </c>
      <c r="V475" s="330" t="s">
        <v>195</v>
      </c>
      <c r="W475" s="321" t="s">
        <v>517</v>
      </c>
      <c r="X475" s="321" t="s">
        <v>517</v>
      </c>
      <c r="Y475" s="321" t="s">
        <v>517</v>
      </c>
      <c r="Z475" s="321" t="s">
        <v>517</v>
      </c>
      <c r="AA475" s="321" t="s">
        <v>517</v>
      </c>
      <c r="AB475" s="321" t="s">
        <v>517</v>
      </c>
      <c r="AC475" s="321" t="s">
        <v>517</v>
      </c>
      <c r="AD475" s="321" t="s">
        <v>517</v>
      </c>
      <c r="AE475" s="321" t="s">
        <v>517</v>
      </c>
      <c r="AF475" s="321" t="s">
        <v>517</v>
      </c>
      <c r="AG475" s="330" t="s">
        <v>195</v>
      </c>
      <c r="AH475" s="321" t="s">
        <v>517</v>
      </c>
      <c r="AI475" s="321" t="s">
        <v>517</v>
      </c>
      <c r="AJ475" s="321" t="s">
        <v>517</v>
      </c>
    </row>
    <row r="476" spans="1:36" x14ac:dyDescent="0.35">
      <c r="A476" s="99" t="s">
        <v>757</v>
      </c>
      <c r="B476" s="321" t="s">
        <v>517</v>
      </c>
      <c r="C476" s="321" t="s">
        <v>517</v>
      </c>
      <c r="D476" s="321" t="s">
        <v>517</v>
      </c>
      <c r="E476" s="321" t="s">
        <v>517</v>
      </c>
      <c r="F476" s="321" t="s">
        <v>517</v>
      </c>
      <c r="G476" s="321" t="s">
        <v>517</v>
      </c>
      <c r="H476" s="321" t="s">
        <v>517</v>
      </c>
      <c r="I476" s="321" t="s">
        <v>517</v>
      </c>
      <c r="J476" s="321" t="s">
        <v>517</v>
      </c>
      <c r="K476" s="321" t="s">
        <v>517</v>
      </c>
      <c r="L476" s="321" t="s">
        <v>517</v>
      </c>
      <c r="M476" s="321" t="s">
        <v>517</v>
      </c>
      <c r="N476" s="321" t="s">
        <v>517</v>
      </c>
      <c r="O476" s="321" t="s">
        <v>517</v>
      </c>
      <c r="P476" s="321" t="s">
        <v>517</v>
      </c>
      <c r="Q476" s="321" t="s">
        <v>517</v>
      </c>
      <c r="R476" s="321" t="s">
        <v>517</v>
      </c>
      <c r="S476" s="321" t="s">
        <v>517</v>
      </c>
      <c r="T476" s="321" t="s">
        <v>517</v>
      </c>
      <c r="U476" s="321" t="s">
        <v>517</v>
      </c>
      <c r="V476" s="330" t="s">
        <v>195</v>
      </c>
      <c r="W476" s="321" t="s">
        <v>517</v>
      </c>
      <c r="X476" s="321" t="s">
        <v>517</v>
      </c>
      <c r="Y476" s="321" t="s">
        <v>517</v>
      </c>
      <c r="Z476" s="321" t="s">
        <v>517</v>
      </c>
      <c r="AA476" s="321" t="s">
        <v>517</v>
      </c>
      <c r="AB476" s="321" t="s">
        <v>517</v>
      </c>
      <c r="AC476" s="321" t="s">
        <v>517</v>
      </c>
      <c r="AD476" s="321" t="s">
        <v>517</v>
      </c>
      <c r="AE476" s="321" t="s">
        <v>517</v>
      </c>
      <c r="AF476" s="321" t="s">
        <v>517</v>
      </c>
      <c r="AG476" s="330" t="s">
        <v>195</v>
      </c>
      <c r="AH476" s="321" t="s">
        <v>517</v>
      </c>
      <c r="AI476" s="321" t="s">
        <v>517</v>
      </c>
      <c r="AJ476" s="321" t="s">
        <v>517</v>
      </c>
    </row>
    <row r="477" spans="1:36" x14ac:dyDescent="0.35">
      <c r="A477" s="94" t="s">
        <v>758</v>
      </c>
      <c r="B477" s="321" t="s">
        <v>517</v>
      </c>
      <c r="C477" s="321" t="s">
        <v>517</v>
      </c>
      <c r="D477" s="321" t="s">
        <v>517</v>
      </c>
      <c r="E477" s="321" t="s">
        <v>517</v>
      </c>
      <c r="F477" s="321" t="s">
        <v>517</v>
      </c>
      <c r="G477" s="321" t="s">
        <v>517</v>
      </c>
      <c r="H477" s="321" t="s">
        <v>517</v>
      </c>
      <c r="I477" s="321" t="s">
        <v>517</v>
      </c>
      <c r="J477" s="321" t="s">
        <v>517</v>
      </c>
      <c r="K477" s="321" t="s">
        <v>517</v>
      </c>
      <c r="L477" s="321" t="s">
        <v>517</v>
      </c>
      <c r="M477" s="321" t="s">
        <v>517</v>
      </c>
      <c r="N477" s="321" t="s">
        <v>517</v>
      </c>
      <c r="O477" s="321" t="s">
        <v>517</v>
      </c>
      <c r="P477" s="321" t="s">
        <v>517</v>
      </c>
      <c r="Q477" s="321" t="s">
        <v>517</v>
      </c>
      <c r="R477" s="321" t="s">
        <v>517</v>
      </c>
      <c r="S477" s="321" t="s">
        <v>517</v>
      </c>
      <c r="T477" s="321" t="s">
        <v>517</v>
      </c>
      <c r="U477" s="321" t="s">
        <v>517</v>
      </c>
      <c r="V477" s="330" t="s">
        <v>195</v>
      </c>
      <c r="W477" s="321" t="s">
        <v>517</v>
      </c>
      <c r="X477" s="321" t="s">
        <v>517</v>
      </c>
      <c r="Y477" s="321" t="s">
        <v>517</v>
      </c>
      <c r="Z477" s="321" t="s">
        <v>517</v>
      </c>
      <c r="AA477" s="321" t="s">
        <v>517</v>
      </c>
      <c r="AB477" s="321" t="s">
        <v>517</v>
      </c>
      <c r="AC477" s="321" t="s">
        <v>517</v>
      </c>
      <c r="AD477" s="321" t="s">
        <v>517</v>
      </c>
      <c r="AE477" s="321" t="s">
        <v>517</v>
      </c>
      <c r="AF477" s="321" t="s">
        <v>517</v>
      </c>
      <c r="AG477" s="330" t="s">
        <v>195</v>
      </c>
      <c r="AH477" s="321" t="s">
        <v>517</v>
      </c>
      <c r="AI477" s="321" t="s">
        <v>517</v>
      </c>
      <c r="AJ477" s="321" t="s">
        <v>517</v>
      </c>
    </row>
    <row r="478" spans="1:36" x14ac:dyDescent="0.35">
      <c r="A478" s="391" t="s">
        <v>759</v>
      </c>
      <c r="B478" s="321" t="s">
        <v>517</v>
      </c>
      <c r="C478" s="321" t="s">
        <v>517</v>
      </c>
      <c r="D478" s="321" t="s">
        <v>517</v>
      </c>
      <c r="E478" s="321" t="s">
        <v>517</v>
      </c>
      <c r="F478" s="321" t="s">
        <v>517</v>
      </c>
      <c r="G478" s="321" t="s">
        <v>517</v>
      </c>
      <c r="H478" s="321" t="s">
        <v>581</v>
      </c>
      <c r="I478" s="321" t="s">
        <v>517</v>
      </c>
      <c r="J478" s="321" t="s">
        <v>517</v>
      </c>
      <c r="K478" s="321" t="s">
        <v>517</v>
      </c>
      <c r="L478" s="321" t="s">
        <v>517</v>
      </c>
      <c r="M478" s="321" t="s">
        <v>517</v>
      </c>
      <c r="N478" s="321" t="s">
        <v>517</v>
      </c>
      <c r="O478" s="321" t="s">
        <v>517</v>
      </c>
      <c r="P478" s="321" t="s">
        <v>517</v>
      </c>
      <c r="Q478" s="321" t="s">
        <v>517</v>
      </c>
      <c r="R478" s="321" t="s">
        <v>517</v>
      </c>
      <c r="S478" s="321" t="s">
        <v>517</v>
      </c>
      <c r="T478" s="321" t="s">
        <v>517</v>
      </c>
      <c r="U478" s="321" t="s">
        <v>517</v>
      </c>
      <c r="V478" s="330" t="s">
        <v>195</v>
      </c>
      <c r="W478" s="321">
        <v>391.00292248704386</v>
      </c>
      <c r="X478" s="321">
        <v>45.101851511540602</v>
      </c>
      <c r="Y478" s="321" t="s">
        <v>517</v>
      </c>
      <c r="Z478" s="321" t="s">
        <v>517</v>
      </c>
      <c r="AA478" s="321" t="s">
        <v>517</v>
      </c>
      <c r="AB478" s="321" t="s">
        <v>517</v>
      </c>
      <c r="AC478" s="321" t="s">
        <v>517</v>
      </c>
      <c r="AD478" s="321" t="s">
        <v>517</v>
      </c>
      <c r="AE478" s="321" t="s">
        <v>517</v>
      </c>
      <c r="AF478" s="321" t="s">
        <v>517</v>
      </c>
      <c r="AG478" s="330" t="s">
        <v>195</v>
      </c>
      <c r="AH478" s="321" t="s">
        <v>517</v>
      </c>
      <c r="AI478" s="321">
        <v>120.41830440901001</v>
      </c>
      <c r="AJ478" s="321" t="s">
        <v>517</v>
      </c>
    </row>
    <row r="479" spans="1:36" x14ac:dyDescent="0.35">
      <c r="A479" s="94" t="s">
        <v>760</v>
      </c>
      <c r="B479" s="330" t="s">
        <v>195</v>
      </c>
      <c r="C479" s="330" t="s">
        <v>195</v>
      </c>
      <c r="D479" s="330" t="s">
        <v>195</v>
      </c>
      <c r="E479" s="330" t="s">
        <v>195</v>
      </c>
      <c r="F479" s="330" t="s">
        <v>195</v>
      </c>
      <c r="G479" s="330" t="s">
        <v>195</v>
      </c>
      <c r="H479" s="330" t="s">
        <v>195</v>
      </c>
      <c r="I479" s="330" t="s">
        <v>195</v>
      </c>
      <c r="J479" s="330" t="s">
        <v>195</v>
      </c>
      <c r="K479" s="330" t="s">
        <v>195</v>
      </c>
      <c r="L479" s="330" t="s">
        <v>195</v>
      </c>
      <c r="M479" s="330" t="s">
        <v>195</v>
      </c>
      <c r="N479" s="330" t="s">
        <v>195</v>
      </c>
      <c r="O479" s="330" t="s">
        <v>195</v>
      </c>
      <c r="P479" s="330" t="s">
        <v>195</v>
      </c>
      <c r="Q479" s="330" t="s">
        <v>195</v>
      </c>
      <c r="R479" s="330" t="s">
        <v>195</v>
      </c>
      <c r="S479" s="330" t="s">
        <v>195</v>
      </c>
      <c r="T479" s="330" t="s">
        <v>195</v>
      </c>
      <c r="U479" s="330" t="s">
        <v>195</v>
      </c>
      <c r="V479" s="330" t="s">
        <v>195</v>
      </c>
      <c r="W479" s="321">
        <v>391.00292248704386</v>
      </c>
      <c r="X479" s="321">
        <v>45.101851511540602</v>
      </c>
      <c r="Y479" s="321" t="s">
        <v>517</v>
      </c>
      <c r="Z479" s="321" t="s">
        <v>517</v>
      </c>
      <c r="AA479" s="321" t="s">
        <v>517</v>
      </c>
      <c r="AB479" s="321" t="s">
        <v>517</v>
      </c>
      <c r="AC479" s="321" t="s">
        <v>517</v>
      </c>
      <c r="AD479" s="321" t="s">
        <v>517</v>
      </c>
      <c r="AE479" s="321" t="s">
        <v>517</v>
      </c>
      <c r="AF479" s="321" t="s">
        <v>517</v>
      </c>
      <c r="AG479" s="330" t="s">
        <v>195</v>
      </c>
      <c r="AH479" s="330" t="s">
        <v>195</v>
      </c>
      <c r="AI479" s="321" t="s">
        <v>517</v>
      </c>
      <c r="AJ479" s="330" t="s">
        <v>195</v>
      </c>
    </row>
    <row r="480" spans="1:36" x14ac:dyDescent="0.35">
      <c r="A480" s="94" t="s">
        <v>761</v>
      </c>
      <c r="B480" s="321" t="s">
        <v>517</v>
      </c>
      <c r="C480" s="321" t="s">
        <v>517</v>
      </c>
      <c r="D480" s="321" t="s">
        <v>517</v>
      </c>
      <c r="E480" s="321" t="s">
        <v>517</v>
      </c>
      <c r="F480" s="321" t="s">
        <v>517</v>
      </c>
      <c r="G480" s="321" t="s">
        <v>517</v>
      </c>
      <c r="H480" s="321" t="s">
        <v>546</v>
      </c>
      <c r="I480" s="321" t="s">
        <v>517</v>
      </c>
      <c r="J480" s="321" t="s">
        <v>517</v>
      </c>
      <c r="K480" s="321" t="s">
        <v>517</v>
      </c>
      <c r="L480" s="321" t="s">
        <v>517</v>
      </c>
      <c r="M480" s="321" t="s">
        <v>517</v>
      </c>
      <c r="N480" s="321" t="s">
        <v>517</v>
      </c>
      <c r="O480" s="321" t="s">
        <v>517</v>
      </c>
      <c r="P480" s="321" t="s">
        <v>517</v>
      </c>
      <c r="Q480" s="321" t="s">
        <v>517</v>
      </c>
      <c r="R480" s="321" t="s">
        <v>517</v>
      </c>
      <c r="S480" s="321" t="s">
        <v>517</v>
      </c>
      <c r="T480" s="321" t="s">
        <v>517</v>
      </c>
      <c r="U480" s="321" t="s">
        <v>517</v>
      </c>
      <c r="V480" s="330" t="s">
        <v>195</v>
      </c>
      <c r="W480" s="321" t="s">
        <v>517</v>
      </c>
      <c r="X480" s="321" t="s">
        <v>517</v>
      </c>
      <c r="Y480" s="321" t="s">
        <v>517</v>
      </c>
      <c r="Z480" s="321" t="s">
        <v>517</v>
      </c>
      <c r="AA480" s="321" t="s">
        <v>517</v>
      </c>
      <c r="AB480" s="321" t="s">
        <v>517</v>
      </c>
      <c r="AC480" s="321" t="s">
        <v>517</v>
      </c>
      <c r="AD480" s="321" t="s">
        <v>517</v>
      </c>
      <c r="AE480" s="321" t="s">
        <v>517</v>
      </c>
      <c r="AF480" s="321" t="s">
        <v>517</v>
      </c>
      <c r="AG480" s="330" t="s">
        <v>195</v>
      </c>
      <c r="AH480" s="321" t="s">
        <v>517</v>
      </c>
      <c r="AI480" s="321">
        <v>120.41830440900908</v>
      </c>
      <c r="AJ480" s="330" t="s">
        <v>195</v>
      </c>
    </row>
    <row r="481" spans="1:36" x14ac:dyDescent="0.35">
      <c r="A481" s="95" t="s">
        <v>762</v>
      </c>
      <c r="B481" s="321" t="s">
        <v>517</v>
      </c>
      <c r="C481" s="321" t="s">
        <v>517</v>
      </c>
      <c r="D481" s="321" t="s">
        <v>517</v>
      </c>
      <c r="E481" s="321" t="s">
        <v>517</v>
      </c>
      <c r="F481" s="321" t="s">
        <v>517</v>
      </c>
      <c r="G481" s="321" t="s">
        <v>517</v>
      </c>
      <c r="H481" s="321" t="s">
        <v>517</v>
      </c>
      <c r="I481" s="321" t="s">
        <v>517</v>
      </c>
      <c r="J481" s="321" t="s">
        <v>517</v>
      </c>
      <c r="K481" s="321" t="s">
        <v>517</v>
      </c>
      <c r="L481" s="321" t="s">
        <v>517</v>
      </c>
      <c r="M481" s="321" t="s">
        <v>517</v>
      </c>
      <c r="N481" s="321" t="s">
        <v>517</v>
      </c>
      <c r="O481" s="321" t="s">
        <v>517</v>
      </c>
      <c r="P481" s="321" t="s">
        <v>517</v>
      </c>
      <c r="Q481" s="321" t="s">
        <v>517</v>
      </c>
      <c r="R481" s="321" t="s">
        <v>517</v>
      </c>
      <c r="S481" s="321" t="s">
        <v>517</v>
      </c>
      <c r="T481" s="321" t="s">
        <v>517</v>
      </c>
      <c r="U481" s="321" t="s">
        <v>517</v>
      </c>
      <c r="V481" s="330" t="s">
        <v>195</v>
      </c>
      <c r="W481" s="321" t="s">
        <v>517</v>
      </c>
      <c r="X481" s="321" t="s">
        <v>517</v>
      </c>
      <c r="Y481" s="321" t="s">
        <v>517</v>
      </c>
      <c r="Z481" s="321" t="s">
        <v>517</v>
      </c>
      <c r="AA481" s="321" t="s">
        <v>517</v>
      </c>
      <c r="AB481" s="321" t="s">
        <v>517</v>
      </c>
      <c r="AC481" s="321" t="s">
        <v>517</v>
      </c>
      <c r="AD481" s="321" t="s">
        <v>517</v>
      </c>
      <c r="AE481" s="321" t="s">
        <v>517</v>
      </c>
      <c r="AF481" s="321" t="s">
        <v>517</v>
      </c>
      <c r="AG481" s="330" t="s">
        <v>195</v>
      </c>
      <c r="AH481" s="321" t="s">
        <v>517</v>
      </c>
      <c r="AI481" s="321" t="s">
        <v>517</v>
      </c>
      <c r="AJ481" s="321" t="s">
        <v>517</v>
      </c>
    </row>
    <row r="482" spans="1:36" x14ac:dyDescent="0.35">
      <c r="A482" s="392" t="s">
        <v>697</v>
      </c>
      <c r="B482" s="321">
        <v>13.592674641056041</v>
      </c>
      <c r="C482" s="321" t="s">
        <v>634</v>
      </c>
      <c r="D482" s="321" t="s">
        <v>3321</v>
      </c>
      <c r="E482" s="321" t="s">
        <v>3321</v>
      </c>
      <c r="F482" s="321" t="s">
        <v>3321</v>
      </c>
      <c r="G482" s="321" t="s">
        <v>635</v>
      </c>
      <c r="H482" s="321" t="s">
        <v>634</v>
      </c>
      <c r="I482" s="321" t="s">
        <v>635</v>
      </c>
      <c r="J482" s="321" t="s">
        <v>3321</v>
      </c>
      <c r="K482" s="321" t="s">
        <v>635</v>
      </c>
      <c r="L482" s="321" t="s">
        <v>3321</v>
      </c>
      <c r="M482" s="321" t="s">
        <v>635</v>
      </c>
      <c r="N482" s="321" t="s">
        <v>635</v>
      </c>
      <c r="O482" s="321" t="s">
        <v>635</v>
      </c>
      <c r="P482" s="321" t="s">
        <v>635</v>
      </c>
      <c r="Q482" s="321" t="s">
        <v>3321</v>
      </c>
      <c r="R482" s="321" t="s">
        <v>635</v>
      </c>
      <c r="S482" s="321" t="s">
        <v>3321</v>
      </c>
      <c r="T482" s="321" t="s">
        <v>3321</v>
      </c>
      <c r="U482" s="321">
        <v>1.60780766886866</v>
      </c>
      <c r="V482" s="330" t="s">
        <v>195</v>
      </c>
      <c r="W482" s="321">
        <v>145.31803381348274</v>
      </c>
      <c r="X482" s="321">
        <v>160.74631751553676</v>
      </c>
      <c r="Y482" s="321">
        <v>8.9202336818044294</v>
      </c>
      <c r="Z482" s="321" t="s">
        <v>635</v>
      </c>
      <c r="AA482" s="321">
        <v>11.355320817691171</v>
      </c>
      <c r="AB482" s="321" t="s">
        <v>635</v>
      </c>
      <c r="AC482" s="321" t="s">
        <v>3321</v>
      </c>
      <c r="AD482" s="321" t="s">
        <v>635</v>
      </c>
      <c r="AE482" s="321" t="s">
        <v>635</v>
      </c>
      <c r="AF482" s="321">
        <v>2.4741442848996602</v>
      </c>
      <c r="AG482" s="330" t="s">
        <v>195</v>
      </c>
      <c r="AH482" s="321">
        <v>28.192785609642311</v>
      </c>
      <c r="AI482" s="321">
        <v>30.837476690871021</v>
      </c>
      <c r="AJ482" s="321">
        <v>28.365721985875879</v>
      </c>
    </row>
    <row r="483" spans="1:36" x14ac:dyDescent="0.35">
      <c r="A483" s="94" t="s">
        <v>698</v>
      </c>
      <c r="B483" s="321">
        <v>13.592674641056041</v>
      </c>
      <c r="C483" s="321" t="s">
        <v>519</v>
      </c>
      <c r="D483" s="321" t="s">
        <v>519</v>
      </c>
      <c r="E483" s="321" t="s">
        <v>546</v>
      </c>
      <c r="F483" s="321" t="s">
        <v>546</v>
      </c>
      <c r="G483" s="321" t="s">
        <v>546</v>
      </c>
      <c r="H483" s="321" t="s">
        <v>519</v>
      </c>
      <c r="I483" s="321" t="s">
        <v>546</v>
      </c>
      <c r="J483" s="321" t="s">
        <v>546</v>
      </c>
      <c r="K483" s="321" t="s">
        <v>546</v>
      </c>
      <c r="L483" s="321" t="s">
        <v>546</v>
      </c>
      <c r="M483" s="321" t="s">
        <v>546</v>
      </c>
      <c r="N483" s="321" t="s">
        <v>546</v>
      </c>
      <c r="O483" s="321" t="s">
        <v>546</v>
      </c>
      <c r="P483" s="321" t="s">
        <v>546</v>
      </c>
      <c r="Q483" s="321" t="s">
        <v>546</v>
      </c>
      <c r="R483" s="321" t="s">
        <v>546</v>
      </c>
      <c r="S483" s="321" t="s">
        <v>546</v>
      </c>
      <c r="T483" s="321" t="s">
        <v>546</v>
      </c>
      <c r="U483" s="321" t="s">
        <v>544</v>
      </c>
      <c r="V483" s="330" t="s">
        <v>195</v>
      </c>
      <c r="W483" s="321">
        <v>145.31803381348274</v>
      </c>
      <c r="X483" s="321">
        <v>160.74631751553676</v>
      </c>
      <c r="Y483" s="321">
        <v>8.9202336818044294</v>
      </c>
      <c r="Z483" s="321" t="s">
        <v>546</v>
      </c>
      <c r="AA483" s="321">
        <v>11.355320817691171</v>
      </c>
      <c r="AB483" s="321" t="s">
        <v>546</v>
      </c>
      <c r="AC483" s="321" t="s">
        <v>546</v>
      </c>
      <c r="AD483" s="321" t="s">
        <v>546</v>
      </c>
      <c r="AE483" s="321" t="s">
        <v>546</v>
      </c>
      <c r="AF483" s="321" t="s">
        <v>544</v>
      </c>
      <c r="AG483" s="330" t="s">
        <v>195</v>
      </c>
      <c r="AH483" s="321">
        <v>0.72757214237564005</v>
      </c>
      <c r="AI483" s="321">
        <v>30.491293369328609</v>
      </c>
      <c r="AJ483" s="321">
        <v>28.365721985875879</v>
      </c>
    </row>
    <row r="484" spans="1:36" x14ac:dyDescent="0.35">
      <c r="A484" s="94" t="s">
        <v>699</v>
      </c>
      <c r="B484" s="321" t="s">
        <v>544</v>
      </c>
      <c r="C484" s="321" t="s">
        <v>544</v>
      </c>
      <c r="D484" s="321" t="s">
        <v>544</v>
      </c>
      <c r="E484" s="321" t="s">
        <v>544</v>
      </c>
      <c r="F484" s="321" t="s">
        <v>544</v>
      </c>
      <c r="G484" s="321" t="s">
        <v>544</v>
      </c>
      <c r="H484" s="321" t="s">
        <v>544</v>
      </c>
      <c r="I484" s="321" t="s">
        <v>544</v>
      </c>
      <c r="J484" s="321" t="s">
        <v>544</v>
      </c>
      <c r="K484" s="321" t="s">
        <v>544</v>
      </c>
      <c r="L484" s="321" t="s">
        <v>544</v>
      </c>
      <c r="M484" s="321" t="s">
        <v>544</v>
      </c>
      <c r="N484" s="321" t="s">
        <v>544</v>
      </c>
      <c r="O484" s="321" t="s">
        <v>544</v>
      </c>
      <c r="P484" s="321" t="s">
        <v>544</v>
      </c>
      <c r="Q484" s="321" t="s">
        <v>544</v>
      </c>
      <c r="R484" s="321" t="s">
        <v>544</v>
      </c>
      <c r="S484" s="321" t="s">
        <v>544</v>
      </c>
      <c r="T484" s="321" t="s">
        <v>544</v>
      </c>
      <c r="U484" s="321" t="s">
        <v>544</v>
      </c>
      <c r="V484" s="330" t="s">
        <v>195</v>
      </c>
      <c r="W484" s="321" t="s">
        <v>544</v>
      </c>
      <c r="X484" s="321" t="s">
        <v>544</v>
      </c>
      <c r="Y484" s="321" t="s">
        <v>544</v>
      </c>
      <c r="Z484" s="321" t="s">
        <v>544</v>
      </c>
      <c r="AA484" s="321" t="s">
        <v>544</v>
      </c>
      <c r="AB484" s="321" t="s">
        <v>544</v>
      </c>
      <c r="AC484" s="321" t="s">
        <v>544</v>
      </c>
      <c r="AD484" s="321" t="s">
        <v>544</v>
      </c>
      <c r="AE484" s="321" t="s">
        <v>544</v>
      </c>
      <c r="AF484" s="321" t="s">
        <v>544</v>
      </c>
      <c r="AG484" s="330" t="s">
        <v>195</v>
      </c>
      <c r="AH484" s="321" t="s">
        <v>544</v>
      </c>
      <c r="AI484" s="321" t="s">
        <v>544</v>
      </c>
      <c r="AJ484" s="321" t="s">
        <v>544</v>
      </c>
    </row>
    <row r="485" spans="1:36" x14ac:dyDescent="0.35">
      <c r="A485" s="94" t="s">
        <v>700</v>
      </c>
      <c r="B485" s="321" t="s">
        <v>519</v>
      </c>
      <c r="C485" s="321" t="s">
        <v>544</v>
      </c>
      <c r="D485" s="321" t="s">
        <v>544</v>
      </c>
      <c r="E485" s="321" t="s">
        <v>544</v>
      </c>
      <c r="F485" s="321" t="s">
        <v>544</v>
      </c>
      <c r="G485" s="321" t="s">
        <v>544</v>
      </c>
      <c r="H485" s="321" t="s">
        <v>544</v>
      </c>
      <c r="I485" s="321" t="s">
        <v>544</v>
      </c>
      <c r="J485" s="321" t="s">
        <v>544</v>
      </c>
      <c r="K485" s="321" t="s">
        <v>544</v>
      </c>
      <c r="L485" s="321" t="s">
        <v>544</v>
      </c>
      <c r="M485" s="321" t="s">
        <v>544</v>
      </c>
      <c r="N485" s="321" t="s">
        <v>544</v>
      </c>
      <c r="O485" s="321" t="s">
        <v>544</v>
      </c>
      <c r="P485" s="321" t="s">
        <v>544</v>
      </c>
      <c r="Q485" s="321" t="s">
        <v>544</v>
      </c>
      <c r="R485" s="321" t="s">
        <v>544</v>
      </c>
      <c r="S485" s="321" t="s">
        <v>544</v>
      </c>
      <c r="T485" s="321" t="s">
        <v>544</v>
      </c>
      <c r="U485" s="321" t="s">
        <v>544</v>
      </c>
      <c r="V485" s="330" t="s">
        <v>195</v>
      </c>
      <c r="W485" s="321" t="s">
        <v>519</v>
      </c>
      <c r="X485" s="321" t="s">
        <v>519</v>
      </c>
      <c r="Y485" s="321" t="s">
        <v>544</v>
      </c>
      <c r="Z485" s="321" t="s">
        <v>544</v>
      </c>
      <c r="AA485" s="321" t="s">
        <v>519</v>
      </c>
      <c r="AB485" s="321" t="s">
        <v>544</v>
      </c>
      <c r="AC485" s="321" t="s">
        <v>544</v>
      </c>
      <c r="AD485" s="321" t="s">
        <v>544</v>
      </c>
      <c r="AE485" s="321" t="s">
        <v>544</v>
      </c>
      <c r="AF485" s="321" t="s">
        <v>544</v>
      </c>
      <c r="AG485" s="330" t="s">
        <v>195</v>
      </c>
      <c r="AH485" s="321">
        <v>14.217444092266661</v>
      </c>
      <c r="AI485" s="321" t="s">
        <v>544</v>
      </c>
      <c r="AJ485" s="321" t="s">
        <v>544</v>
      </c>
    </row>
    <row r="486" spans="1:36" x14ac:dyDescent="0.35">
      <c r="A486" s="94" t="s">
        <v>701</v>
      </c>
      <c r="B486" s="321" t="s">
        <v>519</v>
      </c>
      <c r="C486" s="321" t="s">
        <v>519</v>
      </c>
      <c r="D486" s="321" t="s">
        <v>546</v>
      </c>
      <c r="E486" s="321" t="s">
        <v>519</v>
      </c>
      <c r="F486" s="321" t="s">
        <v>519</v>
      </c>
      <c r="G486" s="321" t="s">
        <v>546</v>
      </c>
      <c r="H486" s="321" t="s">
        <v>519</v>
      </c>
      <c r="I486" s="321" t="s">
        <v>546</v>
      </c>
      <c r="J486" s="321" t="s">
        <v>519</v>
      </c>
      <c r="K486" s="321" t="s">
        <v>546</v>
      </c>
      <c r="L486" s="321" t="s">
        <v>519</v>
      </c>
      <c r="M486" s="321" t="s">
        <v>546</v>
      </c>
      <c r="N486" s="321" t="s">
        <v>546</v>
      </c>
      <c r="O486" s="321" t="s">
        <v>546</v>
      </c>
      <c r="P486" s="321" t="s">
        <v>546</v>
      </c>
      <c r="Q486" s="321" t="s">
        <v>519</v>
      </c>
      <c r="R486" s="321" t="s">
        <v>546</v>
      </c>
      <c r="S486" s="321" t="s">
        <v>519</v>
      </c>
      <c r="T486" s="321" t="s">
        <v>519</v>
      </c>
      <c r="U486" s="321">
        <v>1.60780766886866</v>
      </c>
      <c r="V486" s="330" t="s">
        <v>195</v>
      </c>
      <c r="W486" s="321" t="s">
        <v>519</v>
      </c>
      <c r="X486" s="321" t="s">
        <v>519</v>
      </c>
      <c r="Y486" s="321" t="s">
        <v>546</v>
      </c>
      <c r="Z486" s="321" t="s">
        <v>546</v>
      </c>
      <c r="AA486" s="321" t="s">
        <v>546</v>
      </c>
      <c r="AB486" s="321" t="s">
        <v>546</v>
      </c>
      <c r="AC486" s="321" t="s">
        <v>519</v>
      </c>
      <c r="AD486" s="321" t="s">
        <v>546</v>
      </c>
      <c r="AE486" s="321" t="s">
        <v>546</v>
      </c>
      <c r="AF486" s="321">
        <v>2.4741442848996602</v>
      </c>
      <c r="AG486" s="330" t="s">
        <v>195</v>
      </c>
      <c r="AH486" s="321" t="s">
        <v>546</v>
      </c>
      <c r="AI486" s="321">
        <v>0.34618332154240999</v>
      </c>
      <c r="AJ486" s="321" t="s">
        <v>546</v>
      </c>
    </row>
    <row r="487" spans="1:36" x14ac:dyDescent="0.35">
      <c r="A487" s="94" t="s">
        <v>702</v>
      </c>
      <c r="B487" s="321" t="s">
        <v>544</v>
      </c>
      <c r="C487" s="321" t="s">
        <v>544</v>
      </c>
      <c r="D487" s="321" t="s">
        <v>544</v>
      </c>
      <c r="E487" s="321" t="s">
        <v>544</v>
      </c>
      <c r="F487" s="321" t="s">
        <v>544</v>
      </c>
      <c r="G487" s="321" t="s">
        <v>544</v>
      </c>
      <c r="H487" s="321" t="s">
        <v>544</v>
      </c>
      <c r="I487" s="321" t="s">
        <v>544</v>
      </c>
      <c r="J487" s="321" t="s">
        <v>544</v>
      </c>
      <c r="K487" s="321" t="s">
        <v>544</v>
      </c>
      <c r="L487" s="321" t="s">
        <v>544</v>
      </c>
      <c r="M487" s="321" t="s">
        <v>544</v>
      </c>
      <c r="N487" s="321" t="s">
        <v>544</v>
      </c>
      <c r="O487" s="321" t="s">
        <v>544</v>
      </c>
      <c r="P487" s="321" t="s">
        <v>544</v>
      </c>
      <c r="Q487" s="321" t="s">
        <v>544</v>
      </c>
      <c r="R487" s="321" t="s">
        <v>544</v>
      </c>
      <c r="S487" s="321" t="s">
        <v>544</v>
      </c>
      <c r="T487" s="321" t="s">
        <v>544</v>
      </c>
      <c r="U487" s="321" t="s">
        <v>544</v>
      </c>
      <c r="V487" s="330" t="s">
        <v>195</v>
      </c>
      <c r="W487" s="321" t="s">
        <v>519</v>
      </c>
      <c r="X487" s="321" t="s">
        <v>519</v>
      </c>
      <c r="Y487" s="321" t="s">
        <v>519</v>
      </c>
      <c r="Z487" s="321" t="s">
        <v>544</v>
      </c>
      <c r="AA487" s="321" t="s">
        <v>519</v>
      </c>
      <c r="AB487" s="321" t="s">
        <v>544</v>
      </c>
      <c r="AC487" s="321" t="s">
        <v>544</v>
      </c>
      <c r="AD487" s="321" t="s">
        <v>544</v>
      </c>
      <c r="AE487" s="321" t="s">
        <v>544</v>
      </c>
      <c r="AF487" s="321" t="s">
        <v>544</v>
      </c>
      <c r="AG487" s="330" t="s">
        <v>195</v>
      </c>
      <c r="AH487" s="321">
        <v>13.247769375000001</v>
      </c>
      <c r="AI487" s="321" t="s">
        <v>519</v>
      </c>
      <c r="AJ487" s="321" t="s">
        <v>519</v>
      </c>
    </row>
    <row r="488" spans="1:36" x14ac:dyDescent="0.35">
      <c r="A488" s="379" t="s">
        <v>703</v>
      </c>
      <c r="B488" s="321">
        <v>0.88</v>
      </c>
      <c r="C488" s="321">
        <v>397.31929999999994</v>
      </c>
      <c r="D488" s="321" t="s">
        <v>517</v>
      </c>
      <c r="E488" s="321" t="s">
        <v>517</v>
      </c>
      <c r="F488" s="321">
        <v>2582.8095400000002</v>
      </c>
      <c r="G488" s="321" t="s">
        <v>517</v>
      </c>
      <c r="H488" s="321">
        <v>56862.990299999998</v>
      </c>
      <c r="I488" s="321" t="s">
        <v>517</v>
      </c>
      <c r="J488" s="321">
        <v>2095.9452000000001</v>
      </c>
      <c r="K488" s="321" t="s">
        <v>517</v>
      </c>
      <c r="L488" s="321" t="s">
        <v>517</v>
      </c>
      <c r="M488" s="321" t="s">
        <v>517</v>
      </c>
      <c r="N488" s="321" t="s">
        <v>517</v>
      </c>
      <c r="O488" s="321" t="s">
        <v>517</v>
      </c>
      <c r="P488" s="321" t="s">
        <v>517</v>
      </c>
      <c r="Q488" s="321">
        <v>117.73</v>
      </c>
      <c r="R488" s="321" t="s">
        <v>517</v>
      </c>
      <c r="S488" s="321" t="s">
        <v>517</v>
      </c>
      <c r="T488" s="321" t="s">
        <v>517</v>
      </c>
      <c r="U488" s="321" t="s">
        <v>517</v>
      </c>
      <c r="V488" s="330" t="s">
        <v>195</v>
      </c>
      <c r="W488" s="321">
        <v>2.1192000000000002</v>
      </c>
      <c r="X488" s="321" t="s">
        <v>517</v>
      </c>
      <c r="Y488" s="321" t="s">
        <v>517</v>
      </c>
      <c r="Z488" s="321" t="s">
        <v>517</v>
      </c>
      <c r="AA488" s="321" t="s">
        <v>517</v>
      </c>
      <c r="AB488" s="321" t="s">
        <v>517</v>
      </c>
      <c r="AC488" s="321" t="s">
        <v>517</v>
      </c>
      <c r="AD488" s="321" t="s">
        <v>517</v>
      </c>
      <c r="AE488" s="321" t="s">
        <v>517</v>
      </c>
      <c r="AF488" s="321" t="s">
        <v>517</v>
      </c>
      <c r="AG488" s="330" t="s">
        <v>195</v>
      </c>
      <c r="AH488" s="321">
        <v>7277.6013255999997</v>
      </c>
      <c r="AI488" s="321" t="s">
        <v>517</v>
      </c>
      <c r="AJ488" s="321" t="s">
        <v>517</v>
      </c>
    </row>
    <row r="489" spans="1:36" x14ac:dyDescent="0.35">
      <c r="A489" s="94" t="s">
        <v>704</v>
      </c>
      <c r="B489" s="321" t="s">
        <v>517</v>
      </c>
      <c r="C489" s="321">
        <v>397.31929999999994</v>
      </c>
      <c r="D489" s="321" t="s">
        <v>517</v>
      </c>
      <c r="E489" s="321" t="s">
        <v>517</v>
      </c>
      <c r="F489" s="321">
        <v>2552.02954</v>
      </c>
      <c r="G489" s="321" t="s">
        <v>517</v>
      </c>
      <c r="H489" s="321">
        <v>49037.090300000003</v>
      </c>
      <c r="I489" s="321" t="s">
        <v>517</v>
      </c>
      <c r="J489" s="321">
        <v>2095.9452000000001</v>
      </c>
      <c r="K489" s="321" t="s">
        <v>517</v>
      </c>
      <c r="L489" s="321" t="s">
        <v>517</v>
      </c>
      <c r="M489" s="321" t="s">
        <v>517</v>
      </c>
      <c r="N489" s="321" t="s">
        <v>517</v>
      </c>
      <c r="O489" s="321" t="s">
        <v>517</v>
      </c>
      <c r="P489" s="321" t="s">
        <v>517</v>
      </c>
      <c r="Q489" s="321">
        <v>99.33</v>
      </c>
      <c r="R489" s="321" t="s">
        <v>517</v>
      </c>
      <c r="S489" s="321" t="s">
        <v>517</v>
      </c>
      <c r="T489" s="321" t="s">
        <v>517</v>
      </c>
      <c r="U489" s="321" t="s">
        <v>517</v>
      </c>
      <c r="V489" s="330" t="s">
        <v>195</v>
      </c>
      <c r="W489" s="321" t="s">
        <v>517</v>
      </c>
      <c r="X489" s="321" t="s">
        <v>517</v>
      </c>
      <c r="Y489" s="321" t="s">
        <v>517</v>
      </c>
      <c r="Z489" s="321" t="s">
        <v>517</v>
      </c>
      <c r="AA489" s="321" t="s">
        <v>517</v>
      </c>
      <c r="AB489" s="321" t="s">
        <v>517</v>
      </c>
      <c r="AC489" s="321" t="s">
        <v>517</v>
      </c>
      <c r="AD489" s="321" t="s">
        <v>517</v>
      </c>
      <c r="AE489" s="321" t="s">
        <v>517</v>
      </c>
      <c r="AF489" s="321" t="s">
        <v>517</v>
      </c>
      <c r="AG489" s="330" t="s">
        <v>195</v>
      </c>
      <c r="AH489" s="321" t="s">
        <v>3329</v>
      </c>
      <c r="AI489" s="321" t="s">
        <v>517</v>
      </c>
      <c r="AJ489" s="321" t="s">
        <v>517</v>
      </c>
    </row>
    <row r="490" spans="1:36" x14ac:dyDescent="0.35">
      <c r="A490" s="94" t="s">
        <v>705</v>
      </c>
      <c r="B490" s="321" t="s">
        <v>517</v>
      </c>
      <c r="C490" s="321" t="s">
        <v>517</v>
      </c>
      <c r="D490" s="321" t="s">
        <v>517</v>
      </c>
      <c r="E490" s="321" t="s">
        <v>517</v>
      </c>
      <c r="F490" s="321" t="s">
        <v>517</v>
      </c>
      <c r="G490" s="321" t="s">
        <v>517</v>
      </c>
      <c r="H490" s="321">
        <v>1024.76</v>
      </c>
      <c r="I490" s="321" t="s">
        <v>517</v>
      </c>
      <c r="J490" s="321" t="s">
        <v>517</v>
      </c>
      <c r="K490" s="321" t="s">
        <v>517</v>
      </c>
      <c r="L490" s="321" t="s">
        <v>517</v>
      </c>
      <c r="M490" s="321" t="s">
        <v>517</v>
      </c>
      <c r="N490" s="321" t="s">
        <v>517</v>
      </c>
      <c r="O490" s="321" t="s">
        <v>517</v>
      </c>
      <c r="P490" s="321" t="s">
        <v>517</v>
      </c>
      <c r="Q490" s="321" t="s">
        <v>517</v>
      </c>
      <c r="R490" s="321" t="s">
        <v>517</v>
      </c>
      <c r="S490" s="321" t="s">
        <v>517</v>
      </c>
      <c r="T490" s="321" t="s">
        <v>517</v>
      </c>
      <c r="U490" s="321" t="s">
        <v>517</v>
      </c>
      <c r="V490" s="330" t="s">
        <v>195</v>
      </c>
      <c r="W490" s="321" t="s">
        <v>517</v>
      </c>
      <c r="X490" s="321" t="s">
        <v>517</v>
      </c>
      <c r="Y490" s="321" t="s">
        <v>517</v>
      </c>
      <c r="Z490" s="321" t="s">
        <v>517</v>
      </c>
      <c r="AA490" s="321" t="s">
        <v>517</v>
      </c>
      <c r="AB490" s="321" t="s">
        <v>517</v>
      </c>
      <c r="AC490" s="321" t="s">
        <v>517</v>
      </c>
      <c r="AD490" s="321" t="s">
        <v>517</v>
      </c>
      <c r="AE490" s="321" t="s">
        <v>517</v>
      </c>
      <c r="AF490" s="321" t="s">
        <v>517</v>
      </c>
      <c r="AG490" s="330" t="s">
        <v>195</v>
      </c>
      <c r="AH490" s="321" t="s">
        <v>519</v>
      </c>
      <c r="AI490" s="321" t="s">
        <v>517</v>
      </c>
      <c r="AJ490" s="321" t="s">
        <v>517</v>
      </c>
    </row>
    <row r="491" spans="1:36" x14ac:dyDescent="0.35">
      <c r="A491" s="94" t="s">
        <v>706</v>
      </c>
      <c r="B491" s="321">
        <v>0.88</v>
      </c>
      <c r="C491" s="321" t="s">
        <v>517</v>
      </c>
      <c r="D491" s="321" t="s">
        <v>517</v>
      </c>
      <c r="E491" s="321" t="s">
        <v>517</v>
      </c>
      <c r="F491" s="321">
        <v>30.78</v>
      </c>
      <c r="G491" s="321" t="s">
        <v>517</v>
      </c>
      <c r="H491" s="321" t="s">
        <v>517</v>
      </c>
      <c r="I491" s="321" t="s">
        <v>517</v>
      </c>
      <c r="J491" s="321" t="s">
        <v>517</v>
      </c>
      <c r="K491" s="321" t="s">
        <v>517</v>
      </c>
      <c r="L491" s="321" t="s">
        <v>517</v>
      </c>
      <c r="M491" s="321" t="s">
        <v>517</v>
      </c>
      <c r="N491" s="321" t="s">
        <v>517</v>
      </c>
      <c r="O491" s="321" t="s">
        <v>517</v>
      </c>
      <c r="P491" s="321" t="s">
        <v>517</v>
      </c>
      <c r="Q491" s="321">
        <v>18.399999999999999</v>
      </c>
      <c r="R491" s="321" t="s">
        <v>517</v>
      </c>
      <c r="S491" s="321" t="s">
        <v>517</v>
      </c>
      <c r="T491" s="321" t="s">
        <v>517</v>
      </c>
      <c r="U491" s="321" t="s">
        <v>517</v>
      </c>
      <c r="V491" s="330" t="s">
        <v>195</v>
      </c>
      <c r="W491" s="321">
        <v>2.1192000000000002</v>
      </c>
      <c r="X491" s="321" t="s">
        <v>517</v>
      </c>
      <c r="Y491" s="321" t="s">
        <v>517</v>
      </c>
      <c r="Z491" s="321" t="s">
        <v>517</v>
      </c>
      <c r="AA491" s="321" t="s">
        <v>517</v>
      </c>
      <c r="AB491" s="321" t="s">
        <v>517</v>
      </c>
      <c r="AC491" s="321" t="s">
        <v>517</v>
      </c>
      <c r="AD491" s="321" t="s">
        <v>517</v>
      </c>
      <c r="AE491" s="321" t="s">
        <v>517</v>
      </c>
      <c r="AF491" s="321" t="s">
        <v>517</v>
      </c>
      <c r="AG491" s="330" t="s">
        <v>195</v>
      </c>
      <c r="AH491" s="321" t="s">
        <v>519</v>
      </c>
      <c r="AI491" s="321" t="s">
        <v>517</v>
      </c>
      <c r="AJ491" s="321" t="s">
        <v>517</v>
      </c>
    </row>
    <row r="492" spans="1:36" x14ac:dyDescent="0.35">
      <c r="A492" s="94" t="s">
        <v>707</v>
      </c>
      <c r="B492" s="321" t="s">
        <v>517</v>
      </c>
      <c r="C492" s="321" t="s">
        <v>517</v>
      </c>
      <c r="D492" s="321" t="s">
        <v>517</v>
      </c>
      <c r="E492" s="321" t="s">
        <v>517</v>
      </c>
      <c r="F492" s="321" t="s">
        <v>517</v>
      </c>
      <c r="G492" s="321" t="s">
        <v>517</v>
      </c>
      <c r="H492" s="321">
        <v>6801.14</v>
      </c>
      <c r="I492" s="321" t="s">
        <v>517</v>
      </c>
      <c r="J492" s="321" t="s">
        <v>517</v>
      </c>
      <c r="K492" s="321" t="s">
        <v>517</v>
      </c>
      <c r="L492" s="321" t="s">
        <v>517</v>
      </c>
      <c r="M492" s="321" t="s">
        <v>517</v>
      </c>
      <c r="N492" s="321" t="s">
        <v>517</v>
      </c>
      <c r="O492" s="321" t="s">
        <v>517</v>
      </c>
      <c r="P492" s="321" t="s">
        <v>517</v>
      </c>
      <c r="Q492" s="321" t="s">
        <v>517</v>
      </c>
      <c r="R492" s="321" t="s">
        <v>517</v>
      </c>
      <c r="S492" s="321" t="s">
        <v>517</v>
      </c>
      <c r="T492" s="321" t="s">
        <v>517</v>
      </c>
      <c r="U492" s="321" t="s">
        <v>517</v>
      </c>
      <c r="V492" s="330" t="s">
        <v>195</v>
      </c>
      <c r="W492" s="321" t="s">
        <v>517</v>
      </c>
      <c r="X492" s="321" t="s">
        <v>517</v>
      </c>
      <c r="Y492" s="321" t="s">
        <v>517</v>
      </c>
      <c r="Z492" s="321" t="s">
        <v>517</v>
      </c>
      <c r="AA492" s="321" t="s">
        <v>517</v>
      </c>
      <c r="AB492" s="321" t="s">
        <v>517</v>
      </c>
      <c r="AC492" s="321" t="s">
        <v>517</v>
      </c>
      <c r="AD492" s="321" t="s">
        <v>517</v>
      </c>
      <c r="AE492" s="321" t="s">
        <v>517</v>
      </c>
      <c r="AF492" s="321" t="s">
        <v>517</v>
      </c>
      <c r="AG492" s="330" t="s">
        <v>195</v>
      </c>
      <c r="AH492" s="321" t="s">
        <v>596</v>
      </c>
      <c r="AI492" s="321" t="s">
        <v>517</v>
      </c>
      <c r="AJ492" s="321" t="s">
        <v>517</v>
      </c>
    </row>
    <row r="493" spans="1:36" x14ac:dyDescent="0.35">
      <c r="A493" s="94" t="s">
        <v>708</v>
      </c>
      <c r="B493" s="321" t="s">
        <v>517</v>
      </c>
      <c r="C493" s="321" t="s">
        <v>517</v>
      </c>
      <c r="D493" s="321" t="s">
        <v>517</v>
      </c>
      <c r="E493" s="321" t="s">
        <v>517</v>
      </c>
      <c r="F493" s="321" t="s">
        <v>517</v>
      </c>
      <c r="G493" s="321" t="s">
        <v>517</v>
      </c>
      <c r="H493" s="321" t="s">
        <v>517</v>
      </c>
      <c r="I493" s="321" t="s">
        <v>517</v>
      </c>
      <c r="J493" s="321" t="s">
        <v>517</v>
      </c>
      <c r="K493" s="321" t="s">
        <v>517</v>
      </c>
      <c r="L493" s="321" t="s">
        <v>517</v>
      </c>
      <c r="M493" s="321" t="s">
        <v>517</v>
      </c>
      <c r="N493" s="321" t="s">
        <v>517</v>
      </c>
      <c r="O493" s="321" t="s">
        <v>517</v>
      </c>
      <c r="P493" s="321" t="s">
        <v>517</v>
      </c>
      <c r="Q493" s="321" t="s">
        <v>517</v>
      </c>
      <c r="R493" s="321" t="s">
        <v>517</v>
      </c>
      <c r="S493" s="321" t="s">
        <v>517</v>
      </c>
      <c r="T493" s="321" t="s">
        <v>517</v>
      </c>
      <c r="U493" s="321" t="s">
        <v>517</v>
      </c>
      <c r="V493" s="330" t="s">
        <v>195</v>
      </c>
      <c r="W493" s="321" t="s">
        <v>517</v>
      </c>
      <c r="X493" s="321" t="s">
        <v>517</v>
      </c>
      <c r="Y493" s="321" t="s">
        <v>517</v>
      </c>
      <c r="Z493" s="321" t="s">
        <v>517</v>
      </c>
      <c r="AA493" s="321" t="s">
        <v>517</v>
      </c>
      <c r="AB493" s="321" t="s">
        <v>517</v>
      </c>
      <c r="AC493" s="321" t="s">
        <v>517</v>
      </c>
      <c r="AD493" s="321" t="s">
        <v>517</v>
      </c>
      <c r="AE493" s="321" t="s">
        <v>517</v>
      </c>
      <c r="AF493" s="321" t="s">
        <v>517</v>
      </c>
      <c r="AG493" s="330" t="s">
        <v>195</v>
      </c>
      <c r="AH493" s="321" t="s">
        <v>519</v>
      </c>
      <c r="AI493" s="321" t="s">
        <v>517</v>
      </c>
      <c r="AJ493" s="321" t="s">
        <v>517</v>
      </c>
    </row>
    <row r="494" spans="1:36" x14ac:dyDescent="0.35">
      <c r="A494" s="95" t="s">
        <v>709</v>
      </c>
      <c r="B494" s="321" t="s">
        <v>517</v>
      </c>
      <c r="C494" s="321" t="s">
        <v>517</v>
      </c>
      <c r="D494" s="321" t="s">
        <v>517</v>
      </c>
      <c r="E494" s="321" t="s">
        <v>517</v>
      </c>
      <c r="F494" s="321" t="s">
        <v>517</v>
      </c>
      <c r="G494" s="321" t="s">
        <v>517</v>
      </c>
      <c r="H494" s="321" t="s">
        <v>517</v>
      </c>
      <c r="I494" s="321" t="s">
        <v>517</v>
      </c>
      <c r="J494" s="321" t="s">
        <v>517</v>
      </c>
      <c r="K494" s="321" t="s">
        <v>517</v>
      </c>
      <c r="L494" s="321" t="s">
        <v>517</v>
      </c>
      <c r="M494" s="321" t="s">
        <v>517</v>
      </c>
      <c r="N494" s="321" t="s">
        <v>517</v>
      </c>
      <c r="O494" s="321" t="s">
        <v>517</v>
      </c>
      <c r="P494" s="321" t="s">
        <v>517</v>
      </c>
      <c r="Q494" s="321" t="s">
        <v>517</v>
      </c>
      <c r="R494" s="321" t="s">
        <v>517</v>
      </c>
      <c r="S494" s="321" t="s">
        <v>517</v>
      </c>
      <c r="T494" s="321" t="s">
        <v>517</v>
      </c>
      <c r="U494" s="321" t="s">
        <v>517</v>
      </c>
      <c r="V494" s="330" t="s">
        <v>195</v>
      </c>
      <c r="W494" s="321" t="s">
        <v>517</v>
      </c>
      <c r="X494" s="321" t="s">
        <v>517</v>
      </c>
      <c r="Y494" s="321" t="s">
        <v>517</v>
      </c>
      <c r="Z494" s="321" t="s">
        <v>517</v>
      </c>
      <c r="AA494" s="321" t="s">
        <v>517</v>
      </c>
      <c r="AB494" s="321" t="s">
        <v>517</v>
      </c>
      <c r="AC494" s="321" t="s">
        <v>517</v>
      </c>
      <c r="AD494" s="321" t="s">
        <v>517</v>
      </c>
      <c r="AE494" s="321" t="s">
        <v>517</v>
      </c>
      <c r="AF494" s="321" t="s">
        <v>517</v>
      </c>
      <c r="AG494" s="330" t="s">
        <v>195</v>
      </c>
      <c r="AH494" s="321">
        <v>7277.6013255999997</v>
      </c>
      <c r="AI494" s="321" t="s">
        <v>517</v>
      </c>
      <c r="AJ494" s="321" t="s">
        <v>517</v>
      </c>
    </row>
    <row r="495" spans="1:36" x14ac:dyDescent="0.35">
      <c r="A495" s="378" t="s">
        <v>710</v>
      </c>
      <c r="B495" s="321" t="s">
        <v>517</v>
      </c>
      <c r="C495" s="321" t="s">
        <v>517</v>
      </c>
      <c r="D495" s="321" t="s">
        <v>517</v>
      </c>
      <c r="E495" s="321" t="s">
        <v>517</v>
      </c>
      <c r="F495" s="321" t="s">
        <v>517</v>
      </c>
      <c r="G495" s="321" t="s">
        <v>517</v>
      </c>
      <c r="H495" s="321" t="s">
        <v>517</v>
      </c>
      <c r="I495" s="321" t="s">
        <v>517</v>
      </c>
      <c r="J495" s="321" t="s">
        <v>517</v>
      </c>
      <c r="K495" s="321" t="s">
        <v>517</v>
      </c>
      <c r="L495" s="321" t="s">
        <v>517</v>
      </c>
      <c r="M495" s="321" t="s">
        <v>517</v>
      </c>
      <c r="N495" s="321" t="s">
        <v>517</v>
      </c>
      <c r="O495" s="321" t="s">
        <v>517</v>
      </c>
      <c r="P495" s="321" t="s">
        <v>517</v>
      </c>
      <c r="Q495" s="321" t="s">
        <v>517</v>
      </c>
      <c r="R495" s="321" t="s">
        <v>517</v>
      </c>
      <c r="S495" s="321" t="s">
        <v>517</v>
      </c>
      <c r="T495" s="321" t="s">
        <v>517</v>
      </c>
      <c r="U495" s="321" t="s">
        <v>517</v>
      </c>
      <c r="V495" s="330" t="s">
        <v>195</v>
      </c>
      <c r="W495" s="321" t="s">
        <v>517</v>
      </c>
      <c r="X495" s="321" t="s">
        <v>517</v>
      </c>
      <c r="Y495" s="321" t="s">
        <v>517</v>
      </c>
      <c r="Z495" s="321" t="s">
        <v>517</v>
      </c>
      <c r="AA495" s="321" t="s">
        <v>517</v>
      </c>
      <c r="AB495" s="321" t="s">
        <v>517</v>
      </c>
      <c r="AC495" s="321" t="s">
        <v>517</v>
      </c>
      <c r="AD495" s="321" t="s">
        <v>517</v>
      </c>
      <c r="AE495" s="321" t="s">
        <v>517</v>
      </c>
      <c r="AF495" s="321" t="s">
        <v>517</v>
      </c>
      <c r="AG495" s="330" t="s">
        <v>195</v>
      </c>
      <c r="AH495" s="321" t="s">
        <v>517</v>
      </c>
      <c r="AI495" s="321">
        <v>366.24329245063001</v>
      </c>
      <c r="AJ495" s="321" t="s">
        <v>517</v>
      </c>
    </row>
    <row r="496" spans="1:36" x14ac:dyDescent="0.35">
      <c r="A496" s="94" t="s">
        <v>711</v>
      </c>
      <c r="B496" s="321" t="s">
        <v>517</v>
      </c>
      <c r="C496" s="321" t="s">
        <v>517</v>
      </c>
      <c r="D496" s="321" t="s">
        <v>517</v>
      </c>
      <c r="E496" s="321" t="s">
        <v>517</v>
      </c>
      <c r="F496" s="321" t="s">
        <v>517</v>
      </c>
      <c r="G496" s="321" t="s">
        <v>517</v>
      </c>
      <c r="H496" s="321" t="s">
        <v>517</v>
      </c>
      <c r="I496" s="321" t="s">
        <v>517</v>
      </c>
      <c r="J496" s="321" t="s">
        <v>517</v>
      </c>
      <c r="K496" s="321" t="s">
        <v>517</v>
      </c>
      <c r="L496" s="321" t="s">
        <v>517</v>
      </c>
      <c r="M496" s="321" t="s">
        <v>517</v>
      </c>
      <c r="N496" s="321" t="s">
        <v>517</v>
      </c>
      <c r="O496" s="321" t="s">
        <v>517</v>
      </c>
      <c r="P496" s="321" t="s">
        <v>517</v>
      </c>
      <c r="Q496" s="321" t="s">
        <v>517</v>
      </c>
      <c r="R496" s="321" t="s">
        <v>517</v>
      </c>
      <c r="S496" s="321" t="s">
        <v>517</v>
      </c>
      <c r="T496" s="321" t="s">
        <v>517</v>
      </c>
      <c r="U496" s="321" t="s">
        <v>517</v>
      </c>
      <c r="V496" s="330" t="s">
        <v>195</v>
      </c>
      <c r="W496" s="321" t="s">
        <v>517</v>
      </c>
      <c r="X496" s="321" t="s">
        <v>517</v>
      </c>
      <c r="Y496" s="321" t="s">
        <v>517</v>
      </c>
      <c r="Z496" s="321" t="s">
        <v>517</v>
      </c>
      <c r="AA496" s="321" t="s">
        <v>517</v>
      </c>
      <c r="AB496" s="321" t="s">
        <v>517</v>
      </c>
      <c r="AC496" s="321" t="s">
        <v>517</v>
      </c>
      <c r="AD496" s="321" t="s">
        <v>517</v>
      </c>
      <c r="AE496" s="321" t="s">
        <v>517</v>
      </c>
      <c r="AF496" s="321" t="s">
        <v>517</v>
      </c>
      <c r="AG496" s="330" t="s">
        <v>195</v>
      </c>
      <c r="AH496" s="321" t="s">
        <v>517</v>
      </c>
      <c r="AI496" s="321">
        <v>366.24329245062688</v>
      </c>
      <c r="AJ496" s="321" t="s">
        <v>517</v>
      </c>
    </row>
    <row r="497" spans="1:36" x14ac:dyDescent="0.35">
      <c r="A497" s="94" t="s">
        <v>712</v>
      </c>
      <c r="B497" s="330" t="s">
        <v>195</v>
      </c>
      <c r="C497" s="330" t="s">
        <v>195</v>
      </c>
      <c r="D497" s="330" t="s">
        <v>195</v>
      </c>
      <c r="E497" s="330" t="s">
        <v>195</v>
      </c>
      <c r="F497" s="330" t="s">
        <v>195</v>
      </c>
      <c r="G497" s="330" t="s">
        <v>195</v>
      </c>
      <c r="H497" s="330" t="s">
        <v>195</v>
      </c>
      <c r="I497" s="330" t="s">
        <v>195</v>
      </c>
      <c r="J497" s="330" t="s">
        <v>195</v>
      </c>
      <c r="K497" s="330" t="s">
        <v>195</v>
      </c>
      <c r="L497" s="330" t="s">
        <v>195</v>
      </c>
      <c r="M497" s="330" t="s">
        <v>195</v>
      </c>
      <c r="N497" s="330" t="s">
        <v>195</v>
      </c>
      <c r="O497" s="330" t="s">
        <v>195</v>
      </c>
      <c r="P497" s="330" t="s">
        <v>195</v>
      </c>
      <c r="Q497" s="330" t="s">
        <v>195</v>
      </c>
      <c r="R497" s="330" t="s">
        <v>195</v>
      </c>
      <c r="S497" s="330" t="s">
        <v>195</v>
      </c>
      <c r="T497" s="330" t="s">
        <v>195</v>
      </c>
      <c r="U497" s="330" t="s">
        <v>195</v>
      </c>
      <c r="V497" s="330" t="s">
        <v>195</v>
      </c>
      <c r="W497" s="321" t="s">
        <v>517</v>
      </c>
      <c r="X497" s="321" t="s">
        <v>517</v>
      </c>
      <c r="Y497" s="321" t="s">
        <v>517</v>
      </c>
      <c r="Z497" s="321" t="s">
        <v>517</v>
      </c>
      <c r="AA497" s="321" t="s">
        <v>517</v>
      </c>
      <c r="AB497" s="321" t="s">
        <v>517</v>
      </c>
      <c r="AC497" s="321" t="s">
        <v>517</v>
      </c>
      <c r="AD497" s="321" t="s">
        <v>517</v>
      </c>
      <c r="AE497" s="321" t="s">
        <v>517</v>
      </c>
      <c r="AF497" s="321" t="s">
        <v>517</v>
      </c>
      <c r="AG497" s="330" t="s">
        <v>195</v>
      </c>
      <c r="AH497" s="330" t="s">
        <v>195</v>
      </c>
      <c r="AI497" s="321" t="s">
        <v>544</v>
      </c>
      <c r="AJ497" s="330" t="s">
        <v>195</v>
      </c>
    </row>
    <row r="498" spans="1:36" x14ac:dyDescent="0.35">
      <c r="A498" s="94" t="s">
        <v>714</v>
      </c>
      <c r="B498" s="321" t="s">
        <v>517</v>
      </c>
      <c r="C498" s="321" t="s">
        <v>517</v>
      </c>
      <c r="D498" s="321" t="s">
        <v>517</v>
      </c>
      <c r="E498" s="321" t="s">
        <v>517</v>
      </c>
      <c r="F498" s="321" t="s">
        <v>517</v>
      </c>
      <c r="G498" s="321" t="s">
        <v>517</v>
      </c>
      <c r="H498" s="321" t="s">
        <v>517</v>
      </c>
      <c r="I498" s="321" t="s">
        <v>517</v>
      </c>
      <c r="J498" s="321" t="s">
        <v>517</v>
      </c>
      <c r="K498" s="321" t="s">
        <v>517</v>
      </c>
      <c r="L498" s="321" t="s">
        <v>517</v>
      </c>
      <c r="M498" s="321" t="s">
        <v>517</v>
      </c>
      <c r="N498" s="321" t="s">
        <v>517</v>
      </c>
      <c r="O498" s="321" t="s">
        <v>517</v>
      </c>
      <c r="P498" s="321" t="s">
        <v>517</v>
      </c>
      <c r="Q498" s="321" t="s">
        <v>517</v>
      </c>
      <c r="R498" s="321" t="s">
        <v>517</v>
      </c>
      <c r="S498" s="321" t="s">
        <v>517</v>
      </c>
      <c r="T498" s="321" t="s">
        <v>517</v>
      </c>
      <c r="U498" s="321" t="s">
        <v>517</v>
      </c>
      <c r="V498" s="330" t="s">
        <v>195</v>
      </c>
      <c r="W498" s="321" t="s">
        <v>517</v>
      </c>
      <c r="X498" s="321" t="s">
        <v>517</v>
      </c>
      <c r="Y498" s="321" t="s">
        <v>517</v>
      </c>
      <c r="Z498" s="321" t="s">
        <v>517</v>
      </c>
      <c r="AA498" s="321" t="s">
        <v>517</v>
      </c>
      <c r="AB498" s="321" t="s">
        <v>517</v>
      </c>
      <c r="AC498" s="321" t="s">
        <v>517</v>
      </c>
      <c r="AD498" s="321" t="s">
        <v>517</v>
      </c>
      <c r="AE498" s="321" t="s">
        <v>517</v>
      </c>
      <c r="AF498" s="321" t="s">
        <v>517</v>
      </c>
      <c r="AG498" s="330" t="s">
        <v>195</v>
      </c>
      <c r="AH498" s="321" t="s">
        <v>517</v>
      </c>
      <c r="AI498" s="321" t="s">
        <v>517</v>
      </c>
      <c r="AJ498" s="321" t="s">
        <v>517</v>
      </c>
    </row>
    <row r="499" spans="1:36" x14ac:dyDescent="0.35">
      <c r="A499" s="393" t="s">
        <v>763</v>
      </c>
      <c r="B499" s="321" t="s">
        <v>551</v>
      </c>
      <c r="C499" s="321" t="s">
        <v>517</v>
      </c>
      <c r="D499" s="321" t="s">
        <v>517</v>
      </c>
      <c r="E499" s="321" t="s">
        <v>517</v>
      </c>
      <c r="F499" s="321" t="s">
        <v>517</v>
      </c>
      <c r="G499" s="321" t="s">
        <v>517</v>
      </c>
      <c r="H499" s="321" t="s">
        <v>517</v>
      </c>
      <c r="I499" s="321" t="s">
        <v>517</v>
      </c>
      <c r="J499" s="321" t="s">
        <v>517</v>
      </c>
      <c r="K499" s="321" t="s">
        <v>517</v>
      </c>
      <c r="L499" s="321" t="s">
        <v>517</v>
      </c>
      <c r="M499" s="321" t="s">
        <v>517</v>
      </c>
      <c r="N499" s="321" t="s">
        <v>517</v>
      </c>
      <c r="O499" s="321" t="s">
        <v>517</v>
      </c>
      <c r="P499" s="321" t="s">
        <v>517</v>
      </c>
      <c r="Q499" s="321" t="s">
        <v>517</v>
      </c>
      <c r="R499" s="321" t="s">
        <v>517</v>
      </c>
      <c r="S499" s="321" t="s">
        <v>517</v>
      </c>
      <c r="T499" s="321" t="s">
        <v>517</v>
      </c>
      <c r="U499" s="321" t="s">
        <v>517</v>
      </c>
      <c r="V499" s="330" t="s">
        <v>195</v>
      </c>
      <c r="W499" s="321" t="s">
        <v>551</v>
      </c>
      <c r="X499" s="321" t="s">
        <v>551</v>
      </c>
      <c r="Y499" s="321" t="s">
        <v>551</v>
      </c>
      <c r="Z499" s="321" t="s">
        <v>517</v>
      </c>
      <c r="AA499" s="321" t="s">
        <v>551</v>
      </c>
      <c r="AB499" s="321" t="s">
        <v>517</v>
      </c>
      <c r="AC499" s="321" t="s">
        <v>517</v>
      </c>
      <c r="AD499" s="321" t="s">
        <v>517</v>
      </c>
      <c r="AE499" s="321" t="s">
        <v>517</v>
      </c>
      <c r="AF499" s="321" t="s">
        <v>517</v>
      </c>
      <c r="AG499" s="330" t="s">
        <v>195</v>
      </c>
      <c r="AH499" s="321" t="s">
        <v>517</v>
      </c>
      <c r="AI499" s="321" t="s">
        <v>551</v>
      </c>
      <c r="AJ499" s="321" t="s">
        <v>551</v>
      </c>
    </row>
    <row r="500" spans="1:36" x14ac:dyDescent="0.35">
      <c r="A500" s="394" t="s">
        <v>764</v>
      </c>
      <c r="B500" s="321" t="s">
        <v>551</v>
      </c>
      <c r="C500" s="321" t="s">
        <v>517</v>
      </c>
      <c r="D500" s="321" t="s">
        <v>517</v>
      </c>
      <c r="E500" s="321" t="s">
        <v>517</v>
      </c>
      <c r="F500" s="321" t="s">
        <v>517</v>
      </c>
      <c r="G500" s="321" t="s">
        <v>517</v>
      </c>
      <c r="H500" s="321" t="s">
        <v>517</v>
      </c>
      <c r="I500" s="321" t="s">
        <v>517</v>
      </c>
      <c r="J500" s="321" t="s">
        <v>517</v>
      </c>
      <c r="K500" s="321" t="s">
        <v>517</v>
      </c>
      <c r="L500" s="321" t="s">
        <v>517</v>
      </c>
      <c r="M500" s="321" t="s">
        <v>517</v>
      </c>
      <c r="N500" s="321" t="s">
        <v>517</v>
      </c>
      <c r="O500" s="321" t="s">
        <v>517</v>
      </c>
      <c r="P500" s="321" t="s">
        <v>517</v>
      </c>
      <c r="Q500" s="321" t="s">
        <v>517</v>
      </c>
      <c r="R500" s="321" t="s">
        <v>517</v>
      </c>
      <c r="S500" s="321" t="s">
        <v>517</v>
      </c>
      <c r="T500" s="321" t="s">
        <v>517</v>
      </c>
      <c r="U500" s="321" t="s">
        <v>517</v>
      </c>
      <c r="V500" s="330" t="s">
        <v>195</v>
      </c>
      <c r="W500" s="321" t="s">
        <v>551</v>
      </c>
      <c r="X500" s="321" t="s">
        <v>551</v>
      </c>
      <c r="Y500" s="321" t="s">
        <v>551</v>
      </c>
      <c r="Z500" s="321" t="s">
        <v>517</v>
      </c>
      <c r="AA500" s="321" t="s">
        <v>551</v>
      </c>
      <c r="AB500" s="321" t="s">
        <v>517</v>
      </c>
      <c r="AC500" s="321" t="s">
        <v>517</v>
      </c>
      <c r="AD500" s="321" t="s">
        <v>517</v>
      </c>
      <c r="AE500" s="321" t="s">
        <v>517</v>
      </c>
      <c r="AF500" s="321" t="s">
        <v>517</v>
      </c>
      <c r="AG500" s="330" t="s">
        <v>195</v>
      </c>
      <c r="AH500" s="321" t="s">
        <v>517</v>
      </c>
      <c r="AI500" s="321" t="s">
        <v>551</v>
      </c>
      <c r="AJ500" s="321" t="s">
        <v>551</v>
      </c>
    </row>
    <row r="501" spans="1:36" ht="15.75" customHeight="1" thickBot="1" x14ac:dyDescent="0.4">
      <c r="A501" s="395" t="s">
        <v>765</v>
      </c>
      <c r="B501" s="469" t="s">
        <v>752</v>
      </c>
      <c r="C501" s="483"/>
      <c r="D501" s="483"/>
      <c r="E501" s="483"/>
      <c r="F501" s="483"/>
      <c r="G501" s="483"/>
      <c r="H501" s="483"/>
      <c r="I501" s="483"/>
      <c r="J501" s="483"/>
      <c r="K501" s="483"/>
      <c r="L501" s="483"/>
      <c r="M501" s="483"/>
      <c r="N501" s="483"/>
      <c r="O501" s="483"/>
      <c r="P501" s="483"/>
      <c r="Q501" s="483"/>
      <c r="R501" s="483"/>
      <c r="S501" s="483"/>
      <c r="T501" s="483"/>
      <c r="U501" s="483"/>
      <c r="V501" s="483"/>
      <c r="W501" s="483"/>
      <c r="X501" s="483"/>
      <c r="Y501" s="483"/>
      <c r="Z501" s="483"/>
      <c r="AA501" s="483"/>
      <c r="AB501" s="483"/>
      <c r="AC501" s="483"/>
      <c r="AD501" s="483"/>
      <c r="AE501" s="483"/>
      <c r="AF501" s="483"/>
      <c r="AG501" s="483"/>
      <c r="AH501" s="483"/>
      <c r="AI501" s="483"/>
      <c r="AJ501" s="484"/>
    </row>
    <row r="502" spans="1:36" ht="15" thickTop="1" x14ac:dyDescent="0.35">
      <c r="A502" s="391" t="s">
        <v>766</v>
      </c>
      <c r="B502" s="321">
        <v>20254.520686728443</v>
      </c>
      <c r="C502" s="321">
        <v>268.19052749999997</v>
      </c>
      <c r="D502" s="321" t="s">
        <v>856</v>
      </c>
      <c r="E502" s="321" t="s">
        <v>856</v>
      </c>
      <c r="F502" s="321">
        <v>9039.8333899999998</v>
      </c>
      <c r="G502" s="321" t="s">
        <v>542</v>
      </c>
      <c r="H502" s="321">
        <v>81314.076128999994</v>
      </c>
      <c r="I502" s="321" t="s">
        <v>542</v>
      </c>
      <c r="J502" s="321">
        <v>9368.8750440000003</v>
      </c>
      <c r="K502" s="321" t="s">
        <v>542</v>
      </c>
      <c r="L502" s="321" t="s">
        <v>856</v>
      </c>
      <c r="M502" s="321" t="s">
        <v>542</v>
      </c>
      <c r="N502" s="321" t="s">
        <v>542</v>
      </c>
      <c r="O502" s="321" t="s">
        <v>542</v>
      </c>
      <c r="P502" s="321" t="s">
        <v>542</v>
      </c>
      <c r="Q502" s="321">
        <v>1154.9313</v>
      </c>
      <c r="R502" s="321" t="s">
        <v>542</v>
      </c>
      <c r="S502" s="321" t="s">
        <v>856</v>
      </c>
      <c r="T502" s="321" t="s">
        <v>856</v>
      </c>
      <c r="U502" s="321">
        <v>1.60780766886866</v>
      </c>
      <c r="V502" s="330" t="s">
        <v>195</v>
      </c>
      <c r="W502" s="321">
        <v>3979.0727550608922</v>
      </c>
      <c r="X502" s="321">
        <v>2511.3476621303439</v>
      </c>
      <c r="Y502" s="321">
        <v>78.765663410333119</v>
      </c>
      <c r="Z502" s="321" t="s">
        <v>542</v>
      </c>
      <c r="AA502" s="321">
        <v>116.95980442221905</v>
      </c>
      <c r="AB502" s="321" t="s">
        <v>542</v>
      </c>
      <c r="AC502" s="321" t="s">
        <v>856</v>
      </c>
      <c r="AD502" s="321" t="s">
        <v>542</v>
      </c>
      <c r="AE502" s="321" t="s">
        <v>542</v>
      </c>
      <c r="AF502" s="321">
        <v>2.4741442848996602</v>
      </c>
      <c r="AG502" s="330" t="s">
        <v>195</v>
      </c>
      <c r="AH502" s="321">
        <v>7305.7941112096423</v>
      </c>
      <c r="AI502" s="321">
        <v>11798.978876951627</v>
      </c>
      <c r="AJ502" s="321">
        <v>487.89041815713603</v>
      </c>
    </row>
    <row r="503" spans="1:36" x14ac:dyDescent="0.35">
      <c r="A503" s="396" t="s">
        <v>767</v>
      </c>
      <c r="B503" s="321">
        <v>20040.325102040817</v>
      </c>
      <c r="C503" s="321" t="s">
        <v>517</v>
      </c>
      <c r="D503" s="321" t="s">
        <v>517</v>
      </c>
      <c r="E503" s="321" t="s">
        <v>517</v>
      </c>
      <c r="F503" s="321" t="s">
        <v>517</v>
      </c>
      <c r="G503" s="321" t="s">
        <v>517</v>
      </c>
      <c r="H503" s="321" t="s">
        <v>517</v>
      </c>
      <c r="I503" s="321" t="s">
        <v>517</v>
      </c>
      <c r="J503" s="321" t="s">
        <v>517</v>
      </c>
      <c r="K503" s="321" t="s">
        <v>517</v>
      </c>
      <c r="L503" s="321" t="s">
        <v>517</v>
      </c>
      <c r="M503" s="321" t="s">
        <v>517</v>
      </c>
      <c r="N503" s="321" t="s">
        <v>517</v>
      </c>
      <c r="O503" s="321" t="s">
        <v>517</v>
      </c>
      <c r="P503" s="321" t="s">
        <v>517</v>
      </c>
      <c r="Q503" s="321" t="s">
        <v>517</v>
      </c>
      <c r="R503" s="321" t="s">
        <v>517</v>
      </c>
      <c r="S503" s="321" t="s">
        <v>517</v>
      </c>
      <c r="T503" s="321" t="s">
        <v>517</v>
      </c>
      <c r="U503" s="321" t="s">
        <v>517</v>
      </c>
      <c r="V503" s="330" t="s">
        <v>195</v>
      </c>
      <c r="W503" s="321" t="s">
        <v>517</v>
      </c>
      <c r="X503" s="321" t="s">
        <v>517</v>
      </c>
      <c r="Y503" s="321" t="s">
        <v>517</v>
      </c>
      <c r="Z503" s="321" t="s">
        <v>517</v>
      </c>
      <c r="AA503" s="321" t="s">
        <v>517</v>
      </c>
      <c r="AB503" s="321" t="s">
        <v>517</v>
      </c>
      <c r="AC503" s="321" t="s">
        <v>517</v>
      </c>
      <c r="AD503" s="321" t="s">
        <v>517</v>
      </c>
      <c r="AE503" s="321" t="s">
        <v>517</v>
      </c>
      <c r="AF503" s="321" t="s">
        <v>517</v>
      </c>
      <c r="AG503" s="330" t="s">
        <v>195</v>
      </c>
      <c r="AH503" s="321" t="s">
        <v>517</v>
      </c>
      <c r="AI503" s="321" t="s">
        <v>517</v>
      </c>
      <c r="AJ503" s="321" t="s">
        <v>517</v>
      </c>
    </row>
    <row r="504" spans="1:36" x14ac:dyDescent="0.35">
      <c r="A504" s="397" t="s">
        <v>768</v>
      </c>
      <c r="B504" s="321" t="s">
        <v>517</v>
      </c>
      <c r="C504" s="321" t="s">
        <v>517</v>
      </c>
      <c r="D504" s="321" t="s">
        <v>517</v>
      </c>
      <c r="E504" s="321" t="s">
        <v>517</v>
      </c>
      <c r="F504" s="321" t="s">
        <v>517</v>
      </c>
      <c r="G504" s="321" t="s">
        <v>517</v>
      </c>
      <c r="H504" s="321" t="s">
        <v>581</v>
      </c>
      <c r="I504" s="321" t="s">
        <v>517</v>
      </c>
      <c r="J504" s="321" t="s">
        <v>517</v>
      </c>
      <c r="K504" s="321" t="s">
        <v>517</v>
      </c>
      <c r="L504" s="321" t="s">
        <v>517</v>
      </c>
      <c r="M504" s="321" t="s">
        <v>517</v>
      </c>
      <c r="N504" s="321" t="s">
        <v>517</v>
      </c>
      <c r="O504" s="321" t="s">
        <v>517</v>
      </c>
      <c r="P504" s="321" t="s">
        <v>517</v>
      </c>
      <c r="Q504" s="321" t="s">
        <v>517</v>
      </c>
      <c r="R504" s="321" t="s">
        <v>517</v>
      </c>
      <c r="S504" s="321" t="s">
        <v>517</v>
      </c>
      <c r="T504" s="321" t="s">
        <v>517</v>
      </c>
      <c r="U504" s="321" t="s">
        <v>517</v>
      </c>
      <c r="V504" s="330" t="s">
        <v>195</v>
      </c>
      <c r="W504" s="321">
        <v>2889.5115971792543</v>
      </c>
      <c r="X504" s="321">
        <v>550.24258844079532</v>
      </c>
      <c r="Y504" s="321" t="s">
        <v>517</v>
      </c>
      <c r="Z504" s="321" t="s">
        <v>517</v>
      </c>
      <c r="AA504" s="321" t="s">
        <v>517</v>
      </c>
      <c r="AB504" s="321" t="s">
        <v>517</v>
      </c>
      <c r="AC504" s="321" t="s">
        <v>517</v>
      </c>
      <c r="AD504" s="321" t="s">
        <v>517</v>
      </c>
      <c r="AE504" s="321" t="s">
        <v>517</v>
      </c>
      <c r="AF504" s="321" t="s">
        <v>517</v>
      </c>
      <c r="AG504" s="330" t="s">
        <v>195</v>
      </c>
      <c r="AH504" s="321" t="s">
        <v>517</v>
      </c>
      <c r="AI504" s="321">
        <v>2745.5373405254281</v>
      </c>
      <c r="AJ504" s="321" t="s">
        <v>517</v>
      </c>
    </row>
    <row r="505" spans="1:36" x14ac:dyDescent="0.35">
      <c r="A505" s="398" t="s">
        <v>769</v>
      </c>
      <c r="B505" s="321">
        <v>201.17158468762938</v>
      </c>
      <c r="C505" s="321" t="s">
        <v>634</v>
      </c>
      <c r="D505" s="321" t="s">
        <v>3321</v>
      </c>
      <c r="E505" s="321" t="s">
        <v>3321</v>
      </c>
      <c r="F505" s="321" t="s">
        <v>3321</v>
      </c>
      <c r="G505" s="321" t="s">
        <v>635</v>
      </c>
      <c r="H505" s="321" t="s">
        <v>634</v>
      </c>
      <c r="I505" s="321" t="s">
        <v>635</v>
      </c>
      <c r="J505" s="321" t="s">
        <v>3321</v>
      </c>
      <c r="K505" s="321" t="s">
        <v>635</v>
      </c>
      <c r="L505" s="321" t="s">
        <v>3321</v>
      </c>
      <c r="M505" s="321" t="s">
        <v>635</v>
      </c>
      <c r="N505" s="321" t="s">
        <v>635</v>
      </c>
      <c r="O505" s="321" t="s">
        <v>635</v>
      </c>
      <c r="P505" s="321" t="s">
        <v>635</v>
      </c>
      <c r="Q505" s="321" t="s">
        <v>3321</v>
      </c>
      <c r="R505" s="321" t="s">
        <v>635</v>
      </c>
      <c r="S505" s="321" t="s">
        <v>3321</v>
      </c>
      <c r="T505" s="321" t="s">
        <v>3321</v>
      </c>
      <c r="U505" s="321">
        <v>1.60780766886866</v>
      </c>
      <c r="V505" s="330" t="s">
        <v>195</v>
      </c>
      <c r="W505" s="321">
        <v>1073.9002698816375</v>
      </c>
      <c r="X505" s="321">
        <v>1961.1050736895486</v>
      </c>
      <c r="Y505" s="321">
        <v>78.765663410333119</v>
      </c>
      <c r="Z505" s="321" t="s">
        <v>635</v>
      </c>
      <c r="AA505" s="321">
        <v>116.95980442221905</v>
      </c>
      <c r="AB505" s="321" t="s">
        <v>635</v>
      </c>
      <c r="AC505" s="321" t="s">
        <v>3321</v>
      </c>
      <c r="AD505" s="321" t="s">
        <v>635</v>
      </c>
      <c r="AE505" s="321" t="s">
        <v>635</v>
      </c>
      <c r="AF505" s="321">
        <v>2.4741442848996602</v>
      </c>
      <c r="AG505" s="330" t="s">
        <v>195</v>
      </c>
      <c r="AH505" s="321">
        <v>28.192785609642311</v>
      </c>
      <c r="AI505" s="321">
        <v>703.09446855185922</v>
      </c>
      <c r="AJ505" s="321">
        <v>487.89041815706514</v>
      </c>
    </row>
    <row r="506" spans="1:36" x14ac:dyDescent="0.35">
      <c r="A506" s="100" t="s">
        <v>770</v>
      </c>
      <c r="B506" s="321">
        <v>13.023999999999999</v>
      </c>
      <c r="C506" s="321">
        <v>268.19052749999997</v>
      </c>
      <c r="D506" s="321" t="s">
        <v>517</v>
      </c>
      <c r="E506" s="321" t="s">
        <v>517</v>
      </c>
      <c r="F506" s="321">
        <v>9039.8333899999998</v>
      </c>
      <c r="G506" s="321" t="s">
        <v>517</v>
      </c>
      <c r="H506" s="321">
        <v>81314.076128999994</v>
      </c>
      <c r="I506" s="321" t="s">
        <v>517</v>
      </c>
      <c r="J506" s="321">
        <v>9368.8750440000003</v>
      </c>
      <c r="K506" s="321" t="s">
        <v>517</v>
      </c>
      <c r="L506" s="321" t="s">
        <v>517</v>
      </c>
      <c r="M506" s="321" t="s">
        <v>517</v>
      </c>
      <c r="N506" s="321" t="s">
        <v>517</v>
      </c>
      <c r="O506" s="321" t="s">
        <v>517</v>
      </c>
      <c r="P506" s="321" t="s">
        <v>517</v>
      </c>
      <c r="Q506" s="321">
        <v>1154.9313</v>
      </c>
      <c r="R506" s="321" t="s">
        <v>517</v>
      </c>
      <c r="S506" s="321" t="s">
        <v>517</v>
      </c>
      <c r="T506" s="321" t="s">
        <v>517</v>
      </c>
      <c r="U506" s="321" t="s">
        <v>517</v>
      </c>
      <c r="V506" s="330" t="s">
        <v>195</v>
      </c>
      <c r="W506" s="321">
        <v>15.660888</v>
      </c>
      <c r="X506" s="321" t="s">
        <v>517</v>
      </c>
      <c r="Y506" s="321" t="s">
        <v>517</v>
      </c>
      <c r="Z506" s="321" t="s">
        <v>517</v>
      </c>
      <c r="AA506" s="321" t="s">
        <v>517</v>
      </c>
      <c r="AB506" s="321" t="s">
        <v>517</v>
      </c>
      <c r="AC506" s="321" t="s">
        <v>517</v>
      </c>
      <c r="AD506" s="321" t="s">
        <v>517</v>
      </c>
      <c r="AE506" s="321" t="s">
        <v>517</v>
      </c>
      <c r="AF506" s="321" t="s">
        <v>517</v>
      </c>
      <c r="AG506" s="330" t="s">
        <v>195</v>
      </c>
      <c r="AH506" s="321">
        <v>7277.6013255999997</v>
      </c>
      <c r="AI506" s="321" t="s">
        <v>517</v>
      </c>
      <c r="AJ506" s="321" t="s">
        <v>517</v>
      </c>
    </row>
    <row r="507" spans="1:36" x14ac:dyDescent="0.35">
      <c r="A507" s="398" t="s">
        <v>771</v>
      </c>
      <c r="B507" s="321" t="s">
        <v>517</v>
      </c>
      <c r="C507" s="321" t="s">
        <v>517</v>
      </c>
      <c r="D507" s="321" t="s">
        <v>517</v>
      </c>
      <c r="E507" s="321" t="s">
        <v>517</v>
      </c>
      <c r="F507" s="321" t="s">
        <v>517</v>
      </c>
      <c r="G507" s="321" t="s">
        <v>517</v>
      </c>
      <c r="H507" s="321" t="s">
        <v>517</v>
      </c>
      <c r="I507" s="321" t="s">
        <v>517</v>
      </c>
      <c r="J507" s="321" t="s">
        <v>517</v>
      </c>
      <c r="K507" s="321" t="s">
        <v>517</v>
      </c>
      <c r="L507" s="321" t="s">
        <v>517</v>
      </c>
      <c r="M507" s="321" t="s">
        <v>517</v>
      </c>
      <c r="N507" s="321" t="s">
        <v>517</v>
      </c>
      <c r="O507" s="321" t="s">
        <v>517</v>
      </c>
      <c r="P507" s="321" t="s">
        <v>517</v>
      </c>
      <c r="Q507" s="321" t="s">
        <v>517</v>
      </c>
      <c r="R507" s="321" t="s">
        <v>517</v>
      </c>
      <c r="S507" s="321" t="s">
        <v>517</v>
      </c>
      <c r="T507" s="321" t="s">
        <v>517</v>
      </c>
      <c r="U507" s="321" t="s">
        <v>517</v>
      </c>
      <c r="V507" s="330" t="s">
        <v>195</v>
      </c>
      <c r="W507" s="321" t="s">
        <v>517</v>
      </c>
      <c r="X507" s="321" t="s">
        <v>517</v>
      </c>
      <c r="Y507" s="321" t="s">
        <v>517</v>
      </c>
      <c r="Z507" s="321" t="s">
        <v>517</v>
      </c>
      <c r="AA507" s="321" t="s">
        <v>517</v>
      </c>
      <c r="AB507" s="321" t="s">
        <v>517</v>
      </c>
      <c r="AC507" s="321" t="s">
        <v>517</v>
      </c>
      <c r="AD507" s="321" t="s">
        <v>517</v>
      </c>
      <c r="AE507" s="321" t="s">
        <v>517</v>
      </c>
      <c r="AF507" s="321" t="s">
        <v>517</v>
      </c>
      <c r="AG507" s="330" t="s">
        <v>195</v>
      </c>
      <c r="AH507" s="321" t="s">
        <v>517</v>
      </c>
      <c r="AI507" s="321">
        <v>8350.3470678743633</v>
      </c>
      <c r="AJ507" s="321" t="s">
        <v>517</v>
      </c>
    </row>
    <row r="508" spans="1:36" x14ac:dyDescent="0.35">
      <c r="A508" s="399" t="s">
        <v>772</v>
      </c>
      <c r="B508" s="321" t="s">
        <v>551</v>
      </c>
      <c r="C508" s="321" t="s">
        <v>517</v>
      </c>
      <c r="D508" s="321" t="s">
        <v>517</v>
      </c>
      <c r="E508" s="321" t="s">
        <v>517</v>
      </c>
      <c r="F508" s="321" t="s">
        <v>517</v>
      </c>
      <c r="G508" s="321" t="s">
        <v>517</v>
      </c>
      <c r="H508" s="321" t="s">
        <v>517</v>
      </c>
      <c r="I508" s="321" t="s">
        <v>517</v>
      </c>
      <c r="J508" s="321" t="s">
        <v>517</v>
      </c>
      <c r="K508" s="321" t="s">
        <v>517</v>
      </c>
      <c r="L508" s="321" t="s">
        <v>517</v>
      </c>
      <c r="M508" s="321" t="s">
        <v>517</v>
      </c>
      <c r="N508" s="321" t="s">
        <v>517</v>
      </c>
      <c r="O508" s="321" t="s">
        <v>517</v>
      </c>
      <c r="P508" s="321" t="s">
        <v>517</v>
      </c>
      <c r="Q508" s="321" t="s">
        <v>517</v>
      </c>
      <c r="R508" s="321" t="s">
        <v>517</v>
      </c>
      <c r="S508" s="321" t="s">
        <v>517</v>
      </c>
      <c r="T508" s="321" t="s">
        <v>517</v>
      </c>
      <c r="U508" s="321" t="s">
        <v>517</v>
      </c>
      <c r="V508" s="330" t="s">
        <v>195</v>
      </c>
      <c r="W508" s="321" t="s">
        <v>551</v>
      </c>
      <c r="X508" s="321" t="s">
        <v>551</v>
      </c>
      <c r="Y508" s="321" t="s">
        <v>551</v>
      </c>
      <c r="Z508" s="321" t="s">
        <v>517</v>
      </c>
      <c r="AA508" s="321" t="s">
        <v>551</v>
      </c>
      <c r="AB508" s="321" t="s">
        <v>517</v>
      </c>
      <c r="AC508" s="321" t="s">
        <v>517</v>
      </c>
      <c r="AD508" s="321" t="s">
        <v>517</v>
      </c>
      <c r="AE508" s="321" t="s">
        <v>517</v>
      </c>
      <c r="AF508" s="321" t="s">
        <v>517</v>
      </c>
      <c r="AG508" s="330" t="s">
        <v>195</v>
      </c>
      <c r="AH508" s="321" t="s">
        <v>517</v>
      </c>
      <c r="AI508" s="321" t="s">
        <v>551</v>
      </c>
      <c r="AJ508" s="321" t="s">
        <v>551</v>
      </c>
    </row>
    <row r="510" spans="1:36" ht="29" x14ac:dyDescent="0.35">
      <c r="A510" s="72" t="s">
        <v>773</v>
      </c>
      <c r="B510" s="91">
        <f>B472</f>
        <v>1368.5486950492193</v>
      </c>
      <c r="C510" s="91">
        <f t="shared" ref="C510:AJ510" si="9">C472</f>
        <v>397.31929999999994</v>
      </c>
      <c r="D510" s="91" t="str">
        <f t="shared" si="9"/>
        <v>NO,NE,IE,NA</v>
      </c>
      <c r="E510" s="91" t="str">
        <f t="shared" si="9"/>
        <v>NO,NE,IE,NA</v>
      </c>
      <c r="F510" s="91">
        <f t="shared" si="9"/>
        <v>2582.8095400000002</v>
      </c>
      <c r="G510" s="91" t="str">
        <f t="shared" si="9"/>
        <v>NO,NE,NA</v>
      </c>
      <c r="H510" s="91">
        <f t="shared" si="9"/>
        <v>56862.990299999998</v>
      </c>
      <c r="I510" s="91" t="str">
        <f t="shared" si="9"/>
        <v>NO,NE,NA</v>
      </c>
      <c r="J510" s="91">
        <f t="shared" si="9"/>
        <v>2095.9452000000001</v>
      </c>
      <c r="K510" s="91" t="str">
        <f t="shared" si="9"/>
        <v>NO,NE,NA</v>
      </c>
      <c r="L510" s="91" t="str">
        <f t="shared" si="9"/>
        <v>NO,NE,IE,NA</v>
      </c>
      <c r="M510" s="91" t="str">
        <f t="shared" si="9"/>
        <v>NO,NE,NA</v>
      </c>
      <c r="N510" s="91" t="str">
        <f t="shared" si="9"/>
        <v>NO,NE,NA</v>
      </c>
      <c r="O510" s="91" t="str">
        <f t="shared" si="9"/>
        <v>NO,NE,NA</v>
      </c>
      <c r="P510" s="91" t="str">
        <f t="shared" si="9"/>
        <v>NO,NE,NA</v>
      </c>
      <c r="Q510" s="91">
        <f t="shared" si="9"/>
        <v>117.73</v>
      </c>
      <c r="R510" s="91" t="str">
        <f t="shared" si="9"/>
        <v>NO,NE,NA</v>
      </c>
      <c r="S510" s="91" t="str">
        <f t="shared" si="9"/>
        <v>NO,NE,IE,NA</v>
      </c>
      <c r="T510" s="91" t="str">
        <f t="shared" si="9"/>
        <v>NO,NE,IE,NA</v>
      </c>
      <c r="U510" s="91">
        <f t="shared" si="9"/>
        <v>1.60780766886866</v>
      </c>
      <c r="V510" s="91" t="str">
        <f t="shared" si="9"/>
        <v/>
      </c>
      <c r="W510" s="91">
        <f t="shared" si="9"/>
        <v>538.44015630052661</v>
      </c>
      <c r="X510" s="91">
        <f t="shared" si="9"/>
        <v>205.84816902707735</v>
      </c>
      <c r="Y510" s="91">
        <f t="shared" si="9"/>
        <v>8.9202336818044294</v>
      </c>
      <c r="Z510" s="91" t="str">
        <f t="shared" si="9"/>
        <v>NO,NE,NA</v>
      </c>
      <c r="AA510" s="91">
        <f t="shared" si="9"/>
        <v>11.355320817691171</v>
      </c>
      <c r="AB510" s="91" t="str">
        <f t="shared" si="9"/>
        <v>NO,NE,NA</v>
      </c>
      <c r="AC510" s="91" t="str">
        <f t="shared" si="9"/>
        <v>NO,NE,IE,NA</v>
      </c>
      <c r="AD510" s="91" t="str">
        <f t="shared" si="9"/>
        <v>NO,NE,NA</v>
      </c>
      <c r="AE510" s="91" t="str">
        <f t="shared" si="9"/>
        <v>NO,NE,NA</v>
      </c>
      <c r="AF510" s="91">
        <f t="shared" si="9"/>
        <v>2.4741442848996602</v>
      </c>
      <c r="AG510" s="91" t="str">
        <f t="shared" si="9"/>
        <v/>
      </c>
      <c r="AH510" s="91">
        <f t="shared" si="9"/>
        <v>7305.7941112096423</v>
      </c>
      <c r="AI510" s="91">
        <f t="shared" si="9"/>
        <v>517.49907355051005</v>
      </c>
      <c r="AJ510" s="91">
        <f t="shared" si="9"/>
        <v>28.36572198588</v>
      </c>
    </row>
    <row r="513" spans="1:7" ht="15" x14ac:dyDescent="0.35">
      <c r="A513" s="381" t="s">
        <v>774</v>
      </c>
      <c r="B513" s="358"/>
      <c r="C513" s="358"/>
      <c r="D513" s="358"/>
      <c r="E513" s="358"/>
      <c r="F513" s="359"/>
      <c r="G513" s="359" t="s">
        <v>501</v>
      </c>
    </row>
    <row r="514" spans="1:7" ht="15" x14ac:dyDescent="0.35">
      <c r="A514" s="381" t="s">
        <v>775</v>
      </c>
      <c r="B514" s="358"/>
      <c r="C514" s="358"/>
      <c r="D514" s="358"/>
      <c r="E514" s="358"/>
      <c r="F514" s="359"/>
      <c r="G514" s="359" t="s">
        <v>3318</v>
      </c>
    </row>
    <row r="515" spans="1:7" x14ac:dyDescent="0.35">
      <c r="A515" s="358"/>
      <c r="B515" s="358"/>
      <c r="C515" s="358"/>
      <c r="D515" s="358"/>
      <c r="E515" s="358"/>
      <c r="F515" s="359"/>
      <c r="G515" s="359" t="s">
        <v>502</v>
      </c>
    </row>
    <row r="516" spans="1:7" x14ac:dyDescent="0.35">
      <c r="A516" s="358"/>
      <c r="B516" s="358"/>
      <c r="C516" s="358"/>
      <c r="D516" s="358"/>
      <c r="E516" s="358"/>
      <c r="F516" s="380"/>
      <c r="G516" s="358"/>
    </row>
    <row r="517" spans="1:7" x14ac:dyDescent="0.35">
      <c r="A517" s="400" t="s">
        <v>776</v>
      </c>
      <c r="B517" s="401" t="s">
        <v>504</v>
      </c>
      <c r="C517" s="367" t="s">
        <v>505</v>
      </c>
      <c r="D517" s="367" t="s">
        <v>506</v>
      </c>
      <c r="E517" s="367" t="s">
        <v>665</v>
      </c>
      <c r="F517" s="402" t="s">
        <v>508</v>
      </c>
      <c r="G517" s="402" t="s">
        <v>509</v>
      </c>
    </row>
    <row r="518" spans="1:7" ht="15" thickBot="1" x14ac:dyDescent="0.4">
      <c r="A518" s="403" t="s">
        <v>777</v>
      </c>
      <c r="B518" s="478" t="s">
        <v>511</v>
      </c>
      <c r="C518" s="479"/>
      <c r="D518" s="479"/>
      <c r="E518" s="479"/>
      <c r="F518" s="479"/>
      <c r="G518" s="480"/>
    </row>
    <row r="519" spans="1:7" ht="15" thickTop="1" x14ac:dyDescent="0.35">
      <c r="A519" s="404" t="s">
        <v>778</v>
      </c>
      <c r="B519" s="321">
        <v>7498.9627746858669</v>
      </c>
      <c r="C519" s="321">
        <v>9552.616389239789</v>
      </c>
      <c r="D519" s="321">
        <v>1105.9903994233835</v>
      </c>
      <c r="E519" s="321">
        <v>13.575054185759781</v>
      </c>
      <c r="F519" s="321">
        <v>331.92264776727751</v>
      </c>
      <c r="G519" s="321" t="s">
        <v>517</v>
      </c>
    </row>
    <row r="520" spans="1:7" x14ac:dyDescent="0.35">
      <c r="A520" s="378" t="s">
        <v>779</v>
      </c>
      <c r="B520" s="330" t="s">
        <v>195</v>
      </c>
      <c r="C520" s="321">
        <v>8816.9752463396107</v>
      </c>
      <c r="D520" s="321">
        <v>54.911513816245709</v>
      </c>
      <c r="E520" s="330" t="s">
        <v>195</v>
      </c>
      <c r="F520" s="330" t="s">
        <v>195</v>
      </c>
      <c r="G520" s="321" t="s">
        <v>517</v>
      </c>
    </row>
    <row r="521" spans="1:7" x14ac:dyDescent="0.35">
      <c r="A521" s="378" t="s">
        <v>780</v>
      </c>
      <c r="B521" s="330" t="s">
        <v>195</v>
      </c>
      <c r="C521" s="321">
        <v>6754.7612768982417</v>
      </c>
      <c r="D521" s="330" t="s">
        <v>195</v>
      </c>
      <c r="E521" s="330" t="s">
        <v>195</v>
      </c>
      <c r="F521" s="330" t="s">
        <v>195</v>
      </c>
      <c r="G521" s="330" t="s">
        <v>195</v>
      </c>
    </row>
    <row r="522" spans="1:7" x14ac:dyDescent="0.35">
      <c r="A522" s="371" t="s">
        <v>781</v>
      </c>
      <c r="B522" s="330" t="s">
        <v>195</v>
      </c>
      <c r="C522" s="321">
        <v>6510.3132861119175</v>
      </c>
      <c r="D522" s="330" t="s">
        <v>195</v>
      </c>
      <c r="E522" s="330" t="s">
        <v>195</v>
      </c>
      <c r="F522" s="330" t="s">
        <v>195</v>
      </c>
      <c r="G522" s="330" t="s">
        <v>195</v>
      </c>
    </row>
    <row r="523" spans="1:7" x14ac:dyDescent="0.35">
      <c r="A523" s="101" t="s">
        <v>782</v>
      </c>
      <c r="B523" s="330" t="s">
        <v>195</v>
      </c>
      <c r="C523" s="330" t="s">
        <v>195</v>
      </c>
      <c r="D523" s="330" t="s">
        <v>195</v>
      </c>
      <c r="E523" s="330" t="s">
        <v>195</v>
      </c>
      <c r="F523" s="330" t="s">
        <v>195</v>
      </c>
      <c r="G523" s="330" t="s">
        <v>195</v>
      </c>
    </row>
    <row r="524" spans="1:7" x14ac:dyDescent="0.35">
      <c r="A524" s="405" t="s">
        <v>783</v>
      </c>
      <c r="B524" s="330" t="s">
        <v>195</v>
      </c>
      <c r="C524" s="321" t="s">
        <v>195</v>
      </c>
      <c r="D524" s="330" t="s">
        <v>195</v>
      </c>
      <c r="E524" s="330" t="s">
        <v>195</v>
      </c>
      <c r="F524" s="330" t="s">
        <v>195</v>
      </c>
      <c r="G524" s="330" t="s">
        <v>195</v>
      </c>
    </row>
    <row r="525" spans="1:7" x14ac:dyDescent="0.35">
      <c r="A525" s="405" t="s">
        <v>784</v>
      </c>
      <c r="B525" s="330" t="s">
        <v>195</v>
      </c>
      <c r="C525" s="321" t="s">
        <v>195</v>
      </c>
      <c r="D525" s="330" t="s">
        <v>195</v>
      </c>
      <c r="E525" s="330" t="s">
        <v>195</v>
      </c>
      <c r="F525" s="330" t="s">
        <v>195</v>
      </c>
      <c r="G525" s="330" t="s">
        <v>195</v>
      </c>
    </row>
    <row r="526" spans="1:7" x14ac:dyDescent="0.35">
      <c r="A526" s="101" t="s">
        <v>785</v>
      </c>
      <c r="B526" s="330" t="s">
        <v>195</v>
      </c>
      <c r="C526" s="330" t="s">
        <v>195</v>
      </c>
      <c r="D526" s="330" t="s">
        <v>195</v>
      </c>
      <c r="E526" s="330" t="s">
        <v>195</v>
      </c>
      <c r="F526" s="330" t="s">
        <v>195</v>
      </c>
      <c r="G526" s="330" t="s">
        <v>195</v>
      </c>
    </row>
    <row r="527" spans="1:7" x14ac:dyDescent="0.35">
      <c r="A527" s="405" t="s">
        <v>786</v>
      </c>
      <c r="B527" s="330" t="s">
        <v>195</v>
      </c>
      <c r="C527" s="321" t="s">
        <v>195</v>
      </c>
      <c r="D527" s="330" t="s">
        <v>195</v>
      </c>
      <c r="E527" s="330" t="s">
        <v>195</v>
      </c>
      <c r="F527" s="330" t="s">
        <v>195</v>
      </c>
      <c r="G527" s="330" t="s">
        <v>195</v>
      </c>
    </row>
    <row r="528" spans="1:7" x14ac:dyDescent="0.35">
      <c r="A528" s="405" t="s">
        <v>787</v>
      </c>
      <c r="B528" s="330" t="s">
        <v>195</v>
      </c>
      <c r="C528" s="321" t="s">
        <v>195</v>
      </c>
      <c r="D528" s="330" t="s">
        <v>195</v>
      </c>
      <c r="E528" s="330" t="s">
        <v>195</v>
      </c>
      <c r="F528" s="330" t="s">
        <v>195</v>
      </c>
      <c r="G528" s="330" t="s">
        <v>195</v>
      </c>
    </row>
    <row r="529" spans="1:7" x14ac:dyDescent="0.35">
      <c r="A529" s="405" t="s">
        <v>788</v>
      </c>
      <c r="B529" s="330" t="s">
        <v>195</v>
      </c>
      <c r="C529" s="321" t="s">
        <v>195</v>
      </c>
      <c r="D529" s="330" t="s">
        <v>195</v>
      </c>
      <c r="E529" s="330" t="s">
        <v>195</v>
      </c>
      <c r="F529" s="330" t="s">
        <v>195</v>
      </c>
      <c r="G529" s="330" t="s">
        <v>195</v>
      </c>
    </row>
    <row r="530" spans="1:7" x14ac:dyDescent="0.35">
      <c r="A530" s="101" t="s">
        <v>789</v>
      </c>
      <c r="B530" s="330" t="s">
        <v>195</v>
      </c>
      <c r="C530" s="330" t="s">
        <v>195</v>
      </c>
      <c r="D530" s="330" t="s">
        <v>195</v>
      </c>
      <c r="E530" s="330" t="s">
        <v>195</v>
      </c>
      <c r="F530" s="330" t="s">
        <v>195</v>
      </c>
      <c r="G530" s="330" t="s">
        <v>195</v>
      </c>
    </row>
    <row r="531" spans="1:7" x14ac:dyDescent="0.35">
      <c r="A531" s="405" t="s">
        <v>790</v>
      </c>
      <c r="B531" s="330" t="s">
        <v>195</v>
      </c>
      <c r="C531" s="321">
        <v>6510.3132861119175</v>
      </c>
      <c r="D531" s="330" t="s">
        <v>195</v>
      </c>
      <c r="E531" s="330" t="s">
        <v>195</v>
      </c>
      <c r="F531" s="330" t="s">
        <v>195</v>
      </c>
      <c r="G531" s="330" t="s">
        <v>195</v>
      </c>
    </row>
    <row r="532" spans="1:7" x14ac:dyDescent="0.35">
      <c r="A532" s="406" t="s">
        <v>793</v>
      </c>
      <c r="B532" s="330" t="s">
        <v>195</v>
      </c>
      <c r="C532" s="321">
        <v>473.19623090020355</v>
      </c>
      <c r="D532" s="330"/>
      <c r="E532" s="330" t="s">
        <v>195</v>
      </c>
      <c r="F532" s="330" t="s">
        <v>195</v>
      </c>
      <c r="G532" s="330"/>
    </row>
    <row r="533" spans="1:7" x14ac:dyDescent="0.35">
      <c r="A533" s="406" t="s">
        <v>794</v>
      </c>
      <c r="B533" s="330" t="s">
        <v>195</v>
      </c>
      <c r="C533" s="321">
        <v>299.39799460361405</v>
      </c>
      <c r="D533" s="330"/>
      <c r="E533" s="330" t="s">
        <v>195</v>
      </c>
      <c r="F533" s="330" t="s">
        <v>195</v>
      </c>
      <c r="G533" s="330"/>
    </row>
    <row r="534" spans="1:7" x14ac:dyDescent="0.35">
      <c r="A534" s="406" t="s">
        <v>795</v>
      </c>
      <c r="B534" s="330" t="s">
        <v>195</v>
      </c>
      <c r="C534" s="321">
        <v>3056.1321125619293</v>
      </c>
      <c r="D534" s="330"/>
      <c r="E534" s="330" t="s">
        <v>195</v>
      </c>
      <c r="F534" s="330" t="s">
        <v>195</v>
      </c>
      <c r="G534" s="330"/>
    </row>
    <row r="535" spans="1:7" x14ac:dyDescent="0.35">
      <c r="A535" s="406" t="s">
        <v>796</v>
      </c>
      <c r="B535" s="330" t="s">
        <v>195</v>
      </c>
      <c r="C535" s="321">
        <v>251.93525163617798</v>
      </c>
      <c r="D535" s="330"/>
      <c r="E535" s="330" t="s">
        <v>195</v>
      </c>
      <c r="F535" s="330" t="s">
        <v>195</v>
      </c>
      <c r="G535" s="330"/>
    </row>
    <row r="536" spans="1:7" x14ac:dyDescent="0.35">
      <c r="A536" s="406" t="s">
        <v>797</v>
      </c>
      <c r="B536" s="330" t="s">
        <v>195</v>
      </c>
      <c r="C536" s="321">
        <v>297.36246326322032</v>
      </c>
      <c r="D536" s="330"/>
      <c r="E536" s="330" t="s">
        <v>195</v>
      </c>
      <c r="F536" s="330" t="s">
        <v>195</v>
      </c>
      <c r="G536" s="330"/>
    </row>
    <row r="537" spans="1:7" x14ac:dyDescent="0.35">
      <c r="A537" s="406" t="s">
        <v>798</v>
      </c>
      <c r="B537" s="330" t="s">
        <v>195</v>
      </c>
      <c r="C537" s="321">
        <v>309.95636595734669</v>
      </c>
      <c r="D537" s="330"/>
      <c r="E537" s="330" t="s">
        <v>195</v>
      </c>
      <c r="F537" s="330" t="s">
        <v>195</v>
      </c>
      <c r="G537" s="330"/>
    </row>
    <row r="538" spans="1:7" x14ac:dyDescent="0.35">
      <c r="A538" s="406" t="s">
        <v>799</v>
      </c>
      <c r="B538" s="330" t="s">
        <v>195</v>
      </c>
      <c r="C538" s="321">
        <v>178.40438707912745</v>
      </c>
      <c r="D538" s="330"/>
      <c r="E538" s="330" t="s">
        <v>195</v>
      </c>
      <c r="F538" s="330" t="s">
        <v>195</v>
      </c>
      <c r="G538" s="330"/>
    </row>
    <row r="539" spans="1:7" x14ac:dyDescent="0.35">
      <c r="A539" s="406" t="s">
        <v>800</v>
      </c>
      <c r="B539" s="330" t="s">
        <v>195</v>
      </c>
      <c r="C539" s="321">
        <v>214.11005793654462</v>
      </c>
      <c r="D539" s="330"/>
      <c r="E539" s="330" t="s">
        <v>195</v>
      </c>
      <c r="F539" s="330" t="s">
        <v>195</v>
      </c>
      <c r="G539" s="330"/>
    </row>
    <row r="540" spans="1:7" x14ac:dyDescent="0.35">
      <c r="A540" s="406" t="s">
        <v>801</v>
      </c>
      <c r="B540" s="330" t="s">
        <v>195</v>
      </c>
      <c r="C540" s="321">
        <v>1196.7876680440343</v>
      </c>
      <c r="D540" s="330"/>
      <c r="E540" s="330" t="s">
        <v>195</v>
      </c>
      <c r="F540" s="330" t="s">
        <v>195</v>
      </c>
      <c r="G540" s="330"/>
    </row>
    <row r="541" spans="1:7" x14ac:dyDescent="0.35">
      <c r="A541" s="406" t="s">
        <v>3332</v>
      </c>
      <c r="B541" s="330" t="s">
        <v>195</v>
      </c>
      <c r="C541" s="321">
        <v>178.70274178817721</v>
      </c>
      <c r="D541" s="330"/>
      <c r="E541" s="330" t="s">
        <v>195</v>
      </c>
      <c r="F541" s="330" t="s">
        <v>195</v>
      </c>
      <c r="G541" s="330"/>
    </row>
    <row r="542" spans="1:7" x14ac:dyDescent="0.35">
      <c r="A542" s="406" t="s">
        <v>3333</v>
      </c>
      <c r="B542" s="330" t="s">
        <v>195</v>
      </c>
      <c r="C542" s="321">
        <v>54.328012341541672</v>
      </c>
      <c r="D542" s="330"/>
      <c r="E542" s="330" t="s">
        <v>195</v>
      </c>
      <c r="F542" s="330" t="s">
        <v>195</v>
      </c>
      <c r="G542" s="330"/>
    </row>
    <row r="543" spans="1:7" x14ac:dyDescent="0.35">
      <c r="A543" s="371" t="s">
        <v>802</v>
      </c>
      <c r="B543" s="330" t="s">
        <v>195</v>
      </c>
      <c r="C543" s="321">
        <v>49.08</v>
      </c>
      <c r="D543" s="330" t="s">
        <v>195</v>
      </c>
      <c r="E543" s="330" t="s">
        <v>195</v>
      </c>
      <c r="F543" s="330" t="s">
        <v>195</v>
      </c>
      <c r="G543" s="330" t="s">
        <v>195</v>
      </c>
    </row>
    <row r="544" spans="1:7" x14ac:dyDescent="0.35">
      <c r="A544" s="371" t="s">
        <v>803</v>
      </c>
      <c r="B544" s="330" t="s">
        <v>195</v>
      </c>
      <c r="C544" s="321">
        <v>91.609200000000001</v>
      </c>
      <c r="D544" s="330" t="s">
        <v>195</v>
      </c>
      <c r="E544" s="330" t="s">
        <v>195</v>
      </c>
      <c r="F544" s="330" t="s">
        <v>195</v>
      </c>
      <c r="G544" s="330" t="s">
        <v>195</v>
      </c>
    </row>
    <row r="545" spans="1:7" x14ac:dyDescent="0.35">
      <c r="A545" s="371" t="s">
        <v>804</v>
      </c>
      <c r="B545" s="330" t="s">
        <v>195</v>
      </c>
      <c r="C545" s="321">
        <v>103.75879078632427</v>
      </c>
      <c r="D545" s="330" t="s">
        <v>195</v>
      </c>
      <c r="E545" s="330" t="s">
        <v>195</v>
      </c>
      <c r="F545" s="330" t="s">
        <v>195</v>
      </c>
      <c r="G545" s="330" t="s">
        <v>195</v>
      </c>
    </row>
    <row r="546" spans="1:7" x14ac:dyDescent="0.35">
      <c r="A546" s="407" t="s">
        <v>805</v>
      </c>
      <c r="B546" s="330" t="s">
        <v>195</v>
      </c>
      <c r="C546" s="321" t="s">
        <v>544</v>
      </c>
      <c r="D546" s="330"/>
      <c r="E546" s="330" t="s">
        <v>195</v>
      </c>
      <c r="F546" s="330" t="s">
        <v>195</v>
      </c>
      <c r="G546" s="330"/>
    </row>
    <row r="547" spans="1:7" x14ac:dyDescent="0.35">
      <c r="A547" s="407" t="s">
        <v>806</v>
      </c>
      <c r="B547" s="330" t="s">
        <v>195</v>
      </c>
      <c r="C547" s="321">
        <v>14.482519</v>
      </c>
      <c r="D547" s="330"/>
      <c r="E547" s="330" t="s">
        <v>195</v>
      </c>
      <c r="F547" s="330" t="s">
        <v>195</v>
      </c>
      <c r="G547" s="330"/>
    </row>
    <row r="548" spans="1:7" x14ac:dyDescent="0.35">
      <c r="A548" s="407" t="s">
        <v>807</v>
      </c>
      <c r="B548" s="330" t="s">
        <v>195</v>
      </c>
      <c r="C548" s="321">
        <v>69.750133199999993</v>
      </c>
      <c r="D548" s="330"/>
      <c r="E548" s="330" t="s">
        <v>195</v>
      </c>
      <c r="F548" s="330" t="s">
        <v>195</v>
      </c>
      <c r="G548" s="330"/>
    </row>
    <row r="549" spans="1:7" x14ac:dyDescent="0.35">
      <c r="A549" s="407" t="s">
        <v>808</v>
      </c>
      <c r="B549" s="330" t="s">
        <v>195</v>
      </c>
      <c r="C549" s="321">
        <v>2.1242679999999998</v>
      </c>
      <c r="D549" s="330"/>
      <c r="E549" s="330" t="s">
        <v>195</v>
      </c>
      <c r="F549" s="330" t="s">
        <v>195</v>
      </c>
      <c r="G549" s="330"/>
    </row>
    <row r="550" spans="1:7" x14ac:dyDescent="0.35">
      <c r="A550" s="407" t="s">
        <v>809</v>
      </c>
      <c r="B550" s="330" t="s">
        <v>195</v>
      </c>
      <c r="C550" s="321" t="s">
        <v>544</v>
      </c>
      <c r="D550" s="330"/>
      <c r="E550" s="330" t="s">
        <v>195</v>
      </c>
      <c r="F550" s="330" t="s">
        <v>195</v>
      </c>
      <c r="G550" s="330"/>
    </row>
    <row r="551" spans="1:7" x14ac:dyDescent="0.35">
      <c r="A551" s="102" t="s">
        <v>810</v>
      </c>
      <c r="B551" s="330" t="s">
        <v>195</v>
      </c>
      <c r="C551" s="321">
        <v>17.401870586324279</v>
      </c>
      <c r="D551" s="330" t="s">
        <v>195</v>
      </c>
      <c r="E551" s="330" t="s">
        <v>195</v>
      </c>
      <c r="F551" s="330" t="s">
        <v>195</v>
      </c>
      <c r="G551" s="330" t="s">
        <v>195</v>
      </c>
    </row>
    <row r="552" spans="1:7" x14ac:dyDescent="0.35">
      <c r="A552" s="408" t="s">
        <v>811</v>
      </c>
      <c r="B552" s="330" t="s">
        <v>195</v>
      </c>
      <c r="C552" s="321">
        <v>17.401870586324279</v>
      </c>
      <c r="D552" s="330"/>
      <c r="E552" s="330" t="s">
        <v>195</v>
      </c>
      <c r="F552" s="330" t="s">
        <v>195</v>
      </c>
      <c r="G552" s="330"/>
    </row>
    <row r="553" spans="1:7" x14ac:dyDescent="0.35">
      <c r="A553" s="378" t="s">
        <v>812</v>
      </c>
      <c r="B553" s="330" t="s">
        <v>195</v>
      </c>
      <c r="C553" s="321">
        <v>2062.213969441369</v>
      </c>
      <c r="D553" s="321">
        <v>54.911513816245709</v>
      </c>
      <c r="E553" s="330" t="s">
        <v>195</v>
      </c>
      <c r="F553" s="330" t="s">
        <v>195</v>
      </c>
      <c r="G553" s="321" t="s">
        <v>517</v>
      </c>
    </row>
    <row r="554" spans="1:7" x14ac:dyDescent="0.35">
      <c r="A554" s="373" t="s">
        <v>813</v>
      </c>
      <c r="B554" s="330" t="s">
        <v>195</v>
      </c>
      <c r="C554" s="321">
        <v>1103.3068171277257</v>
      </c>
      <c r="D554" s="321">
        <v>42.371474794155858</v>
      </c>
      <c r="E554" s="330" t="s">
        <v>195</v>
      </c>
      <c r="F554" s="330" t="s">
        <v>195</v>
      </c>
      <c r="G554" s="321" t="s">
        <v>517</v>
      </c>
    </row>
    <row r="555" spans="1:7" x14ac:dyDescent="0.35">
      <c r="A555" s="101" t="s">
        <v>782</v>
      </c>
      <c r="B555" s="330" t="s">
        <v>195</v>
      </c>
      <c r="C555" s="330" t="s">
        <v>195</v>
      </c>
      <c r="D555" s="330" t="s">
        <v>195</v>
      </c>
      <c r="E555" s="330" t="s">
        <v>195</v>
      </c>
      <c r="F555" s="330" t="s">
        <v>195</v>
      </c>
      <c r="G555" s="330" t="s">
        <v>195</v>
      </c>
    </row>
    <row r="556" spans="1:7" x14ac:dyDescent="0.35">
      <c r="A556" s="405" t="s">
        <v>783</v>
      </c>
      <c r="B556" s="330" t="s">
        <v>195</v>
      </c>
      <c r="C556" s="321" t="s">
        <v>195</v>
      </c>
      <c r="D556" s="321" t="s">
        <v>195</v>
      </c>
      <c r="E556" s="330" t="s">
        <v>195</v>
      </c>
      <c r="F556" s="330" t="s">
        <v>195</v>
      </c>
      <c r="G556" s="325" t="s">
        <v>195</v>
      </c>
    </row>
    <row r="557" spans="1:7" x14ac:dyDescent="0.35">
      <c r="A557" s="405" t="s">
        <v>784</v>
      </c>
      <c r="B557" s="330" t="s">
        <v>195</v>
      </c>
      <c r="C557" s="321" t="s">
        <v>195</v>
      </c>
      <c r="D557" s="321" t="s">
        <v>195</v>
      </c>
      <c r="E557" s="330" t="s">
        <v>195</v>
      </c>
      <c r="F557" s="330" t="s">
        <v>195</v>
      </c>
      <c r="G557" s="325" t="s">
        <v>195</v>
      </c>
    </row>
    <row r="558" spans="1:7" x14ac:dyDescent="0.35">
      <c r="A558" s="101" t="s">
        <v>785</v>
      </c>
      <c r="B558" s="330" t="s">
        <v>195</v>
      </c>
      <c r="C558" s="330" t="s">
        <v>195</v>
      </c>
      <c r="D558" s="330" t="s">
        <v>195</v>
      </c>
      <c r="E558" s="330" t="s">
        <v>195</v>
      </c>
      <c r="F558" s="330" t="s">
        <v>195</v>
      </c>
      <c r="G558" s="330" t="s">
        <v>195</v>
      </c>
    </row>
    <row r="559" spans="1:7" x14ac:dyDescent="0.35">
      <c r="A559" s="405" t="s">
        <v>786</v>
      </c>
      <c r="B559" s="330" t="s">
        <v>195</v>
      </c>
      <c r="C559" s="321" t="s">
        <v>195</v>
      </c>
      <c r="D559" s="321" t="s">
        <v>195</v>
      </c>
      <c r="E559" s="330" t="s">
        <v>195</v>
      </c>
      <c r="F559" s="330" t="s">
        <v>195</v>
      </c>
      <c r="G559" s="325" t="s">
        <v>195</v>
      </c>
    </row>
    <row r="560" spans="1:7" x14ac:dyDescent="0.35">
      <c r="A560" s="405" t="s">
        <v>787</v>
      </c>
      <c r="B560" s="330" t="s">
        <v>195</v>
      </c>
      <c r="C560" s="321" t="s">
        <v>195</v>
      </c>
      <c r="D560" s="321" t="s">
        <v>195</v>
      </c>
      <c r="E560" s="330" t="s">
        <v>195</v>
      </c>
      <c r="F560" s="330" t="s">
        <v>195</v>
      </c>
      <c r="G560" s="325" t="s">
        <v>195</v>
      </c>
    </row>
    <row r="561" spans="1:7" x14ac:dyDescent="0.35">
      <c r="A561" s="405" t="s">
        <v>788</v>
      </c>
      <c r="B561" s="330" t="s">
        <v>195</v>
      </c>
      <c r="C561" s="321" t="s">
        <v>195</v>
      </c>
      <c r="D561" s="321" t="s">
        <v>195</v>
      </c>
      <c r="E561" s="330" t="s">
        <v>195</v>
      </c>
      <c r="F561" s="330" t="s">
        <v>195</v>
      </c>
      <c r="G561" s="325" t="s">
        <v>195</v>
      </c>
    </row>
    <row r="562" spans="1:7" x14ac:dyDescent="0.35">
      <c r="A562" s="101" t="s">
        <v>789</v>
      </c>
      <c r="B562" s="330" t="s">
        <v>195</v>
      </c>
      <c r="C562" s="330" t="s">
        <v>195</v>
      </c>
      <c r="D562" s="330" t="s">
        <v>195</v>
      </c>
      <c r="E562" s="330" t="s">
        <v>195</v>
      </c>
      <c r="F562" s="330" t="s">
        <v>195</v>
      </c>
      <c r="G562" s="330" t="s">
        <v>195</v>
      </c>
    </row>
    <row r="563" spans="1:7" x14ac:dyDescent="0.35">
      <c r="A563" s="405" t="s">
        <v>814</v>
      </c>
      <c r="B563" s="330" t="s">
        <v>195</v>
      </c>
      <c r="C563" s="321">
        <v>1103.3068171277257</v>
      </c>
      <c r="D563" s="321">
        <v>42.371474794155858</v>
      </c>
      <c r="E563" s="330" t="s">
        <v>195</v>
      </c>
      <c r="F563" s="330" t="s">
        <v>195</v>
      </c>
      <c r="G563" s="325" t="s">
        <v>517</v>
      </c>
    </row>
    <row r="564" spans="1:7" x14ac:dyDescent="0.35">
      <c r="A564" s="406" t="s">
        <v>791</v>
      </c>
      <c r="B564" s="330" t="s">
        <v>195</v>
      </c>
      <c r="C564" s="321" t="s">
        <v>519</v>
      </c>
      <c r="D564" s="321" t="s">
        <v>519</v>
      </c>
      <c r="E564" s="330" t="s">
        <v>195</v>
      </c>
      <c r="F564" s="330" t="s">
        <v>195</v>
      </c>
      <c r="G564" s="325" t="s">
        <v>517</v>
      </c>
    </row>
    <row r="565" spans="1:7" x14ac:dyDescent="0.35">
      <c r="A565" s="406" t="s">
        <v>792</v>
      </c>
      <c r="B565" s="330" t="s">
        <v>195</v>
      </c>
      <c r="C565" s="321" t="s">
        <v>519</v>
      </c>
      <c r="D565" s="321" t="s">
        <v>519</v>
      </c>
      <c r="E565" s="330" t="s">
        <v>195</v>
      </c>
      <c r="F565" s="330" t="s">
        <v>195</v>
      </c>
      <c r="G565" s="325" t="s">
        <v>517</v>
      </c>
    </row>
    <row r="566" spans="1:7" x14ac:dyDescent="0.35">
      <c r="A566" s="406" t="s">
        <v>793</v>
      </c>
      <c r="B566" s="330" t="s">
        <v>195</v>
      </c>
      <c r="C566" s="321">
        <v>10.4339141813269</v>
      </c>
      <c r="D566" s="321" t="s">
        <v>519</v>
      </c>
      <c r="E566" s="330" t="s">
        <v>195</v>
      </c>
      <c r="F566" s="330" t="s">
        <v>195</v>
      </c>
      <c r="G566" s="325" t="s">
        <v>517</v>
      </c>
    </row>
    <row r="567" spans="1:7" x14ac:dyDescent="0.35">
      <c r="A567" s="406" t="s">
        <v>794</v>
      </c>
      <c r="B567" s="330" t="s">
        <v>195</v>
      </c>
      <c r="C567" s="321">
        <v>6.8670103189230298</v>
      </c>
      <c r="D567" s="321" t="s">
        <v>519</v>
      </c>
      <c r="E567" s="330" t="s">
        <v>195</v>
      </c>
      <c r="F567" s="330" t="s">
        <v>195</v>
      </c>
      <c r="G567" s="325" t="s">
        <v>517</v>
      </c>
    </row>
    <row r="568" spans="1:7" x14ac:dyDescent="0.35">
      <c r="A568" s="406" t="s">
        <v>795</v>
      </c>
      <c r="B568" s="330" t="s">
        <v>195</v>
      </c>
      <c r="C568" s="321">
        <v>73.263053002758994</v>
      </c>
      <c r="D568" s="321" t="s">
        <v>519</v>
      </c>
      <c r="E568" s="330" t="s">
        <v>195</v>
      </c>
      <c r="F568" s="330" t="s">
        <v>195</v>
      </c>
      <c r="G568" s="325" t="s">
        <v>517</v>
      </c>
    </row>
    <row r="569" spans="1:7" x14ac:dyDescent="0.35">
      <c r="A569" s="406" t="s">
        <v>796</v>
      </c>
      <c r="B569" s="330" t="s">
        <v>195</v>
      </c>
      <c r="C569" s="321">
        <v>6.6603451261630804</v>
      </c>
      <c r="D569" s="321">
        <v>7.8425112598720803</v>
      </c>
      <c r="E569" s="330" t="s">
        <v>195</v>
      </c>
      <c r="F569" s="330" t="s">
        <v>195</v>
      </c>
      <c r="G569" s="325" t="s">
        <v>517</v>
      </c>
    </row>
    <row r="570" spans="1:7" x14ac:dyDescent="0.35">
      <c r="A570" s="406" t="s">
        <v>797</v>
      </c>
      <c r="B570" s="330" t="s">
        <v>195</v>
      </c>
      <c r="C570" s="321">
        <v>6.2083685766828101</v>
      </c>
      <c r="D570" s="321" t="s">
        <v>519</v>
      </c>
      <c r="E570" s="330" t="s">
        <v>195</v>
      </c>
      <c r="F570" s="330" t="s">
        <v>195</v>
      </c>
      <c r="G570" s="325" t="s">
        <v>517</v>
      </c>
    </row>
    <row r="571" spans="1:7" x14ac:dyDescent="0.35">
      <c r="A571" s="406" t="s">
        <v>798</v>
      </c>
      <c r="B571" s="330" t="s">
        <v>195</v>
      </c>
      <c r="C571" s="321">
        <v>15.278275422757799</v>
      </c>
      <c r="D571" s="321">
        <v>15.52463493848148</v>
      </c>
      <c r="E571" s="330" t="s">
        <v>195</v>
      </c>
      <c r="F571" s="330" t="s">
        <v>195</v>
      </c>
      <c r="G571" s="325" t="s">
        <v>517</v>
      </c>
    </row>
    <row r="572" spans="1:7" x14ac:dyDescent="0.35">
      <c r="A572" s="406" t="s">
        <v>799</v>
      </c>
      <c r="B572" s="330" t="s">
        <v>195</v>
      </c>
      <c r="C572" s="321">
        <v>8.8016924452317795</v>
      </c>
      <c r="D572" s="321">
        <v>8.48939568274767</v>
      </c>
      <c r="E572" s="330" t="s">
        <v>195</v>
      </c>
      <c r="F572" s="330" t="s">
        <v>195</v>
      </c>
      <c r="G572" s="325" t="s">
        <v>517</v>
      </c>
    </row>
    <row r="573" spans="1:7" x14ac:dyDescent="0.35">
      <c r="A573" s="406" t="s">
        <v>800</v>
      </c>
      <c r="B573" s="330" t="s">
        <v>195</v>
      </c>
      <c r="C573" s="321">
        <v>5.1525731574840696</v>
      </c>
      <c r="D573" s="321" t="s">
        <v>519</v>
      </c>
      <c r="E573" s="330" t="s">
        <v>195</v>
      </c>
      <c r="F573" s="330" t="s">
        <v>195</v>
      </c>
      <c r="G573" s="325" t="s">
        <v>517</v>
      </c>
    </row>
    <row r="574" spans="1:7" x14ac:dyDescent="0.35">
      <c r="A574" s="406" t="s">
        <v>801</v>
      </c>
      <c r="B574" s="330" t="s">
        <v>195</v>
      </c>
      <c r="C574" s="321">
        <v>961.657313045705</v>
      </c>
      <c r="D574" s="321">
        <v>10.514932913054629</v>
      </c>
      <c r="E574" s="330" t="s">
        <v>195</v>
      </c>
      <c r="F574" s="330" t="s">
        <v>195</v>
      </c>
      <c r="G574" s="325" t="s">
        <v>517</v>
      </c>
    </row>
    <row r="575" spans="1:7" x14ac:dyDescent="0.35">
      <c r="A575" s="406" t="s">
        <v>3332</v>
      </c>
      <c r="B575" s="330" t="s">
        <v>195</v>
      </c>
      <c r="C575" s="321">
        <v>7.2448214116877399</v>
      </c>
      <c r="D575" s="321" t="s">
        <v>519</v>
      </c>
      <c r="E575" s="330" t="s">
        <v>195</v>
      </c>
      <c r="F575" s="330" t="s">
        <v>195</v>
      </c>
      <c r="G575" s="325" t="s">
        <v>517</v>
      </c>
    </row>
    <row r="576" spans="1:7" x14ac:dyDescent="0.35">
      <c r="A576" s="406" t="s">
        <v>3333</v>
      </c>
      <c r="B576" s="330" t="s">
        <v>195</v>
      </c>
      <c r="C576" s="321">
        <v>1.7394504390044301</v>
      </c>
      <c r="D576" s="321" t="s">
        <v>519</v>
      </c>
      <c r="E576" s="330" t="s">
        <v>195</v>
      </c>
      <c r="F576" s="330" t="s">
        <v>195</v>
      </c>
      <c r="G576" s="325" t="s">
        <v>517</v>
      </c>
    </row>
    <row r="577" spans="1:7" x14ac:dyDescent="0.35">
      <c r="A577" s="371" t="s">
        <v>802</v>
      </c>
      <c r="B577" s="330" t="s">
        <v>195</v>
      </c>
      <c r="C577" s="321">
        <v>3.47664809845039</v>
      </c>
      <c r="D577" s="321">
        <v>1.15882913799309</v>
      </c>
      <c r="E577" s="330" t="s">
        <v>195</v>
      </c>
      <c r="F577" s="330" t="s">
        <v>195</v>
      </c>
      <c r="G577" s="325" t="s">
        <v>517</v>
      </c>
    </row>
    <row r="578" spans="1:7" x14ac:dyDescent="0.35">
      <c r="A578" s="371" t="s">
        <v>803</v>
      </c>
      <c r="B578" s="330" t="s">
        <v>195</v>
      </c>
      <c r="C578" s="321">
        <v>812.30140082016101</v>
      </c>
      <c r="D578" s="321">
        <v>5.4580785736261301</v>
      </c>
      <c r="E578" s="330" t="s">
        <v>195</v>
      </c>
      <c r="F578" s="330" t="s">
        <v>195</v>
      </c>
      <c r="G578" s="325" t="s">
        <v>517</v>
      </c>
    </row>
    <row r="579" spans="1:7" x14ac:dyDescent="0.35">
      <c r="A579" s="371" t="s">
        <v>804</v>
      </c>
      <c r="B579" s="330" t="s">
        <v>195</v>
      </c>
      <c r="C579" s="321">
        <v>143.12910339503199</v>
      </c>
      <c r="D579" s="321">
        <v>5.9231313104706302</v>
      </c>
      <c r="E579" s="330" t="s">
        <v>195</v>
      </c>
      <c r="F579" s="330" t="s">
        <v>195</v>
      </c>
      <c r="G579" s="321" t="s">
        <v>517</v>
      </c>
    </row>
    <row r="580" spans="1:7" x14ac:dyDescent="0.35">
      <c r="A580" s="407" t="s">
        <v>805</v>
      </c>
      <c r="B580" s="330" t="s">
        <v>195</v>
      </c>
      <c r="C580" s="321" t="s">
        <v>544</v>
      </c>
      <c r="D580" s="321" t="s">
        <v>544</v>
      </c>
      <c r="E580" s="330" t="s">
        <v>195</v>
      </c>
      <c r="F580" s="330" t="s">
        <v>195</v>
      </c>
      <c r="G580" s="325" t="s">
        <v>517</v>
      </c>
    </row>
    <row r="581" spans="1:7" x14ac:dyDescent="0.35">
      <c r="A581" s="407" t="s">
        <v>806</v>
      </c>
      <c r="B581" s="330" t="s">
        <v>195</v>
      </c>
      <c r="C581" s="321">
        <v>0.97110900520321997</v>
      </c>
      <c r="D581" s="321">
        <v>8.605344306328E-2</v>
      </c>
      <c r="E581" s="330" t="s">
        <v>195</v>
      </c>
      <c r="F581" s="330" t="s">
        <v>195</v>
      </c>
      <c r="G581" s="325" t="s">
        <v>517</v>
      </c>
    </row>
    <row r="582" spans="1:7" x14ac:dyDescent="0.35">
      <c r="A582" s="407" t="s">
        <v>807</v>
      </c>
      <c r="B582" s="330" t="s">
        <v>195</v>
      </c>
      <c r="C582" s="321">
        <v>12.102255140157601</v>
      </c>
      <c r="D582" s="321">
        <v>0.46691353425823001</v>
      </c>
      <c r="E582" s="330" t="s">
        <v>195</v>
      </c>
      <c r="F582" s="330" t="s">
        <v>195</v>
      </c>
      <c r="G582" s="325" t="s">
        <v>517</v>
      </c>
    </row>
    <row r="583" spans="1:7" x14ac:dyDescent="0.35">
      <c r="A583" s="407" t="s">
        <v>808</v>
      </c>
      <c r="B583" s="330" t="s">
        <v>195</v>
      </c>
      <c r="C583" s="321">
        <v>0.20352704247281</v>
      </c>
      <c r="D583" s="321">
        <v>8.4830813865599992E-3</v>
      </c>
      <c r="E583" s="330" t="s">
        <v>195</v>
      </c>
      <c r="F583" s="330" t="s">
        <v>195</v>
      </c>
      <c r="G583" s="325" t="s">
        <v>517</v>
      </c>
    </row>
    <row r="584" spans="1:7" x14ac:dyDescent="0.35">
      <c r="A584" s="407" t="s">
        <v>809</v>
      </c>
      <c r="B584" s="330" t="s">
        <v>195</v>
      </c>
      <c r="C584" s="321">
        <v>129.43079884371301</v>
      </c>
      <c r="D584" s="321">
        <v>5.3616812517625601</v>
      </c>
      <c r="E584" s="330" t="s">
        <v>195</v>
      </c>
      <c r="F584" s="330" t="s">
        <v>195</v>
      </c>
      <c r="G584" s="325" t="s">
        <v>517</v>
      </c>
    </row>
    <row r="585" spans="1:7" x14ac:dyDescent="0.35">
      <c r="A585" s="102" t="s">
        <v>810</v>
      </c>
      <c r="B585" s="330" t="s">
        <v>195</v>
      </c>
      <c r="C585" s="321">
        <v>0.42141336348535002</v>
      </c>
      <c r="D585" s="321" t="s">
        <v>519</v>
      </c>
      <c r="E585" s="330" t="s">
        <v>195</v>
      </c>
      <c r="F585" s="330" t="s">
        <v>195</v>
      </c>
      <c r="G585" s="321" t="s">
        <v>517</v>
      </c>
    </row>
    <row r="586" spans="1:7" x14ac:dyDescent="0.35">
      <c r="A586" s="408" t="s">
        <v>811</v>
      </c>
      <c r="B586" s="330" t="s">
        <v>195</v>
      </c>
      <c r="C586" s="321">
        <v>0.42141336348535002</v>
      </c>
      <c r="D586" s="321" t="s">
        <v>519</v>
      </c>
      <c r="E586" s="330" t="s">
        <v>195</v>
      </c>
      <c r="F586" s="330" t="s">
        <v>195</v>
      </c>
      <c r="G586" s="325" t="s">
        <v>517</v>
      </c>
    </row>
    <row r="587" spans="1:7" ht="15" thickBot="1" x14ac:dyDescent="0.4">
      <c r="A587" s="371" t="s">
        <v>815</v>
      </c>
      <c r="B587" s="330" t="s">
        <v>195</v>
      </c>
      <c r="C587" s="330" t="s">
        <v>195</v>
      </c>
      <c r="D587" s="321" t="s">
        <v>519</v>
      </c>
      <c r="E587" s="330" t="s">
        <v>195</v>
      </c>
      <c r="F587" s="330" t="s">
        <v>195</v>
      </c>
      <c r="G587" s="330" t="s">
        <v>195</v>
      </c>
    </row>
    <row r="588" spans="1:7" s="409" customFormat="1" ht="12.75" customHeight="1" thickTop="1" x14ac:dyDescent="0.25">
      <c r="A588" s="103" t="s">
        <v>816</v>
      </c>
      <c r="B588" s="330" t="s">
        <v>195</v>
      </c>
      <c r="C588" s="321">
        <v>719.88457694084161</v>
      </c>
      <c r="D588" s="330" t="s">
        <v>195</v>
      </c>
      <c r="E588" s="330" t="s">
        <v>195</v>
      </c>
      <c r="F588" s="330" t="s">
        <v>195</v>
      </c>
      <c r="G588" s="321" t="s">
        <v>517</v>
      </c>
    </row>
    <row r="589" spans="1:7" s="409" customFormat="1" ht="12.75" customHeight="1" x14ac:dyDescent="0.25">
      <c r="A589" s="104" t="s">
        <v>817</v>
      </c>
      <c r="B589" s="330" t="s">
        <v>195</v>
      </c>
      <c r="C589" s="325" t="s">
        <v>517</v>
      </c>
      <c r="D589" s="321">
        <v>1050.4987232257683</v>
      </c>
      <c r="E589" s="325" t="s">
        <v>517</v>
      </c>
      <c r="F589" s="325" t="s">
        <v>517</v>
      </c>
      <c r="G589" s="325" t="s">
        <v>517</v>
      </c>
    </row>
    <row r="590" spans="1:7" s="409" customFormat="1" ht="12.75" customHeight="1" x14ac:dyDescent="0.25">
      <c r="A590" s="104" t="s">
        <v>818</v>
      </c>
      <c r="B590" s="330" t="s">
        <v>195</v>
      </c>
      <c r="C590" s="321" t="s">
        <v>519</v>
      </c>
      <c r="D590" s="321" t="s">
        <v>519</v>
      </c>
      <c r="E590" s="325" t="s">
        <v>519</v>
      </c>
      <c r="F590" s="325" t="s">
        <v>519</v>
      </c>
      <c r="G590" s="325" t="s">
        <v>517</v>
      </c>
    </row>
    <row r="591" spans="1:7" s="409" customFormat="1" ht="12.75" customHeight="1" x14ac:dyDescent="0.25">
      <c r="A591" s="104" t="s">
        <v>819</v>
      </c>
      <c r="B591" s="330" t="s">
        <v>195</v>
      </c>
      <c r="C591" s="321">
        <v>15.75656595933634</v>
      </c>
      <c r="D591" s="321">
        <v>0.58016238136954001</v>
      </c>
      <c r="E591" s="325">
        <v>13.575054185759781</v>
      </c>
      <c r="F591" s="325">
        <v>331.92264776727751</v>
      </c>
      <c r="G591" s="325" t="s">
        <v>517</v>
      </c>
    </row>
    <row r="592" spans="1:7" s="409" customFormat="1" ht="14.25" customHeight="1" x14ac:dyDescent="0.25">
      <c r="A592" s="378" t="s">
        <v>820</v>
      </c>
      <c r="B592" s="321">
        <v>4349.248664685867</v>
      </c>
      <c r="C592" s="330" t="s">
        <v>195</v>
      </c>
      <c r="D592" s="330" t="s">
        <v>195</v>
      </c>
      <c r="E592" s="330" t="s">
        <v>195</v>
      </c>
      <c r="F592" s="330" t="s">
        <v>195</v>
      </c>
      <c r="G592" s="330" t="s">
        <v>195</v>
      </c>
    </row>
    <row r="593" spans="1:7" s="409" customFormat="1" ht="12" customHeight="1" x14ac:dyDescent="0.25">
      <c r="A593" s="378" t="s">
        <v>821</v>
      </c>
      <c r="B593" s="321">
        <v>3149.7141100000003</v>
      </c>
      <c r="C593" s="330" t="s">
        <v>195</v>
      </c>
      <c r="D593" s="330" t="s">
        <v>195</v>
      </c>
      <c r="E593" s="330" t="s">
        <v>195</v>
      </c>
      <c r="F593" s="330" t="s">
        <v>195</v>
      </c>
      <c r="G593" s="330" t="s">
        <v>195</v>
      </c>
    </row>
    <row r="594" spans="1:7" s="409" customFormat="1" ht="12" customHeight="1" x14ac:dyDescent="0.25">
      <c r="A594" s="377" t="s">
        <v>822</v>
      </c>
      <c r="B594" s="321" t="s">
        <v>517</v>
      </c>
      <c r="C594" s="330" t="s">
        <v>195</v>
      </c>
      <c r="D594" s="330" t="s">
        <v>195</v>
      </c>
      <c r="E594" s="330" t="s">
        <v>195</v>
      </c>
      <c r="F594" s="330" t="s">
        <v>195</v>
      </c>
      <c r="G594" s="330" t="s">
        <v>195</v>
      </c>
    </row>
    <row r="595" spans="1:7" s="409" customFormat="1" ht="13.5" customHeight="1" x14ac:dyDescent="0.25">
      <c r="A595" s="105" t="s">
        <v>823</v>
      </c>
      <c r="B595" s="321" t="s">
        <v>517</v>
      </c>
      <c r="C595" s="321" t="s">
        <v>517</v>
      </c>
      <c r="D595" s="321" t="s">
        <v>517</v>
      </c>
      <c r="E595" s="321" t="s">
        <v>517</v>
      </c>
      <c r="F595" s="321" t="s">
        <v>517</v>
      </c>
      <c r="G595" s="321" t="s">
        <v>517</v>
      </c>
    </row>
    <row r="596" spans="1:7" s="211" customFormat="1" x14ac:dyDescent="0.35"/>
    <row r="597" spans="1:7" customFormat="1" x14ac:dyDescent="0.35">
      <c r="A597" s="106" t="s">
        <v>824</v>
      </c>
      <c r="B597" s="107">
        <f t="shared" ref="B597:G597" si="10">B519</f>
        <v>7498.9627746858669</v>
      </c>
      <c r="C597" s="107">
        <f t="shared" si="10"/>
        <v>9552.616389239789</v>
      </c>
      <c r="D597" s="107">
        <f t="shared" si="10"/>
        <v>1105.9903994233835</v>
      </c>
      <c r="E597" s="107">
        <f t="shared" si="10"/>
        <v>13.575054185759781</v>
      </c>
      <c r="F597" s="107">
        <f t="shared" si="10"/>
        <v>331.92264776727751</v>
      </c>
      <c r="G597" s="107" t="str">
        <f t="shared" si="10"/>
        <v>NA</v>
      </c>
    </row>
    <row r="598" spans="1:7" customFormat="1" x14ac:dyDescent="0.35"/>
    <row r="600" spans="1:7" ht="15.5" x14ac:dyDescent="0.35">
      <c r="A600" s="316" t="s">
        <v>825</v>
      </c>
      <c r="B600" s="358"/>
      <c r="C600" s="358"/>
      <c r="D600" s="358"/>
      <c r="E600" s="358"/>
      <c r="F600" s="358"/>
      <c r="G600" s="359" t="s">
        <v>501</v>
      </c>
    </row>
    <row r="601" spans="1:7" ht="15.5" x14ac:dyDescent="0.35">
      <c r="A601" s="316" t="s">
        <v>718</v>
      </c>
      <c r="B601" s="358"/>
      <c r="C601" s="358"/>
      <c r="D601" s="358"/>
      <c r="E601" s="358"/>
      <c r="F601" s="358"/>
      <c r="G601" s="359" t="s">
        <v>3318</v>
      </c>
    </row>
    <row r="602" spans="1:7" x14ac:dyDescent="0.35">
      <c r="A602" s="358"/>
      <c r="B602" s="358"/>
      <c r="C602" s="358"/>
      <c r="D602" s="358"/>
      <c r="E602" s="358"/>
      <c r="F602" s="358"/>
      <c r="G602" s="359" t="s">
        <v>502</v>
      </c>
    </row>
    <row r="603" spans="1:7" x14ac:dyDescent="0.35">
      <c r="A603" s="358"/>
      <c r="B603" s="358"/>
      <c r="C603" s="358"/>
      <c r="D603" s="358"/>
      <c r="E603" s="358"/>
      <c r="F603" s="358"/>
      <c r="G603" s="410"/>
    </row>
    <row r="604" spans="1:7" ht="54" customHeight="1" x14ac:dyDescent="0.35">
      <c r="A604" s="471" t="s">
        <v>503</v>
      </c>
      <c r="B604" s="108" t="s">
        <v>826</v>
      </c>
      <c r="C604" s="108" t="s">
        <v>827</v>
      </c>
      <c r="D604" s="108" t="s">
        <v>828</v>
      </c>
      <c r="E604" s="108" t="s">
        <v>665</v>
      </c>
      <c r="F604" s="108" t="s">
        <v>508</v>
      </c>
      <c r="G604" s="108" t="s">
        <v>509</v>
      </c>
    </row>
    <row r="605" spans="1:7" ht="15" thickBot="1" x14ac:dyDescent="0.4">
      <c r="A605" s="472"/>
      <c r="B605" s="473" t="s">
        <v>511</v>
      </c>
      <c r="C605" s="474"/>
      <c r="D605" s="474"/>
      <c r="E605" s="474"/>
      <c r="F605" s="474"/>
      <c r="G605" s="475"/>
    </row>
    <row r="606" spans="1:7" ht="15" thickTop="1" x14ac:dyDescent="0.35">
      <c r="A606" s="109" t="s">
        <v>829</v>
      </c>
      <c r="B606" s="321">
        <v>-830951.84504494444</v>
      </c>
      <c r="C606" s="321">
        <v>352.29552844071242</v>
      </c>
      <c r="D606" s="321">
        <v>25.04346066861428</v>
      </c>
      <c r="E606" s="321">
        <v>148.02151981631317</v>
      </c>
      <c r="F606" s="321">
        <v>4864.8428403863609</v>
      </c>
      <c r="G606" s="321" t="s">
        <v>540</v>
      </c>
    </row>
    <row r="607" spans="1:7" x14ac:dyDescent="0.35">
      <c r="A607" s="110" t="s">
        <v>830</v>
      </c>
      <c r="B607" s="321">
        <v>-682784.0574352775</v>
      </c>
      <c r="C607" s="321">
        <v>198.90309755681778</v>
      </c>
      <c r="D607" s="321">
        <v>12.431282947371161</v>
      </c>
      <c r="E607" s="321">
        <v>126.54916881631318</v>
      </c>
      <c r="F607" s="321">
        <v>4506.9703823863611</v>
      </c>
      <c r="G607" s="321" t="s">
        <v>540</v>
      </c>
    </row>
    <row r="608" spans="1:7" x14ac:dyDescent="0.35">
      <c r="A608" s="111" t="s">
        <v>831</v>
      </c>
      <c r="B608" s="321">
        <v>-573320.19402735587</v>
      </c>
      <c r="C608" s="321">
        <v>198.34769593615863</v>
      </c>
      <c r="D608" s="321">
        <v>12.120539004364939</v>
      </c>
      <c r="E608" s="325">
        <v>126.54916881631318</v>
      </c>
      <c r="F608" s="325">
        <v>4506.9703823863611</v>
      </c>
      <c r="G608" s="325" t="s">
        <v>544</v>
      </c>
    </row>
    <row r="609" spans="1:7" x14ac:dyDescent="0.35">
      <c r="A609" s="112" t="s">
        <v>832</v>
      </c>
      <c r="B609" s="321">
        <v>-110219.81428564573</v>
      </c>
      <c r="C609" s="321" t="s">
        <v>519</v>
      </c>
      <c r="D609" s="321" t="s">
        <v>3334</v>
      </c>
      <c r="E609" s="325" t="s">
        <v>517</v>
      </c>
      <c r="F609" s="325" t="s">
        <v>517</v>
      </c>
      <c r="G609" s="325" t="s">
        <v>517</v>
      </c>
    </row>
    <row r="610" spans="1:7" x14ac:dyDescent="0.35">
      <c r="A610" s="113" t="s">
        <v>833</v>
      </c>
      <c r="B610" s="321">
        <v>24814.816586917987</v>
      </c>
      <c r="C610" s="321" t="s">
        <v>3334</v>
      </c>
      <c r="D610" s="321" t="s">
        <v>3334</v>
      </c>
      <c r="E610" s="321" t="s">
        <v>517</v>
      </c>
      <c r="F610" s="321" t="s">
        <v>517</v>
      </c>
      <c r="G610" s="321" t="s">
        <v>517</v>
      </c>
    </row>
    <row r="611" spans="1:7" x14ac:dyDescent="0.35">
      <c r="A611" s="111" t="s">
        <v>834</v>
      </c>
      <c r="B611" s="321">
        <v>-29001.50383515003</v>
      </c>
      <c r="C611" s="321" t="s">
        <v>634</v>
      </c>
      <c r="D611" s="321" t="s">
        <v>519</v>
      </c>
      <c r="E611" s="325" t="s">
        <v>517</v>
      </c>
      <c r="F611" s="325" t="s">
        <v>517</v>
      </c>
      <c r="G611" s="325" t="s">
        <v>517</v>
      </c>
    </row>
    <row r="612" spans="1:7" x14ac:dyDescent="0.35">
      <c r="A612" s="111" t="s">
        <v>835</v>
      </c>
      <c r="B612" s="321">
        <v>53816.32042206802</v>
      </c>
      <c r="C612" s="321" t="s">
        <v>634</v>
      </c>
      <c r="D612" s="321" t="s">
        <v>634</v>
      </c>
      <c r="E612" s="325" t="s">
        <v>517</v>
      </c>
      <c r="F612" s="325" t="s">
        <v>517</v>
      </c>
      <c r="G612" s="325" t="s">
        <v>517</v>
      </c>
    </row>
    <row r="613" spans="1:7" x14ac:dyDescent="0.35">
      <c r="A613" s="110" t="s">
        <v>836</v>
      </c>
      <c r="B613" s="321">
        <v>-29604.516526781397</v>
      </c>
      <c r="C613" s="321">
        <v>12.663181</v>
      </c>
      <c r="D613" s="321">
        <v>1.1562030000000001</v>
      </c>
      <c r="E613" s="321">
        <v>21.472351</v>
      </c>
      <c r="F613" s="321">
        <v>357.87245800000005</v>
      </c>
      <c r="G613" s="321" t="s">
        <v>517</v>
      </c>
    </row>
    <row r="614" spans="1:7" x14ac:dyDescent="0.35">
      <c r="A614" s="111" t="s">
        <v>837</v>
      </c>
      <c r="B614" s="321">
        <v>10704.736910005491</v>
      </c>
      <c r="C614" s="321">
        <v>12.663181</v>
      </c>
      <c r="D614" s="321">
        <v>1.1562030000000001</v>
      </c>
      <c r="E614" s="325">
        <v>21.472351</v>
      </c>
      <c r="F614" s="325">
        <v>357.87245800000005</v>
      </c>
      <c r="G614" s="325" t="s">
        <v>517</v>
      </c>
    </row>
    <row r="615" spans="1:7" x14ac:dyDescent="0.35">
      <c r="A615" s="112" t="s">
        <v>838</v>
      </c>
      <c r="B615" s="321">
        <v>-40309.253436786887</v>
      </c>
      <c r="C615" s="321" t="s">
        <v>519</v>
      </c>
      <c r="D615" s="321" t="s">
        <v>519</v>
      </c>
      <c r="E615" s="325" t="s">
        <v>517</v>
      </c>
      <c r="F615" s="325" t="s">
        <v>517</v>
      </c>
      <c r="G615" s="325" t="s">
        <v>517</v>
      </c>
    </row>
    <row r="616" spans="1:7" x14ac:dyDescent="0.35">
      <c r="A616" s="113" t="s">
        <v>839</v>
      </c>
      <c r="B616" s="321">
        <v>-5720.1278569514234</v>
      </c>
      <c r="C616" s="321">
        <v>140.72924988389465</v>
      </c>
      <c r="D616" s="321">
        <v>0.59525414428571</v>
      </c>
      <c r="E616" s="321" t="s">
        <v>517</v>
      </c>
      <c r="F616" s="321" t="s">
        <v>517</v>
      </c>
      <c r="G616" s="321" t="s">
        <v>517</v>
      </c>
    </row>
    <row r="617" spans="1:7" x14ac:dyDescent="0.35">
      <c r="A617" s="111" t="s">
        <v>840</v>
      </c>
      <c r="B617" s="321">
        <v>-9898.0959948593736</v>
      </c>
      <c r="C617" s="321" t="s">
        <v>544</v>
      </c>
      <c r="D617" s="321">
        <v>0.59215403</v>
      </c>
      <c r="E617" s="325" t="s">
        <v>517</v>
      </c>
      <c r="F617" s="325" t="s">
        <v>517</v>
      </c>
      <c r="G617" s="325" t="s">
        <v>517</v>
      </c>
    </row>
    <row r="618" spans="1:7" x14ac:dyDescent="0.35">
      <c r="A618" s="111" t="s">
        <v>841</v>
      </c>
      <c r="B618" s="321">
        <v>-31.5897889193363</v>
      </c>
      <c r="C618" s="321" t="s">
        <v>544</v>
      </c>
      <c r="D618" s="321" t="s">
        <v>540</v>
      </c>
      <c r="E618" s="325" t="s">
        <v>517</v>
      </c>
      <c r="F618" s="325" t="s">
        <v>517</v>
      </c>
      <c r="G618" s="325" t="s">
        <v>517</v>
      </c>
    </row>
    <row r="619" spans="1:7" x14ac:dyDescent="0.35">
      <c r="A619" s="110" t="s">
        <v>842</v>
      </c>
      <c r="B619" s="321">
        <v>-31610.861039128908</v>
      </c>
      <c r="C619" s="321" t="s">
        <v>544</v>
      </c>
      <c r="D619" s="321">
        <v>6.04757815668298</v>
      </c>
      <c r="E619" s="321" t="s">
        <v>544</v>
      </c>
      <c r="F619" s="321" t="s">
        <v>544</v>
      </c>
      <c r="G619" s="321" t="s">
        <v>517</v>
      </c>
    </row>
    <row r="620" spans="1:7" x14ac:dyDescent="0.35">
      <c r="A620" s="111" t="s">
        <v>843</v>
      </c>
      <c r="B620" s="321">
        <v>-116642.3750794526</v>
      </c>
      <c r="C620" s="321" t="s">
        <v>544</v>
      </c>
      <c r="D620" s="321">
        <v>6.04757815668298</v>
      </c>
      <c r="E620" s="325" t="s">
        <v>544</v>
      </c>
      <c r="F620" s="325" t="s">
        <v>544</v>
      </c>
      <c r="G620" s="325" t="s">
        <v>517</v>
      </c>
    </row>
    <row r="621" spans="1:7" x14ac:dyDescent="0.35">
      <c r="A621" s="112" t="s">
        <v>844</v>
      </c>
      <c r="B621" s="321">
        <v>85031.514040323702</v>
      </c>
      <c r="C621" s="321" t="s">
        <v>544</v>
      </c>
      <c r="D621" s="321" t="s">
        <v>634</v>
      </c>
      <c r="E621" s="325" t="s">
        <v>544</v>
      </c>
      <c r="F621" s="325" t="s">
        <v>544</v>
      </c>
      <c r="G621" s="325" t="s">
        <v>517</v>
      </c>
    </row>
    <row r="622" spans="1:7" x14ac:dyDescent="0.35">
      <c r="A622" s="113" t="s">
        <v>845</v>
      </c>
      <c r="B622" s="321" t="s">
        <v>517</v>
      </c>
      <c r="C622" s="321" t="s">
        <v>517</v>
      </c>
      <c r="D622" s="321" t="s">
        <v>517</v>
      </c>
      <c r="E622" s="321" t="s">
        <v>517</v>
      </c>
      <c r="F622" s="321" t="s">
        <v>517</v>
      </c>
      <c r="G622" s="321" t="s">
        <v>517</v>
      </c>
    </row>
    <row r="623" spans="1:7" x14ac:dyDescent="0.35">
      <c r="A623" s="111" t="s">
        <v>846</v>
      </c>
      <c r="B623" s="330" t="s">
        <v>195</v>
      </c>
      <c r="C623" s="330" t="s">
        <v>195</v>
      </c>
      <c r="D623" s="330" t="s">
        <v>195</v>
      </c>
      <c r="E623" s="330" t="s">
        <v>195</v>
      </c>
      <c r="F623" s="330" t="s">
        <v>195</v>
      </c>
      <c r="G623" s="330" t="s">
        <v>195</v>
      </c>
    </row>
    <row r="624" spans="1:7" x14ac:dyDescent="0.35">
      <c r="A624" s="111" t="s">
        <v>847</v>
      </c>
      <c r="B624" s="321" t="s">
        <v>517</v>
      </c>
      <c r="C624" s="321" t="s">
        <v>517</v>
      </c>
      <c r="D624" s="321" t="s">
        <v>517</v>
      </c>
      <c r="E624" s="325" t="s">
        <v>517</v>
      </c>
      <c r="F624" s="325" t="s">
        <v>517</v>
      </c>
      <c r="G624" s="325" t="s">
        <v>517</v>
      </c>
    </row>
    <row r="625" spans="1:8" x14ac:dyDescent="0.35">
      <c r="A625" s="110" t="s">
        <v>848</v>
      </c>
      <c r="B625" s="321">
        <v>-106047.09877372319</v>
      </c>
      <c r="C625" s="330" t="s">
        <v>195</v>
      </c>
      <c r="D625" s="330" t="s">
        <v>195</v>
      </c>
      <c r="E625" s="330" t="s">
        <v>195</v>
      </c>
      <c r="F625" s="330" t="s">
        <v>195</v>
      </c>
      <c r="G625" s="330" t="s">
        <v>195</v>
      </c>
    </row>
    <row r="626" spans="1:8" x14ac:dyDescent="0.35">
      <c r="A626" s="411" t="s">
        <v>849</v>
      </c>
      <c r="B626" s="321" t="s">
        <v>3334</v>
      </c>
      <c r="C626" s="321" t="s">
        <v>540</v>
      </c>
      <c r="D626" s="321">
        <v>2.41583792</v>
      </c>
      <c r="E626" s="321" t="s">
        <v>517</v>
      </c>
      <c r="F626" s="321" t="s">
        <v>517</v>
      </c>
      <c r="G626" s="321" t="s">
        <v>517</v>
      </c>
    </row>
    <row r="627" spans="1:8" x14ac:dyDescent="0.35">
      <c r="A627" s="394" t="s">
        <v>850</v>
      </c>
      <c r="B627" s="321" t="s">
        <v>3334</v>
      </c>
      <c r="C627" s="321" t="s">
        <v>540</v>
      </c>
      <c r="D627" s="321">
        <v>2.41583792</v>
      </c>
      <c r="E627" s="321" t="s">
        <v>517</v>
      </c>
      <c r="F627" s="321" t="s">
        <v>517</v>
      </c>
      <c r="G627" s="321" t="s">
        <v>517</v>
      </c>
    </row>
    <row r="629" spans="1:8" x14ac:dyDescent="0.35">
      <c r="A629" s="72" t="s">
        <v>851</v>
      </c>
      <c r="B629" s="73">
        <f t="shared" ref="B629:G629" si="11">B606</f>
        <v>-830951.84504494444</v>
      </c>
      <c r="C629" s="91">
        <f t="shared" si="11"/>
        <v>352.29552844071242</v>
      </c>
      <c r="D629" s="91">
        <f t="shared" si="11"/>
        <v>25.04346066861428</v>
      </c>
      <c r="E629" s="91">
        <f t="shared" si="11"/>
        <v>148.02151981631317</v>
      </c>
      <c r="F629" s="91">
        <f t="shared" si="11"/>
        <v>4864.8428403863609</v>
      </c>
      <c r="G629" s="91" t="str">
        <f t="shared" si="11"/>
        <v>NE,NA</v>
      </c>
    </row>
    <row r="632" spans="1:8" ht="15" x14ac:dyDescent="0.35">
      <c r="A632" s="481" t="s">
        <v>852</v>
      </c>
      <c r="B632" s="481"/>
      <c r="C632" s="358"/>
      <c r="D632" s="358"/>
      <c r="E632" s="358"/>
      <c r="F632" s="358"/>
      <c r="G632" s="358"/>
      <c r="H632" s="359" t="s">
        <v>501</v>
      </c>
    </row>
    <row r="633" spans="1:8" ht="15.5" x14ac:dyDescent="0.35">
      <c r="A633" s="381" t="s">
        <v>718</v>
      </c>
      <c r="B633" s="341"/>
      <c r="C633" s="358"/>
      <c r="D633" s="358"/>
      <c r="E633" s="358"/>
      <c r="F633" s="358"/>
      <c r="G633" s="358"/>
      <c r="H633" s="359" t="s">
        <v>3318</v>
      </c>
    </row>
    <row r="634" spans="1:8" x14ac:dyDescent="0.35">
      <c r="A634" s="358"/>
      <c r="B634" s="358"/>
      <c r="C634" s="358"/>
      <c r="D634" s="358"/>
      <c r="E634" s="358"/>
      <c r="F634" s="358"/>
      <c r="G634" s="358"/>
      <c r="H634" s="359" t="s">
        <v>502</v>
      </c>
    </row>
    <row r="635" spans="1:8" x14ac:dyDescent="0.35">
      <c r="A635" s="358"/>
      <c r="B635" s="358"/>
      <c r="C635" s="358"/>
      <c r="D635" s="358"/>
      <c r="E635" s="358"/>
      <c r="F635" s="358"/>
      <c r="G635" s="358"/>
      <c r="H635" s="412"/>
    </row>
    <row r="636" spans="1:8" x14ac:dyDescent="0.35">
      <c r="A636" s="464" t="s">
        <v>853</v>
      </c>
      <c r="B636" s="413" t="s">
        <v>854</v>
      </c>
      <c r="C636" s="414" t="s">
        <v>505</v>
      </c>
      <c r="D636" s="414" t="s">
        <v>506</v>
      </c>
      <c r="E636" s="414" t="s">
        <v>665</v>
      </c>
      <c r="F636" s="415" t="s">
        <v>508</v>
      </c>
      <c r="G636" s="416" t="s">
        <v>509</v>
      </c>
      <c r="H636" s="415" t="s">
        <v>666</v>
      </c>
    </row>
    <row r="637" spans="1:8" ht="15" thickBot="1" x14ac:dyDescent="0.4">
      <c r="A637" s="465"/>
      <c r="B637" s="466" t="s">
        <v>511</v>
      </c>
      <c r="C637" s="467"/>
      <c r="D637" s="467"/>
      <c r="E637" s="467"/>
      <c r="F637" s="467"/>
      <c r="G637" s="467"/>
      <c r="H637" s="468"/>
    </row>
    <row r="638" spans="1:8" ht="15" thickTop="1" x14ac:dyDescent="0.35">
      <c r="A638" s="417" t="s">
        <v>855</v>
      </c>
      <c r="B638" s="321" t="s">
        <v>3329</v>
      </c>
      <c r="C638" s="321">
        <v>5945.1297249155041</v>
      </c>
      <c r="D638" s="321">
        <v>20.319075856423058</v>
      </c>
      <c r="E638" s="321">
        <v>2.3460190219567099</v>
      </c>
      <c r="F638" s="321">
        <v>6.5483463597946603</v>
      </c>
      <c r="G638" s="321">
        <v>114.39560414851302</v>
      </c>
      <c r="H638" s="321">
        <v>0.74349333311907995</v>
      </c>
    </row>
    <row r="639" spans="1:8" x14ac:dyDescent="0.35">
      <c r="A639" s="418" t="s">
        <v>857</v>
      </c>
      <c r="B639" s="321" t="s">
        <v>581</v>
      </c>
      <c r="C639" s="321">
        <v>5252.843171928128</v>
      </c>
      <c r="D639" s="330" t="s">
        <v>195</v>
      </c>
      <c r="E639" s="321">
        <v>2.3460190219567099</v>
      </c>
      <c r="F639" s="321">
        <v>6.1117899358083498</v>
      </c>
      <c r="G639" s="321">
        <v>21.695718028166269</v>
      </c>
      <c r="H639" s="330" t="s">
        <v>195</v>
      </c>
    </row>
    <row r="640" spans="1:8" x14ac:dyDescent="0.35">
      <c r="A640" s="94" t="s">
        <v>858</v>
      </c>
      <c r="B640" s="321" t="s">
        <v>581</v>
      </c>
      <c r="C640" s="321">
        <v>5252.843171928128</v>
      </c>
      <c r="D640" s="330" t="s">
        <v>195</v>
      </c>
      <c r="E640" s="325">
        <v>2.3460190219567099</v>
      </c>
      <c r="F640" s="325">
        <v>6.1117899358083498</v>
      </c>
      <c r="G640" s="325">
        <v>21.695718028166269</v>
      </c>
      <c r="H640" s="330" t="s">
        <v>195</v>
      </c>
    </row>
    <row r="641" spans="1:8" x14ac:dyDescent="0.35">
      <c r="A641" s="94" t="s">
        <v>859</v>
      </c>
      <c r="B641" s="321" t="s">
        <v>546</v>
      </c>
      <c r="C641" s="321" t="s">
        <v>546</v>
      </c>
      <c r="D641" s="330" t="s">
        <v>195</v>
      </c>
      <c r="E641" s="325" t="s">
        <v>546</v>
      </c>
      <c r="F641" s="325" t="s">
        <v>546</v>
      </c>
      <c r="G641" s="325" t="s">
        <v>546</v>
      </c>
      <c r="H641" s="330" t="s">
        <v>195</v>
      </c>
    </row>
    <row r="642" spans="1:8" x14ac:dyDescent="0.35">
      <c r="A642" s="114" t="s">
        <v>860</v>
      </c>
      <c r="B642" s="321" t="s">
        <v>546</v>
      </c>
      <c r="C642" s="321" t="s">
        <v>546</v>
      </c>
      <c r="D642" s="330" t="s">
        <v>195</v>
      </c>
      <c r="E642" s="321" t="s">
        <v>546</v>
      </c>
      <c r="F642" s="321" t="s">
        <v>546</v>
      </c>
      <c r="G642" s="321" t="s">
        <v>546</v>
      </c>
      <c r="H642" s="330" t="s">
        <v>195</v>
      </c>
    </row>
    <row r="643" spans="1:8" x14ac:dyDescent="0.35">
      <c r="A643" s="418" t="s">
        <v>861</v>
      </c>
      <c r="B643" s="330" t="s">
        <v>195</v>
      </c>
      <c r="C643" s="321">
        <v>74.571839999999995</v>
      </c>
      <c r="D643" s="321">
        <v>5.5928880000000003</v>
      </c>
      <c r="E643" s="321" t="s">
        <v>544</v>
      </c>
      <c r="F643" s="321" t="s">
        <v>544</v>
      </c>
      <c r="G643" s="321" t="s">
        <v>544</v>
      </c>
      <c r="H643" s="330" t="s">
        <v>195</v>
      </c>
    </row>
    <row r="644" spans="1:8" x14ac:dyDescent="0.35">
      <c r="A644" s="419" t="s">
        <v>862</v>
      </c>
      <c r="B644" s="330" t="s">
        <v>195</v>
      </c>
      <c r="C644" s="321">
        <v>74.571839999999995</v>
      </c>
      <c r="D644" s="321">
        <v>5.5928880000000003</v>
      </c>
      <c r="E644" s="325" t="s">
        <v>544</v>
      </c>
      <c r="F644" s="325" t="s">
        <v>544</v>
      </c>
      <c r="G644" s="325" t="s">
        <v>544</v>
      </c>
      <c r="H644" s="330" t="s">
        <v>195</v>
      </c>
    </row>
    <row r="645" spans="1:8" x14ac:dyDescent="0.35">
      <c r="A645" s="419" t="s">
        <v>863</v>
      </c>
      <c r="B645" s="330" t="s">
        <v>195</v>
      </c>
      <c r="C645" s="321" t="s">
        <v>634</v>
      </c>
      <c r="D645" s="321" t="s">
        <v>634</v>
      </c>
      <c r="E645" s="325" t="s">
        <v>544</v>
      </c>
      <c r="F645" s="325" t="s">
        <v>544</v>
      </c>
      <c r="G645" s="325" t="s">
        <v>544</v>
      </c>
      <c r="H645" s="330" t="s">
        <v>195</v>
      </c>
    </row>
    <row r="646" spans="1:8" x14ac:dyDescent="0.35">
      <c r="A646" s="418" t="s">
        <v>864</v>
      </c>
      <c r="B646" s="321" t="s">
        <v>551</v>
      </c>
      <c r="C646" s="321" t="s">
        <v>551</v>
      </c>
      <c r="D646" s="321" t="s">
        <v>551</v>
      </c>
      <c r="E646" s="321" t="s">
        <v>551</v>
      </c>
      <c r="F646" s="321" t="s">
        <v>551</v>
      </c>
      <c r="G646" s="321" t="s">
        <v>551</v>
      </c>
      <c r="H646" s="321" t="s">
        <v>551</v>
      </c>
    </row>
    <row r="647" spans="1:8" x14ac:dyDescent="0.35">
      <c r="A647" s="94" t="s">
        <v>865</v>
      </c>
      <c r="B647" s="321" t="s">
        <v>519</v>
      </c>
      <c r="C647" s="321" t="s">
        <v>551</v>
      </c>
      <c r="D647" s="321" t="s">
        <v>551</v>
      </c>
      <c r="E647" s="325" t="s">
        <v>519</v>
      </c>
      <c r="F647" s="325" t="s">
        <v>519</v>
      </c>
      <c r="G647" s="325" t="s">
        <v>519</v>
      </c>
      <c r="H647" s="325" t="s">
        <v>519</v>
      </c>
    </row>
    <row r="648" spans="1:8" x14ac:dyDescent="0.35">
      <c r="A648" s="94" t="s">
        <v>866</v>
      </c>
      <c r="B648" s="321" t="s">
        <v>517</v>
      </c>
      <c r="C648" s="321" t="s">
        <v>517</v>
      </c>
      <c r="D648" s="321" t="s">
        <v>517</v>
      </c>
      <c r="E648" s="325" t="s">
        <v>517</v>
      </c>
      <c r="F648" s="325" t="s">
        <v>517</v>
      </c>
      <c r="G648" s="325" t="s">
        <v>517</v>
      </c>
      <c r="H648" s="325" t="s">
        <v>517</v>
      </c>
    </row>
    <row r="649" spans="1:8" x14ac:dyDescent="0.35">
      <c r="A649" s="418" t="s">
        <v>867</v>
      </c>
      <c r="B649" s="330" t="s">
        <v>195</v>
      </c>
      <c r="C649" s="321">
        <v>617.71471298737617</v>
      </c>
      <c r="D649" s="321">
        <v>14.72618785642306</v>
      </c>
      <c r="E649" s="321" t="s">
        <v>596</v>
      </c>
      <c r="F649" s="321">
        <v>0.43655642398631</v>
      </c>
      <c r="G649" s="321">
        <v>49.308450064014231</v>
      </c>
      <c r="H649" s="330" t="s">
        <v>195</v>
      </c>
    </row>
    <row r="650" spans="1:8" x14ac:dyDescent="0.35">
      <c r="A650" s="94" t="s">
        <v>868</v>
      </c>
      <c r="B650" s="330" t="s">
        <v>195</v>
      </c>
      <c r="C650" s="321">
        <v>398.49813134839275</v>
      </c>
      <c r="D650" s="321">
        <v>14.72618785642306</v>
      </c>
      <c r="E650" s="325" t="s">
        <v>546</v>
      </c>
      <c r="F650" s="325">
        <v>0.43655642398631</v>
      </c>
      <c r="G650" s="325">
        <v>33.529746043529677</v>
      </c>
      <c r="H650" s="330" t="s">
        <v>195</v>
      </c>
    </row>
    <row r="651" spans="1:8" x14ac:dyDescent="0.35">
      <c r="A651" s="94" t="s">
        <v>869</v>
      </c>
      <c r="B651" s="330" t="s">
        <v>195</v>
      </c>
      <c r="C651" s="321">
        <v>219.21658163898346</v>
      </c>
      <c r="D651" s="321" t="s">
        <v>544</v>
      </c>
      <c r="E651" s="325" t="s">
        <v>546</v>
      </c>
      <c r="F651" s="325" t="s">
        <v>546</v>
      </c>
      <c r="G651" s="325">
        <v>15.77870402048455</v>
      </c>
      <c r="H651" s="330" t="s">
        <v>195</v>
      </c>
    </row>
    <row r="652" spans="1:8" x14ac:dyDescent="0.35">
      <c r="A652" s="94" t="s">
        <v>3335</v>
      </c>
      <c r="B652" s="330" t="s">
        <v>195</v>
      </c>
      <c r="C652" s="321" t="s">
        <v>519</v>
      </c>
      <c r="D652" s="321" t="s">
        <v>519</v>
      </c>
      <c r="E652" s="321" t="s">
        <v>519</v>
      </c>
      <c r="F652" s="321" t="s">
        <v>519</v>
      </c>
      <c r="G652" s="321" t="s">
        <v>519</v>
      </c>
      <c r="H652" s="330" t="s">
        <v>195</v>
      </c>
    </row>
    <row r="653" spans="1:8" x14ac:dyDescent="0.35">
      <c r="A653" s="418" t="s">
        <v>870</v>
      </c>
      <c r="B653" s="321" t="s">
        <v>517</v>
      </c>
      <c r="C653" s="321" t="s">
        <v>517</v>
      </c>
      <c r="D653" s="321" t="s">
        <v>517</v>
      </c>
      <c r="E653" s="321" t="s">
        <v>546</v>
      </c>
      <c r="F653" s="321" t="s">
        <v>546</v>
      </c>
      <c r="G653" s="321">
        <v>43.391436056332523</v>
      </c>
      <c r="H653" s="321">
        <v>0.74349333311907995</v>
      </c>
    </row>
    <row r="654" spans="1:8" x14ac:dyDescent="0.35">
      <c r="A654" s="394" t="s">
        <v>604</v>
      </c>
      <c r="B654" s="325" t="s">
        <v>517</v>
      </c>
      <c r="C654" s="325" t="s">
        <v>517</v>
      </c>
      <c r="D654" s="325" t="s">
        <v>517</v>
      </c>
      <c r="E654" s="325" t="s">
        <v>546</v>
      </c>
      <c r="F654" s="325" t="s">
        <v>546</v>
      </c>
      <c r="G654" s="325">
        <v>43.391436056332523</v>
      </c>
      <c r="H654" s="325">
        <v>0.74349333311907995</v>
      </c>
    </row>
    <row r="655" spans="1:8" x14ac:dyDescent="0.35">
      <c r="A655" s="418" t="s">
        <v>871</v>
      </c>
      <c r="B655" s="330" t="s">
        <v>195</v>
      </c>
      <c r="C655" s="330" t="s">
        <v>195</v>
      </c>
      <c r="D655" s="330" t="s">
        <v>195</v>
      </c>
      <c r="E655" s="330" t="s">
        <v>195</v>
      </c>
      <c r="F655" s="330" t="s">
        <v>195</v>
      </c>
      <c r="G655" s="330" t="s">
        <v>195</v>
      </c>
      <c r="H655" s="330" t="s">
        <v>195</v>
      </c>
    </row>
    <row r="656" spans="1:8" x14ac:dyDescent="0.35">
      <c r="A656" s="419" t="s">
        <v>872</v>
      </c>
      <c r="B656" s="325" t="s">
        <v>517</v>
      </c>
      <c r="C656" s="330" t="s">
        <v>195</v>
      </c>
      <c r="D656" s="330" t="s">
        <v>195</v>
      </c>
      <c r="E656" s="330" t="s">
        <v>195</v>
      </c>
      <c r="F656" s="330" t="s">
        <v>195</v>
      </c>
      <c r="G656" s="330" t="s">
        <v>195</v>
      </c>
      <c r="H656" s="330" t="s">
        <v>195</v>
      </c>
    </row>
    <row r="657" spans="1:8" x14ac:dyDescent="0.35">
      <c r="A657" s="419" t="s">
        <v>873</v>
      </c>
      <c r="B657" s="325" t="s">
        <v>517</v>
      </c>
      <c r="C657" s="330" t="s">
        <v>195</v>
      </c>
      <c r="D657" s="330" t="s">
        <v>195</v>
      </c>
      <c r="E657" s="330" t="s">
        <v>195</v>
      </c>
      <c r="F657" s="330" t="s">
        <v>195</v>
      </c>
      <c r="G657" s="330" t="s">
        <v>195</v>
      </c>
      <c r="H657" s="330" t="s">
        <v>195</v>
      </c>
    </row>
    <row r="658" spans="1:8" x14ac:dyDescent="0.35">
      <c r="A658" s="420" t="s">
        <v>874</v>
      </c>
      <c r="B658" s="325" t="s">
        <v>517</v>
      </c>
      <c r="C658" s="330" t="s">
        <v>195</v>
      </c>
      <c r="D658" s="330" t="s">
        <v>195</v>
      </c>
      <c r="E658" s="330" t="s">
        <v>195</v>
      </c>
      <c r="F658" s="330" t="s">
        <v>195</v>
      </c>
      <c r="G658" s="330" t="s">
        <v>195</v>
      </c>
      <c r="H658" s="330" t="s">
        <v>195</v>
      </c>
    </row>
    <row r="660" spans="1:8" x14ac:dyDescent="0.35">
      <c r="A660" s="72" t="s">
        <v>875</v>
      </c>
      <c r="B660" s="91" t="str">
        <f>B638</f>
        <v>NO,IE,NA</v>
      </c>
      <c r="C660" s="91">
        <f t="shared" ref="C660:H660" si="12">C638</f>
        <v>5945.1297249155041</v>
      </c>
      <c r="D660" s="91">
        <f t="shared" si="12"/>
        <v>20.319075856423058</v>
      </c>
      <c r="E660" s="91">
        <f t="shared" si="12"/>
        <v>2.3460190219567099</v>
      </c>
      <c r="F660" s="91">
        <f t="shared" si="12"/>
        <v>6.5483463597946603</v>
      </c>
      <c r="G660" s="91">
        <f t="shared" si="12"/>
        <v>114.39560414851302</v>
      </c>
      <c r="H660" s="91">
        <f t="shared" si="12"/>
        <v>0.74349333311907995</v>
      </c>
    </row>
    <row r="663" spans="1:8" ht="16.5" x14ac:dyDescent="0.35">
      <c r="A663" s="115" t="s">
        <v>876</v>
      </c>
      <c r="B663" s="116" t="s">
        <v>877</v>
      </c>
      <c r="C663" s="116" t="s">
        <v>878</v>
      </c>
      <c r="D663" s="116" t="s">
        <v>879</v>
      </c>
      <c r="E663" s="116" t="s">
        <v>880</v>
      </c>
      <c r="F663" s="116" t="s">
        <v>508</v>
      </c>
      <c r="G663" s="116" t="s">
        <v>509</v>
      </c>
      <c r="H663" s="116" t="s">
        <v>881</v>
      </c>
    </row>
    <row r="664" spans="1:8" s="12" customFormat="1" x14ac:dyDescent="0.35">
      <c r="A664" s="313" t="s">
        <v>882</v>
      </c>
      <c r="B664" s="314">
        <f t="shared" ref="B664:H670" si="13">B59</f>
        <v>6043435.3720518965</v>
      </c>
      <c r="C664" s="314">
        <f t="shared" si="13"/>
        <v>11685.607546467652</v>
      </c>
      <c r="D664" s="314">
        <f t="shared" si="13"/>
        <v>245.10541157634367</v>
      </c>
      <c r="E664" s="314">
        <f t="shared" si="13"/>
        <v>18305.749424551203</v>
      </c>
      <c r="F664" s="314">
        <f t="shared" si="13"/>
        <v>65117.178069736605</v>
      </c>
      <c r="G664" s="314">
        <f t="shared" si="13"/>
        <v>7244.4555805128311</v>
      </c>
      <c r="H664" s="314">
        <f t="shared" si="13"/>
        <v>12364.091048770906</v>
      </c>
    </row>
    <row r="665" spans="1:8" s="290" customFormat="1" x14ac:dyDescent="0.35">
      <c r="A665" s="312" t="s">
        <v>98</v>
      </c>
      <c r="B665" s="117">
        <f t="shared" si="13"/>
        <v>2399973.5409739804</v>
      </c>
      <c r="C665" s="117">
        <f t="shared" si="13"/>
        <v>34.823479419570468</v>
      </c>
      <c r="D665" s="117">
        <f t="shared" si="13"/>
        <v>100.86538569159121</v>
      </c>
      <c r="E665" s="117">
        <f t="shared" si="13"/>
        <v>3434.4290996747714</v>
      </c>
      <c r="F665" s="117">
        <f t="shared" si="13"/>
        <v>581.83867235005948</v>
      </c>
      <c r="G665" s="117">
        <f t="shared" si="13"/>
        <v>43.701395420034459</v>
      </c>
      <c r="H665" s="117">
        <f t="shared" si="13"/>
        <v>9439.0432746602182</v>
      </c>
    </row>
    <row r="666" spans="1:8" s="290" customFormat="1" x14ac:dyDescent="0.35">
      <c r="A666" s="312" t="s">
        <v>4</v>
      </c>
      <c r="B666" s="117">
        <f t="shared" si="13"/>
        <v>1909296.1241235598</v>
      </c>
      <c r="C666" s="117">
        <f t="shared" si="13"/>
        <v>388.09150106295743</v>
      </c>
      <c r="D666" s="117">
        <f t="shared" si="13"/>
        <v>127.73502727876716</v>
      </c>
      <c r="E666" s="117">
        <f t="shared" si="13"/>
        <v>11998.643932744189</v>
      </c>
      <c r="F666" s="117">
        <f t="shared" si="13"/>
        <v>58747.464607753776</v>
      </c>
      <c r="G666" s="117">
        <f t="shared" si="13"/>
        <v>5777.5462986418306</v>
      </c>
      <c r="H666" s="117">
        <f t="shared" si="13"/>
        <v>618.63077203361581</v>
      </c>
    </row>
    <row r="667" spans="1:8" s="290" customFormat="1" x14ac:dyDescent="0.35">
      <c r="A667" s="312" t="s">
        <v>2511</v>
      </c>
      <c r="B667" s="117">
        <f t="shared" si="13"/>
        <v>584801.244082283</v>
      </c>
      <c r="C667" s="117">
        <f t="shared" si="13"/>
        <v>205.38369785207479</v>
      </c>
      <c r="D667" s="117">
        <f t="shared" si="13"/>
        <v>4.1012416215506295</v>
      </c>
      <c r="E667" s="117">
        <f t="shared" si="13"/>
        <v>908.26373148672474</v>
      </c>
      <c r="F667" s="117">
        <f t="shared" si="13"/>
        <v>3021.64543736223</v>
      </c>
      <c r="G667" s="117">
        <f t="shared" si="13"/>
        <v>551.67725417600798</v>
      </c>
      <c r="H667" s="117">
        <f t="shared" si="13"/>
        <v>527.57585355553215</v>
      </c>
    </row>
    <row r="668" spans="1:8" s="290" customFormat="1" x14ac:dyDescent="0.35">
      <c r="A668" s="312" t="s">
        <v>9</v>
      </c>
      <c r="B668" s="117">
        <f t="shared" si="13"/>
        <v>1136604.268473106</v>
      </c>
      <c r="C668" s="117">
        <f t="shared" si="13"/>
        <v>11057.285084348896</v>
      </c>
      <c r="D668" s="117">
        <f t="shared" si="13"/>
        <v>11.102414797589852</v>
      </c>
      <c r="E668" s="117">
        <f t="shared" si="13"/>
        <v>1964.4126606455166</v>
      </c>
      <c r="F668" s="117">
        <f t="shared" si="13"/>
        <v>2766.2293522705422</v>
      </c>
      <c r="G668" s="117">
        <f t="shared" si="13"/>
        <v>871.53063227495795</v>
      </c>
      <c r="H668" s="117">
        <f t="shared" si="13"/>
        <v>1778.8411485215402</v>
      </c>
    </row>
    <row r="669" spans="1:8" s="290" customFormat="1" x14ac:dyDescent="0.35">
      <c r="A669" s="312" t="s">
        <v>140</v>
      </c>
      <c r="B669" s="117">
        <f t="shared" si="13"/>
        <v>291.62299592948989</v>
      </c>
      <c r="C669" s="117">
        <f t="shared" si="13"/>
        <v>1.858908022867E-2</v>
      </c>
      <c r="D669" s="117">
        <f t="shared" si="13"/>
        <v>2.66620550743E-3</v>
      </c>
      <c r="E669" s="117" t="str">
        <f t="shared" si="13"/>
        <v>IE</v>
      </c>
      <c r="F669" s="117" t="str">
        <f t="shared" si="13"/>
        <v>IE</v>
      </c>
      <c r="G669" s="117" t="str">
        <f t="shared" si="13"/>
        <v>IE</v>
      </c>
      <c r="H669" s="117" t="str">
        <f t="shared" si="13"/>
        <v>IE</v>
      </c>
    </row>
    <row r="670" spans="1:8" s="290" customFormat="1" x14ac:dyDescent="0.35">
      <c r="A670" s="312" t="s">
        <v>3313</v>
      </c>
      <c r="B670" s="117">
        <f t="shared" si="13"/>
        <v>12468.571403037986</v>
      </c>
      <c r="C670" s="117">
        <f t="shared" si="13"/>
        <v>5.1947039253499999E-3</v>
      </c>
      <c r="D670" s="117">
        <f t="shared" si="13"/>
        <v>1.29867598133739</v>
      </c>
      <c r="E670" s="117">
        <f t="shared" si="13"/>
        <v>0</v>
      </c>
      <c r="F670" s="117">
        <f t="shared" si="13"/>
        <v>0</v>
      </c>
      <c r="G670" s="117">
        <f t="shared" si="13"/>
        <v>0</v>
      </c>
      <c r="H670" s="117">
        <f t="shared" si="13"/>
        <v>0</v>
      </c>
    </row>
    <row r="671" spans="1:8" x14ac:dyDescent="0.35">
      <c r="A671" s="313" t="s">
        <v>883</v>
      </c>
      <c r="B671" s="117">
        <f>G407</f>
        <v>22472.091478849856</v>
      </c>
      <c r="C671" s="117">
        <f>H407</f>
        <v>4.8078038835700004E-3</v>
      </c>
      <c r="D671" s="117">
        <f>I407</f>
        <v>5.0498744759699997E-3</v>
      </c>
      <c r="E671" s="117"/>
      <c r="F671" s="118"/>
      <c r="G671" s="118"/>
      <c r="H671" s="118"/>
    </row>
    <row r="672" spans="1:8" x14ac:dyDescent="0.35">
      <c r="A672" s="313" t="s">
        <v>884</v>
      </c>
      <c r="B672" s="117">
        <f>B464</f>
        <v>194097.89166115393</v>
      </c>
      <c r="C672" s="117">
        <f>C464</f>
        <v>4.4228396639999996</v>
      </c>
      <c r="D672" s="117">
        <f>D464</f>
        <v>83.654409240516358</v>
      </c>
      <c r="E672" s="117">
        <f>J464</f>
        <v>572.16514495327442</v>
      </c>
      <c r="F672" s="117">
        <f>K464</f>
        <v>1557.1939910195872</v>
      </c>
      <c r="G672" s="117">
        <f>L464</f>
        <v>5849.2197121443369</v>
      </c>
      <c r="H672" s="117">
        <f>M464</f>
        <v>830.75987228203655</v>
      </c>
    </row>
    <row r="673" spans="1:36" x14ac:dyDescent="0.35">
      <c r="A673" s="313" t="s">
        <v>885</v>
      </c>
      <c r="B673" s="117">
        <f t="shared" ref="B673:H673" si="14">B597</f>
        <v>7498.9627746858669</v>
      </c>
      <c r="C673" s="117">
        <f t="shared" si="14"/>
        <v>9552.616389239789</v>
      </c>
      <c r="D673" s="117">
        <f t="shared" si="14"/>
        <v>1105.9903994233835</v>
      </c>
      <c r="E673" s="117">
        <f t="shared" si="14"/>
        <v>13.575054185759781</v>
      </c>
      <c r="F673" s="117">
        <f t="shared" si="14"/>
        <v>331.92264776727751</v>
      </c>
      <c r="G673" s="117" t="str">
        <f t="shared" si="14"/>
        <v>NA</v>
      </c>
      <c r="H673" s="117">
        <f t="shared" si="14"/>
        <v>0</v>
      </c>
    </row>
    <row r="674" spans="1:36" x14ac:dyDescent="0.35">
      <c r="A674" s="313" t="s">
        <v>886</v>
      </c>
      <c r="B674" s="117">
        <f>B629</f>
        <v>-830951.84504494444</v>
      </c>
      <c r="C674" s="117">
        <f t="shared" ref="C674:H674" si="15">C629</f>
        <v>352.29552844071242</v>
      </c>
      <c r="D674" s="117">
        <f t="shared" si="15"/>
        <v>25.04346066861428</v>
      </c>
      <c r="E674" s="117">
        <f t="shared" si="15"/>
        <v>148.02151981631317</v>
      </c>
      <c r="F674" s="117">
        <f t="shared" si="15"/>
        <v>4864.8428403863609</v>
      </c>
      <c r="G674" s="117" t="str">
        <f t="shared" si="15"/>
        <v>NE,NA</v>
      </c>
      <c r="H674" s="117">
        <f t="shared" si="15"/>
        <v>0</v>
      </c>
    </row>
    <row r="675" spans="1:36" x14ac:dyDescent="0.35">
      <c r="A675" s="313" t="s">
        <v>887</v>
      </c>
      <c r="B675" s="119" t="str">
        <f>B660</f>
        <v>NO,IE,NA</v>
      </c>
      <c r="C675" s="119">
        <f t="shared" ref="C675:H675" si="16">C660</f>
        <v>5945.1297249155041</v>
      </c>
      <c r="D675" s="119">
        <f t="shared" si="16"/>
        <v>20.319075856423058</v>
      </c>
      <c r="E675" s="119">
        <f t="shared" si="16"/>
        <v>2.3460190219567099</v>
      </c>
      <c r="F675" s="119">
        <f t="shared" si="16"/>
        <v>6.5483463597946603</v>
      </c>
      <c r="G675" s="119">
        <f t="shared" si="16"/>
        <v>114.39560414851302</v>
      </c>
      <c r="H675" s="119">
        <f t="shared" si="16"/>
        <v>0.74349333311907995</v>
      </c>
    </row>
    <row r="676" spans="1:36" x14ac:dyDescent="0.35">
      <c r="A676" s="3" t="s">
        <v>888</v>
      </c>
      <c r="B676" s="120">
        <f>SUM(B664,B671:B675)</f>
        <v>5436552.4729216415</v>
      </c>
      <c r="C676" s="120">
        <f>SUM(C664,C671:C675)</f>
        <v>27540.076836531538</v>
      </c>
      <c r="D676" s="120">
        <f t="shared" ref="D676:H676" si="17">SUM(D664,D671:D675)</f>
        <v>1480.1178066397567</v>
      </c>
      <c r="E676" s="120">
        <f t="shared" si="17"/>
        <v>19041.857162528504</v>
      </c>
      <c r="F676" s="120">
        <f t="shared" si="17"/>
        <v>71877.685895269635</v>
      </c>
      <c r="G676" s="120">
        <f t="shared" si="17"/>
        <v>13208.070896805681</v>
      </c>
      <c r="H676" s="120">
        <f t="shared" si="17"/>
        <v>13195.594414386062</v>
      </c>
    </row>
    <row r="678" spans="1:36" x14ac:dyDescent="0.35">
      <c r="A678" s="72" t="s">
        <v>889</v>
      </c>
      <c r="B678" s="72" t="s">
        <v>719</v>
      </c>
      <c r="C678" s="72" t="s">
        <v>720</v>
      </c>
      <c r="D678" s="72" t="s">
        <v>721</v>
      </c>
      <c r="E678" s="72" t="s">
        <v>722</v>
      </c>
      <c r="F678" s="121" t="s">
        <v>723</v>
      </c>
      <c r="G678" s="121" t="s">
        <v>724</v>
      </c>
      <c r="H678" s="121" t="s">
        <v>725</v>
      </c>
      <c r="I678" s="121" t="s">
        <v>726</v>
      </c>
      <c r="J678" s="121" t="s">
        <v>727</v>
      </c>
      <c r="K678" s="121" t="s">
        <v>728</v>
      </c>
      <c r="L678" s="121" t="s">
        <v>729</v>
      </c>
      <c r="M678" s="121" t="s">
        <v>730</v>
      </c>
      <c r="N678" s="121" t="s">
        <v>731</v>
      </c>
      <c r="O678" s="121" t="s">
        <v>732</v>
      </c>
      <c r="P678" s="121" t="s">
        <v>733</v>
      </c>
      <c r="Q678" s="121" t="s">
        <v>734</v>
      </c>
      <c r="R678" s="121" t="s">
        <v>735</v>
      </c>
      <c r="S678" s="121" t="s">
        <v>736</v>
      </c>
      <c r="T678" s="121" t="s">
        <v>737</v>
      </c>
      <c r="U678" s="121" t="s">
        <v>890</v>
      </c>
      <c r="V678" s="121" t="s">
        <v>739</v>
      </c>
      <c r="W678" s="121" t="s">
        <v>891</v>
      </c>
      <c r="X678" s="121" t="s">
        <v>892</v>
      </c>
      <c r="Y678" s="121" t="s">
        <v>893</v>
      </c>
      <c r="Z678" s="121" t="s">
        <v>894</v>
      </c>
      <c r="AA678" s="121" t="s">
        <v>895</v>
      </c>
      <c r="AB678" s="121" t="s">
        <v>896</v>
      </c>
      <c r="AC678" s="121" t="s">
        <v>897</v>
      </c>
      <c r="AD678" s="121" t="s">
        <v>898</v>
      </c>
      <c r="AE678" s="121" t="s">
        <v>899</v>
      </c>
      <c r="AF678" s="121" t="s">
        <v>900</v>
      </c>
      <c r="AG678" s="121" t="s">
        <v>750</v>
      </c>
      <c r="AH678" s="121" t="s">
        <v>901</v>
      </c>
      <c r="AI678" s="121" t="s">
        <v>902</v>
      </c>
      <c r="AJ678" s="121" t="s">
        <v>903</v>
      </c>
    </row>
    <row r="679" spans="1:36" x14ac:dyDescent="0.35">
      <c r="A679" s="4" t="s">
        <v>904</v>
      </c>
      <c r="B679" s="122">
        <f>B472</f>
        <v>1368.5486950492193</v>
      </c>
      <c r="C679" s="122">
        <f>C472</f>
        <v>397.31929999999994</v>
      </c>
      <c r="D679" s="122">
        <v>0</v>
      </c>
      <c r="E679" s="122">
        <v>0</v>
      </c>
      <c r="F679" s="122">
        <f>F472</f>
        <v>2582.8095400000002</v>
      </c>
      <c r="G679" s="122">
        <v>0</v>
      </c>
      <c r="H679" s="122">
        <f>H472</f>
        <v>56862.990299999998</v>
      </c>
      <c r="I679" s="122">
        <v>0</v>
      </c>
      <c r="J679" s="122">
        <f>J472</f>
        <v>2095.9452000000001</v>
      </c>
      <c r="K679" s="122">
        <v>0</v>
      </c>
      <c r="L679" s="122">
        <v>0</v>
      </c>
      <c r="M679" s="122">
        <v>0</v>
      </c>
      <c r="N679" s="122">
        <v>0</v>
      </c>
      <c r="O679" s="122">
        <v>0</v>
      </c>
      <c r="P679" s="122">
        <v>0</v>
      </c>
      <c r="Q679" s="122">
        <f>Q472</f>
        <v>117.73</v>
      </c>
      <c r="R679" s="122">
        <v>0</v>
      </c>
      <c r="S679" s="122">
        <v>0</v>
      </c>
      <c r="T679" s="122">
        <v>0</v>
      </c>
      <c r="U679" s="122">
        <v>0</v>
      </c>
      <c r="V679" s="122" t="str">
        <f>V472</f>
        <v/>
      </c>
      <c r="W679" s="122">
        <f>W472</f>
        <v>538.44015630052661</v>
      </c>
      <c r="X679" s="122">
        <f>X472</f>
        <v>205.84816902707735</v>
      </c>
      <c r="Y679" s="122">
        <f>Y472</f>
        <v>8.9202336818044294</v>
      </c>
      <c r="Z679" s="122">
        <v>0</v>
      </c>
      <c r="AA679" s="122">
        <f>AA472</f>
        <v>11.355320817691171</v>
      </c>
      <c r="AB679" s="122">
        <v>0</v>
      </c>
      <c r="AC679" s="122">
        <v>0</v>
      </c>
      <c r="AD679" s="122">
        <v>0</v>
      </c>
      <c r="AE679" s="122">
        <v>0</v>
      </c>
      <c r="AF679" s="122">
        <v>0</v>
      </c>
      <c r="AG679" s="122" t="str">
        <f>AG472</f>
        <v/>
      </c>
      <c r="AH679" s="122">
        <f>AH472</f>
        <v>7305.7941112096423</v>
      </c>
      <c r="AI679" s="122">
        <f>AI472</f>
        <v>517.49907355051005</v>
      </c>
      <c r="AJ679" s="122">
        <f>AJ472</f>
        <v>28.36572198588</v>
      </c>
    </row>
    <row r="680" spans="1:36" x14ac:dyDescent="0.35">
      <c r="A680" s="4" t="s">
        <v>905</v>
      </c>
      <c r="B680" s="4">
        <f t="shared" ref="B680:T680" si="18">B679*IFERROR(INDEX($H$711:$H$917,MATCH(B678,$A$711:$A$917,0),1),INDEX($H$711:$H$917,MATCH(B678,$B$711:$B$917,0),1))/1000</f>
        <v>16970.003818610319</v>
      </c>
      <c r="C680" s="4">
        <f t="shared" si="18"/>
        <v>268.98516609999996</v>
      </c>
      <c r="D680" s="4">
        <f t="shared" si="18"/>
        <v>0</v>
      </c>
      <c r="E680" s="4">
        <f t="shared" si="18"/>
        <v>0</v>
      </c>
      <c r="F680" s="4">
        <f t="shared" si="18"/>
        <v>8187.5062418000007</v>
      </c>
      <c r="G680" s="4">
        <f t="shared" si="18"/>
        <v>0</v>
      </c>
      <c r="H680" s="4">
        <f t="shared" si="18"/>
        <v>73921.887390000004</v>
      </c>
      <c r="I680" s="4">
        <f t="shared" si="18"/>
        <v>0</v>
      </c>
      <c r="J680" s="4">
        <f t="shared" si="18"/>
        <v>10060.536960000001</v>
      </c>
      <c r="K680" s="4">
        <f t="shared" si="18"/>
        <v>0</v>
      </c>
      <c r="L680" s="4">
        <f t="shared" si="18"/>
        <v>0</v>
      </c>
      <c r="M680" s="4">
        <f t="shared" si="18"/>
        <v>0</v>
      </c>
      <c r="N680" s="4">
        <f t="shared" si="18"/>
        <v>0</v>
      </c>
      <c r="O680" s="4">
        <f t="shared" si="18"/>
        <v>0</v>
      </c>
      <c r="P680" s="4">
        <f t="shared" si="18"/>
        <v>0</v>
      </c>
      <c r="Q680" s="4">
        <f t="shared" si="18"/>
        <v>948.90380000000005</v>
      </c>
      <c r="R680" s="4">
        <f t="shared" si="18"/>
        <v>0</v>
      </c>
      <c r="S680" s="4">
        <f t="shared" si="18"/>
        <v>0</v>
      </c>
      <c r="T680" s="4">
        <f t="shared" si="18"/>
        <v>0</v>
      </c>
      <c r="U680" s="4"/>
      <c r="V680" s="4"/>
      <c r="W680" s="4">
        <f>W679*IFERROR(INDEX($H$711:$H$917,MATCH(W678,$A$711:$A$917,0),1),INDEX($H$711:$H$917,MATCH(W678,$B$711:$B$917,0),1))/1000</f>
        <v>3569.8582362724915</v>
      </c>
      <c r="X680" s="4">
        <f>X679*IFERROR(INDEX($H$711:$H$917,MATCH(X678,$A$711:$A$917,0),1),INDEX($H$711:$H$917,MATCH(X678,$B$711:$B$917,0),1))/1000</f>
        <v>2284.9146762005585</v>
      </c>
      <c r="Y680" s="4">
        <f>Y679*IFERROR(INDEX($H$711:$H$917,MATCH(Y678,$A$711:$A$917,0),1),INDEX($H$711:$H$917,MATCH(Y678,$B$711:$B$917,0),1))/1000</f>
        <v>79.390079768059422</v>
      </c>
      <c r="Z680" s="4">
        <f>Z679*IFERROR(INDEX($H$711:$H$917,MATCH(Z678,$A$711:$A$917,0),1),INDEX($H$711:$H$917,MATCH(Z678,$B$711:$B$917,0),1))/1000</f>
        <v>0</v>
      </c>
      <c r="AA680" s="4">
        <f>AA679*IFERROR(INDEX($H$711:$H$917,MATCH(AA678,$A$711:$A$917,0),1),INDEX($H$711:$H$917,MATCH(AA678,$B$711:$B$917,0),1))/1000</f>
        <v>108.32976060077377</v>
      </c>
      <c r="AB680" s="4">
        <v>0</v>
      </c>
      <c r="AC680" s="4">
        <v>0</v>
      </c>
      <c r="AD680" s="4">
        <f>AD679*IFERROR(INDEX($H$711:$H$917,MATCH(AD678,$A$711:$A$917,0),1),INDEX($H$711:$H$917,MATCH(AD678,$B$711:$B$917,0),1))/1000</f>
        <v>0</v>
      </c>
      <c r="AE680" s="4">
        <f>AE679*IFERROR(INDEX($H$711:$H$917,MATCH(AE678,$A$711:$A$917,0),1),INDEX($H$711:$H$917,MATCH(AE678,$B$711:$B$917,0),1))/1000</f>
        <v>0</v>
      </c>
      <c r="AF680" s="4">
        <v>0</v>
      </c>
      <c r="AG680" s="4">
        <v>0</v>
      </c>
      <c r="AH680" s="122">
        <f>AH679</f>
        <v>7305.7941112096423</v>
      </c>
      <c r="AI680" s="4">
        <f>AI679*IFERROR(INDEX($H$711:$H$917,MATCH(AI678,$A$711:$A$917,0),1),INDEX($H$711:$H$917,MATCH(AI678,$B$711:$B$917,0),1))/1000</f>
        <v>12161.228228436987</v>
      </c>
      <c r="AJ680" s="4">
        <f>AJ679*IFERROR(INDEX($H$711:$H$917,MATCH(AJ678,$A$711:$A$917,0),1),INDEX($H$711:$H$917,MATCH(AJ678,$B$711:$B$917,0),1))/1000</f>
        <v>456.688123972668</v>
      </c>
    </row>
    <row r="682" spans="1:36" x14ac:dyDescent="0.35">
      <c r="A682" s="3" t="s">
        <v>888</v>
      </c>
      <c r="B682" s="3">
        <f>SUM(B680:AJ680)</f>
        <v>136324.0265929715</v>
      </c>
    </row>
    <row r="684" spans="1:36" ht="16.5" x14ac:dyDescent="0.35">
      <c r="A684" s="72" t="s">
        <v>906</v>
      </c>
      <c r="B684" s="116" t="s">
        <v>877</v>
      </c>
      <c r="C684" s="116" t="s">
        <v>878</v>
      </c>
      <c r="D684" s="116" t="s">
        <v>879</v>
      </c>
      <c r="E684" s="116" t="s">
        <v>880</v>
      </c>
      <c r="F684" s="116" t="s">
        <v>508</v>
      </c>
      <c r="G684" s="116" t="s">
        <v>509</v>
      </c>
      <c r="H684" s="116" t="s">
        <v>881</v>
      </c>
      <c r="I684" s="116" t="s">
        <v>907</v>
      </c>
    </row>
    <row r="685" spans="1:36" x14ac:dyDescent="0.35">
      <c r="A685" s="4" t="s">
        <v>908</v>
      </c>
      <c r="B685" s="6">
        <f>B676/1000</f>
        <v>5436.5524729216413</v>
      </c>
      <c r="C685" s="4">
        <f>C676*$H$712/1000</f>
        <v>771.12215142288301</v>
      </c>
      <c r="D685" s="4">
        <f>D676*$H$714/1000</f>
        <v>392.23121875953552</v>
      </c>
      <c r="E685" s="4">
        <f>E676*$C$923/1000</f>
        <v>-156.14322873273372</v>
      </c>
      <c r="F685" s="8">
        <f>F676*$C$922/1000</f>
        <v>129.37983461148534</v>
      </c>
      <c r="G685" s="8">
        <f>G676*$C$921/1000</f>
        <v>66.040354484028398</v>
      </c>
      <c r="H685" s="8">
        <f t="shared" ref="H685:H692" si="19">$C$926/1000</f>
        <v>0</v>
      </c>
      <c r="I685" s="8">
        <f>B682/1000</f>
        <v>136.32402659297151</v>
      </c>
    </row>
    <row r="686" spans="1:36" x14ac:dyDescent="0.35">
      <c r="A686" s="125" t="s">
        <v>98</v>
      </c>
      <c r="B686" s="6">
        <f>B665/1000</f>
        <v>2399.9735409739806</v>
      </c>
      <c r="C686" s="4">
        <f>C665*$H$712/1000</f>
        <v>0.97505742374797311</v>
      </c>
      <c r="D686" s="4">
        <f>D665*$H$714/1000</f>
        <v>26.729327208271673</v>
      </c>
      <c r="E686" s="4">
        <f>E665*$C$923/1000</f>
        <v>-28.162318617333124</v>
      </c>
      <c r="F686" s="8">
        <f>F665*$C$922/1000</f>
        <v>1.0473096102301072</v>
      </c>
      <c r="G686" s="8">
        <f>G665*$C$921/1000</f>
        <v>0.21850697710017231</v>
      </c>
      <c r="H686" s="8">
        <f t="shared" si="19"/>
        <v>0</v>
      </c>
      <c r="I686" s="8">
        <f>0</f>
        <v>0</v>
      </c>
    </row>
    <row r="687" spans="1:36" x14ac:dyDescent="0.35">
      <c r="A687" s="125" t="s">
        <v>4</v>
      </c>
      <c r="B687" s="6">
        <f>B666/1000+B671/1000</f>
        <v>1931.7682156024098</v>
      </c>
      <c r="C687" s="4">
        <f>C666*$H$712/1000+C671*$H$712/1000</f>
        <v>10.866696648271549</v>
      </c>
      <c r="D687" s="4">
        <f>D666*$H$714/1000+D671*$H$714/1000</f>
        <v>33.851120445609432</v>
      </c>
      <c r="E687" s="4">
        <f>E666*$C$923/1000+E671*$C$923/1000</f>
        <v>-98.388880248502346</v>
      </c>
      <c r="F687" s="8">
        <f>F666*$C$922/1000+F671*$C$922/1000</f>
        <v>105.7454362939568</v>
      </c>
      <c r="G687" s="8">
        <f>G666*$C$921/1000+G671*$C$921/1000</f>
        <v>28.887731493209152</v>
      </c>
      <c r="H687" s="8">
        <f t="shared" si="19"/>
        <v>0</v>
      </c>
      <c r="I687" s="8">
        <f>0</f>
        <v>0</v>
      </c>
    </row>
    <row r="688" spans="1:36" x14ac:dyDescent="0.35">
      <c r="A688" s="125" t="s">
        <v>2511</v>
      </c>
      <c r="B688" s="6">
        <f>B667/1000</f>
        <v>584.80124408228301</v>
      </c>
      <c r="C688" s="4">
        <f>C667*$H$712/1000</f>
        <v>5.7507435398580942</v>
      </c>
      <c r="D688" s="4">
        <f>D667*$H$714/1000</f>
        <v>1.0868290297109167</v>
      </c>
      <c r="E688" s="4">
        <f>E667*$C$923/1000</f>
        <v>-7.4477625981911419</v>
      </c>
      <c r="F688" s="8">
        <f>F667*$C$922/1000</f>
        <v>5.4389617872520137</v>
      </c>
      <c r="G688" s="8">
        <f>G667*$C$921/1000</f>
        <v>2.75838627088004</v>
      </c>
      <c r="H688" s="8">
        <f t="shared" si="19"/>
        <v>0</v>
      </c>
      <c r="I688" s="8">
        <f>0</f>
        <v>0</v>
      </c>
    </row>
    <row r="689" spans="1:9" x14ac:dyDescent="0.35">
      <c r="A689" s="125" t="s">
        <v>9</v>
      </c>
      <c r="B689" s="6">
        <f>B668/1000+B672/1000</f>
        <v>1330.7021601342599</v>
      </c>
      <c r="C689" s="4">
        <f>C668*$H$712/1000+C672*$H$712/1000</f>
        <v>309.72782187236106</v>
      </c>
      <c r="D689" s="4">
        <f>D668*$H$714/1000+D672*$H$714/1000</f>
        <v>25.110558370098147</v>
      </c>
      <c r="E689" s="4">
        <f>E668*$C$923/1000+E672*$C$923/1000</f>
        <v>-20.799938005910086</v>
      </c>
      <c r="F689" s="8">
        <f>F668*$C$922/1000+F672*$C$922/1000</f>
        <v>7.7821620179222322</v>
      </c>
      <c r="G689" s="8">
        <f>G668*$C$921/1000+G672*$C$921/1000</f>
        <v>33.603751722096476</v>
      </c>
      <c r="H689" s="8">
        <f t="shared" si="19"/>
        <v>0</v>
      </c>
      <c r="I689" s="8">
        <f>I685</f>
        <v>136.32402659297151</v>
      </c>
    </row>
    <row r="690" spans="1:9" x14ac:dyDescent="0.35">
      <c r="A690" s="125" t="s">
        <v>140</v>
      </c>
      <c r="B690" s="6">
        <f>B669/1000+B673/1000</f>
        <v>7.7905857706153574</v>
      </c>
      <c r="C690" s="4">
        <f>C669*$H$712/1000+C673*$H$712/1000</f>
        <v>267.47377939296052</v>
      </c>
      <c r="D690" s="4">
        <f>D669*$H$714/1000+D673*$H$714/1000</f>
        <v>293.08816239165611</v>
      </c>
      <c r="E690" s="4">
        <f>E673*$C$923/1000</f>
        <v>-0.11131544432323019</v>
      </c>
      <c r="F690" s="8">
        <f>F673*$C$922/1000</f>
        <v>0.59746076598109954</v>
      </c>
      <c r="H690" s="8">
        <f t="shared" si="19"/>
        <v>0</v>
      </c>
      <c r="I690" s="8">
        <f>0</f>
        <v>0</v>
      </c>
    </row>
    <row r="691" spans="1:9" x14ac:dyDescent="0.35">
      <c r="A691" s="125" t="s">
        <v>2521</v>
      </c>
      <c r="B691" s="6">
        <f>B670/1000</f>
        <v>12.468571403037986</v>
      </c>
      <c r="C691" s="4">
        <f>C675*$H$712/1000+C670*$H$712/1000</f>
        <v>166.46377774934402</v>
      </c>
      <c r="D691" s="4">
        <f>D675*$H$714/1000</f>
        <v>5.3845551019521105</v>
      </c>
      <c r="E691" s="4">
        <f>E675*$C$923/1000</f>
        <v>-1.9237355980045022E-2</v>
      </c>
      <c r="F691" s="8">
        <f>F675*$C$922/1000</f>
        <v>1.178702344763039E-2</v>
      </c>
      <c r="G691" s="8">
        <f>G675*$C$921/1000</f>
        <v>0.57197802074256499</v>
      </c>
      <c r="H691" s="8">
        <f t="shared" si="19"/>
        <v>0</v>
      </c>
      <c r="I691" s="8">
        <f>0</f>
        <v>0</v>
      </c>
    </row>
    <row r="692" spans="1:9" x14ac:dyDescent="0.35">
      <c r="A692" s="125" t="s">
        <v>3312</v>
      </c>
      <c r="B692" s="6">
        <f>B674/1000</f>
        <v>-830.95184504494443</v>
      </c>
      <c r="C692" s="4">
        <f>C674*$H$712/1000</f>
        <v>9.8642747963399469</v>
      </c>
      <c r="D692" s="4">
        <f>D674*$H$714/1000+D670*$H$714/1000</f>
        <v>6.9806662122371925</v>
      </c>
      <c r="E692" s="4">
        <f>E674*$C$923/1000+D670*$H$714/1000</f>
        <v>-0.86962732743935955</v>
      </c>
      <c r="F692" s="8">
        <f>F674*$C$922/1000+F670*$C$922/1000</f>
        <v>8.7567171126954495</v>
      </c>
      <c r="H692" s="8">
        <f t="shared" si="19"/>
        <v>0</v>
      </c>
      <c r="I692" s="8">
        <f>0</f>
        <v>0</v>
      </c>
    </row>
    <row r="693" spans="1:9" x14ac:dyDescent="0.35">
      <c r="B693" s="6"/>
      <c r="C693" s="6"/>
      <c r="D693" s="6"/>
      <c r="E693" s="6"/>
      <c r="F693" s="6"/>
      <c r="G693" s="6"/>
      <c r="H693" s="6"/>
      <c r="I693" s="6"/>
    </row>
    <row r="694" spans="1:9" ht="15" thickBot="1" x14ac:dyDescent="0.4">
      <c r="B694" s="6"/>
      <c r="C694" s="6"/>
      <c r="D694" s="6"/>
      <c r="E694" s="6"/>
      <c r="F694" s="6"/>
      <c r="G694" s="6"/>
      <c r="H694" s="6"/>
      <c r="I694" s="6"/>
    </row>
    <row r="695" spans="1:9" ht="15" thickBot="1" x14ac:dyDescent="0.4">
      <c r="A695" s="123" t="s">
        <v>909</v>
      </c>
      <c r="B695" s="124">
        <f>SUM(B685:I685)</f>
        <v>6775.5068300598114</v>
      </c>
    </row>
    <row r="696" spans="1:9" x14ac:dyDescent="0.35">
      <c r="A696" s="3"/>
      <c r="B696" s="6"/>
    </row>
    <row r="697" spans="1:9" x14ac:dyDescent="0.35">
      <c r="A697" s="125" t="s">
        <v>98</v>
      </c>
      <c r="B697" s="6">
        <f>SUM(B686:I686)</f>
        <v>2400.781423575997</v>
      </c>
    </row>
    <row r="698" spans="1:9" x14ac:dyDescent="0.35">
      <c r="A698" s="125" t="s">
        <v>4</v>
      </c>
      <c r="B698" s="6">
        <f t="shared" ref="B698:B703" si="20">SUM(B687:I687)</f>
        <v>2012.7303202349544</v>
      </c>
    </row>
    <row r="699" spans="1:9" x14ac:dyDescent="0.35">
      <c r="A699" s="125" t="s">
        <v>2511</v>
      </c>
      <c r="B699" s="6">
        <f t="shared" si="20"/>
        <v>592.38840211179286</v>
      </c>
    </row>
    <row r="700" spans="1:9" x14ac:dyDescent="0.35">
      <c r="A700" s="125" t="s">
        <v>9</v>
      </c>
      <c r="B700" s="6">
        <f t="shared" si="20"/>
        <v>1822.4505427037991</v>
      </c>
    </row>
    <row r="701" spans="1:9" x14ac:dyDescent="0.35">
      <c r="A701" s="125" t="s">
        <v>140</v>
      </c>
      <c r="B701" s="6">
        <f t="shared" si="20"/>
        <v>568.83867287688975</v>
      </c>
    </row>
    <row r="702" spans="1:9" x14ac:dyDescent="0.35">
      <c r="A702" s="125" t="s">
        <v>2521</v>
      </c>
      <c r="B702" s="6">
        <f t="shared" si="20"/>
        <v>184.88143194254428</v>
      </c>
    </row>
    <row r="703" spans="1:9" x14ac:dyDescent="0.35">
      <c r="A703" s="125" t="s">
        <v>3312</v>
      </c>
      <c r="B703" s="6">
        <f t="shared" si="20"/>
        <v>-806.21981425111119</v>
      </c>
      <c r="C703" s="6"/>
      <c r="D703" s="6"/>
    </row>
    <row r="704" spans="1:9" x14ac:dyDescent="0.35">
      <c r="A704" s="3"/>
      <c r="B704" s="6"/>
      <c r="C704" s="6"/>
    </row>
    <row r="705" spans="1:14" x14ac:dyDescent="0.35">
      <c r="A705" s="3"/>
      <c r="B705" s="6"/>
    </row>
    <row r="706" spans="1:14" x14ac:dyDescent="0.35">
      <c r="A706" s="3"/>
      <c r="B706" s="6"/>
    </row>
    <row r="707" spans="1:14" ht="15.5" x14ac:dyDescent="0.35">
      <c r="A707" s="126" t="s">
        <v>910</v>
      </c>
      <c r="B707" s="127"/>
      <c r="C707" s="127"/>
      <c r="D707" s="127"/>
      <c r="E707" s="127"/>
      <c r="F707" s="127"/>
      <c r="G707" s="127"/>
      <c r="H707" s="127"/>
      <c r="I707" s="127"/>
      <c r="J707" s="127"/>
      <c r="K707" s="127"/>
      <c r="L707" s="127"/>
      <c r="M707" s="127"/>
      <c r="N707" s="127"/>
    </row>
    <row r="708" spans="1:14" x14ac:dyDescent="0.35">
      <c r="A708" s="127" t="s">
        <v>911</v>
      </c>
      <c r="B708" s="127"/>
      <c r="C708" s="127"/>
      <c r="D708" s="127"/>
      <c r="E708" s="127"/>
      <c r="F708" s="127"/>
      <c r="G708" s="127"/>
      <c r="H708" s="127"/>
      <c r="I708" s="127"/>
      <c r="J708" s="127"/>
      <c r="K708" s="127"/>
      <c r="L708" s="127"/>
      <c r="M708" s="127"/>
      <c r="N708" s="127"/>
    </row>
    <row r="709" spans="1:14" x14ac:dyDescent="0.35">
      <c r="A709" s="127" t="s">
        <v>912</v>
      </c>
      <c r="B709" s="127"/>
      <c r="C709" s="127"/>
      <c r="D709" s="127"/>
      <c r="E709" s="127"/>
      <c r="F709" s="127"/>
      <c r="G709" s="127"/>
      <c r="H709" s="127"/>
      <c r="I709" s="127"/>
      <c r="J709" s="127"/>
      <c r="K709" s="127"/>
      <c r="L709" s="127"/>
      <c r="M709" s="127"/>
      <c r="N709" s="127"/>
    </row>
    <row r="710" spans="1:14" ht="42" x14ac:dyDescent="0.35">
      <c r="A710" s="128" t="s">
        <v>913</v>
      </c>
      <c r="B710" s="129" t="s">
        <v>914</v>
      </c>
      <c r="C710" s="130" t="s">
        <v>915</v>
      </c>
      <c r="D710" s="131" t="s">
        <v>916</v>
      </c>
      <c r="E710" s="131" t="s">
        <v>917</v>
      </c>
      <c r="F710" s="132" t="s">
        <v>918</v>
      </c>
      <c r="G710" s="131" t="s">
        <v>919</v>
      </c>
      <c r="H710" s="132" t="s">
        <v>920</v>
      </c>
      <c r="I710" s="131" t="s">
        <v>921</v>
      </c>
      <c r="J710" s="132" t="s">
        <v>922</v>
      </c>
      <c r="K710" s="131" t="s">
        <v>923</v>
      </c>
      <c r="L710" s="132" t="s">
        <v>924</v>
      </c>
      <c r="M710" s="132" t="s">
        <v>925</v>
      </c>
      <c r="N710" s="132" t="s">
        <v>926</v>
      </c>
    </row>
    <row r="711" spans="1:14" x14ac:dyDescent="0.35">
      <c r="A711" s="133" t="s">
        <v>927</v>
      </c>
      <c r="B711" s="134" t="s">
        <v>928</v>
      </c>
      <c r="C711" s="135" t="s">
        <v>929</v>
      </c>
      <c r="D711" s="133" t="s">
        <v>930</v>
      </c>
      <c r="E711" s="133" t="s">
        <v>931</v>
      </c>
      <c r="F711" s="136">
        <v>1</v>
      </c>
      <c r="G711" s="133" t="s">
        <v>932</v>
      </c>
      <c r="H711" s="136">
        <v>1</v>
      </c>
      <c r="I711" s="133" t="s">
        <v>933</v>
      </c>
      <c r="J711" s="136">
        <v>1</v>
      </c>
      <c r="K711" s="133" t="s">
        <v>934</v>
      </c>
      <c r="L711" s="136">
        <v>1</v>
      </c>
      <c r="M711" s="133" t="s">
        <v>935</v>
      </c>
      <c r="N711" s="136">
        <v>1</v>
      </c>
    </row>
    <row r="712" spans="1:14" x14ac:dyDescent="0.35">
      <c r="A712" s="137" t="s">
        <v>936</v>
      </c>
      <c r="B712" s="138" t="s">
        <v>937</v>
      </c>
      <c r="C712" s="138" t="s">
        <v>938</v>
      </c>
      <c r="D712" s="137" t="s">
        <v>939</v>
      </c>
      <c r="E712" s="137" t="s">
        <v>940</v>
      </c>
      <c r="F712" s="139">
        <v>84</v>
      </c>
      <c r="G712" s="137" t="s">
        <v>941</v>
      </c>
      <c r="H712" s="139">
        <v>28</v>
      </c>
      <c r="I712" s="137" t="s">
        <v>942</v>
      </c>
      <c r="J712" s="139">
        <v>67</v>
      </c>
      <c r="K712" s="137" t="s">
        <v>943</v>
      </c>
      <c r="L712" s="139">
        <v>14</v>
      </c>
      <c r="M712" s="137" t="s">
        <v>944</v>
      </c>
      <c r="N712" s="139">
        <v>4</v>
      </c>
    </row>
    <row r="713" spans="1:14" x14ac:dyDescent="0.35">
      <c r="A713" s="140" t="s">
        <v>945</v>
      </c>
      <c r="B713" s="141" t="s">
        <v>937</v>
      </c>
      <c r="C713" s="141" t="s">
        <v>938</v>
      </c>
      <c r="D713" s="140" t="s">
        <v>939</v>
      </c>
      <c r="E713" s="140" t="s">
        <v>946</v>
      </c>
      <c r="F713" s="142">
        <v>85</v>
      </c>
      <c r="G713" s="140" t="s">
        <v>947</v>
      </c>
      <c r="H713" s="142">
        <v>30</v>
      </c>
      <c r="I713" s="140" t="s">
        <v>948</v>
      </c>
      <c r="J713" s="142">
        <v>68</v>
      </c>
      <c r="K713" s="140" t="s">
        <v>949</v>
      </c>
      <c r="L713" s="142">
        <v>15</v>
      </c>
      <c r="M713" s="140" t="s">
        <v>950</v>
      </c>
      <c r="N713" s="142">
        <v>6</v>
      </c>
    </row>
    <row r="714" spans="1:14" x14ac:dyDescent="0.35">
      <c r="A714" s="143" t="s">
        <v>951</v>
      </c>
      <c r="B714" s="144" t="s">
        <v>952</v>
      </c>
      <c r="C714" s="144" t="s">
        <v>953</v>
      </c>
      <c r="D714" s="143" t="s">
        <v>954</v>
      </c>
      <c r="E714" s="143" t="s">
        <v>955</v>
      </c>
      <c r="F714" s="145">
        <v>264</v>
      </c>
      <c r="G714" s="143" t="s">
        <v>956</v>
      </c>
      <c r="H714" s="145">
        <v>265</v>
      </c>
      <c r="I714" s="143" t="s">
        <v>957</v>
      </c>
      <c r="J714" s="145">
        <v>277</v>
      </c>
      <c r="K714" s="143" t="s">
        <v>958</v>
      </c>
      <c r="L714" s="145">
        <v>282</v>
      </c>
      <c r="M714" s="143" t="s">
        <v>959</v>
      </c>
      <c r="N714" s="145">
        <v>234</v>
      </c>
    </row>
    <row r="715" spans="1:14" x14ac:dyDescent="0.35">
      <c r="A715" s="133" t="s">
        <v>960</v>
      </c>
      <c r="B715" s="134" t="s">
        <v>961</v>
      </c>
      <c r="C715" s="146">
        <v>45</v>
      </c>
      <c r="D715" s="147">
        <v>0.26</v>
      </c>
      <c r="E715" s="133" t="s">
        <v>962</v>
      </c>
      <c r="F715" s="136">
        <v>6900</v>
      </c>
      <c r="G715" s="133" t="s">
        <v>963</v>
      </c>
      <c r="H715" s="136">
        <v>4660</v>
      </c>
      <c r="I715" s="133" t="s">
        <v>964</v>
      </c>
      <c r="J715" s="136">
        <v>6890</v>
      </c>
      <c r="K715" s="133" t="s">
        <v>965</v>
      </c>
      <c r="L715" s="136">
        <v>4890</v>
      </c>
      <c r="M715" s="133" t="s">
        <v>966</v>
      </c>
      <c r="N715" s="136">
        <v>2340</v>
      </c>
    </row>
    <row r="716" spans="1:14" x14ac:dyDescent="0.35">
      <c r="A716" s="137" t="s">
        <v>967</v>
      </c>
      <c r="B716" s="138" t="s">
        <v>968</v>
      </c>
      <c r="C716" s="148">
        <v>100</v>
      </c>
      <c r="D716" s="149">
        <v>0.32</v>
      </c>
      <c r="E716" s="137" t="s">
        <v>969</v>
      </c>
      <c r="F716" s="150">
        <v>10800</v>
      </c>
      <c r="G716" s="137" t="s">
        <v>970</v>
      </c>
      <c r="H716" s="150">
        <v>10200</v>
      </c>
      <c r="I716" s="137" t="s">
        <v>971</v>
      </c>
      <c r="J716" s="150">
        <v>11300</v>
      </c>
      <c r="K716" s="137" t="s">
        <v>972</v>
      </c>
      <c r="L716" s="150">
        <v>11000</v>
      </c>
      <c r="M716" s="137" t="s">
        <v>973</v>
      </c>
      <c r="N716" s="139">
        <v>8450</v>
      </c>
    </row>
    <row r="717" spans="1:14" x14ac:dyDescent="0.35">
      <c r="A717" s="140" t="s">
        <v>974</v>
      </c>
      <c r="B717" s="141" t="s">
        <v>975</v>
      </c>
      <c r="C717" s="151">
        <v>640</v>
      </c>
      <c r="D717" s="152">
        <v>0.25</v>
      </c>
      <c r="E717" s="140" t="s">
        <v>976</v>
      </c>
      <c r="F717" s="153">
        <v>10900</v>
      </c>
      <c r="G717" s="140" t="s">
        <v>977</v>
      </c>
      <c r="H717" s="153">
        <v>13900</v>
      </c>
      <c r="I717" s="140" t="s">
        <v>978</v>
      </c>
      <c r="J717" s="153">
        <v>11700</v>
      </c>
      <c r="K717" s="140" t="s">
        <v>979</v>
      </c>
      <c r="L717" s="153">
        <v>14200</v>
      </c>
      <c r="M717" s="140" t="s">
        <v>980</v>
      </c>
      <c r="N717" s="153">
        <v>15900</v>
      </c>
    </row>
    <row r="718" spans="1:14" x14ac:dyDescent="0.35">
      <c r="A718" s="137" t="s">
        <v>981</v>
      </c>
      <c r="B718" s="154" t="s">
        <v>982</v>
      </c>
      <c r="C718" s="155">
        <v>85</v>
      </c>
      <c r="D718" s="149">
        <v>0.3</v>
      </c>
      <c r="E718" s="137" t="s">
        <v>983</v>
      </c>
      <c r="F718" s="139">
        <v>6490</v>
      </c>
      <c r="G718" s="137" t="s">
        <v>984</v>
      </c>
      <c r="H718" s="139">
        <v>5820</v>
      </c>
      <c r="I718" s="137" t="s">
        <v>985</v>
      </c>
      <c r="J718" s="139">
        <v>6730</v>
      </c>
      <c r="K718" s="137" t="s">
        <v>986</v>
      </c>
      <c r="L718" s="139">
        <v>6250</v>
      </c>
      <c r="M718" s="137" t="s">
        <v>987</v>
      </c>
      <c r="N718" s="139">
        <v>4470</v>
      </c>
    </row>
    <row r="719" spans="1:14" x14ac:dyDescent="0.35">
      <c r="A719" s="140" t="s">
        <v>988</v>
      </c>
      <c r="B719" s="156" t="s">
        <v>989</v>
      </c>
      <c r="C719" s="151">
        <v>190</v>
      </c>
      <c r="D719" s="152">
        <v>0.31</v>
      </c>
      <c r="E719" s="140" t="s">
        <v>990</v>
      </c>
      <c r="F719" s="142">
        <v>7710</v>
      </c>
      <c r="G719" s="140" t="s">
        <v>991</v>
      </c>
      <c r="H719" s="142">
        <v>8590</v>
      </c>
      <c r="I719" s="140" t="s">
        <v>992</v>
      </c>
      <c r="J719" s="142">
        <v>8190</v>
      </c>
      <c r="K719" s="140" t="s">
        <v>993</v>
      </c>
      <c r="L719" s="142">
        <v>9020</v>
      </c>
      <c r="M719" s="140" t="s">
        <v>994</v>
      </c>
      <c r="N719" s="142">
        <v>8550</v>
      </c>
    </row>
    <row r="720" spans="1:14" x14ac:dyDescent="0.35">
      <c r="A720" s="143" t="s">
        <v>995</v>
      </c>
      <c r="B720" s="157" t="s">
        <v>996</v>
      </c>
      <c r="C720" s="158">
        <v>1020</v>
      </c>
      <c r="D720" s="159">
        <v>0.2</v>
      </c>
      <c r="E720" s="143" t="s">
        <v>997</v>
      </c>
      <c r="F720" s="145">
        <v>5860</v>
      </c>
      <c r="G720" s="143" t="s">
        <v>998</v>
      </c>
      <c r="H720" s="145">
        <v>7670</v>
      </c>
      <c r="I720" s="143" t="s">
        <v>999</v>
      </c>
      <c r="J720" s="145">
        <v>6310</v>
      </c>
      <c r="K720" s="143" t="s">
        <v>1000</v>
      </c>
      <c r="L720" s="145">
        <v>7810</v>
      </c>
      <c r="M720" s="143" t="s">
        <v>1001</v>
      </c>
      <c r="N720" s="145">
        <v>8980</v>
      </c>
    </row>
    <row r="721" spans="1:14" x14ac:dyDescent="0.35">
      <c r="A721" s="133" t="s">
        <v>1002</v>
      </c>
      <c r="B721" s="134" t="s">
        <v>1003</v>
      </c>
      <c r="C721" s="146">
        <v>1.7</v>
      </c>
      <c r="D721" s="147">
        <v>0.15</v>
      </c>
      <c r="E721" s="133" t="s">
        <v>1004</v>
      </c>
      <c r="F721" s="136">
        <v>543</v>
      </c>
      <c r="G721" s="133" t="s">
        <v>1004</v>
      </c>
      <c r="H721" s="136">
        <v>148</v>
      </c>
      <c r="I721" s="133" t="s">
        <v>1005</v>
      </c>
      <c r="J721" s="136">
        <v>192</v>
      </c>
      <c r="K721" s="133" t="s">
        <v>1006</v>
      </c>
      <c r="L721" s="136">
        <v>26</v>
      </c>
      <c r="M721" s="133" t="s">
        <v>1007</v>
      </c>
      <c r="N721" s="136">
        <v>20</v>
      </c>
    </row>
    <row r="722" spans="1:14" x14ac:dyDescent="0.35">
      <c r="A722" s="137" t="s">
        <v>1008</v>
      </c>
      <c r="B722" s="138" t="s">
        <v>1009</v>
      </c>
      <c r="C722" s="155">
        <v>11.9</v>
      </c>
      <c r="D722" s="149">
        <v>0.21</v>
      </c>
      <c r="E722" s="137" t="s">
        <v>1010</v>
      </c>
      <c r="F722" s="139">
        <v>5280</v>
      </c>
      <c r="G722" s="137" t="s">
        <v>983</v>
      </c>
      <c r="H722" s="139">
        <v>1760</v>
      </c>
      <c r="I722" s="137" t="s">
        <v>1011</v>
      </c>
      <c r="J722" s="139">
        <v>4200</v>
      </c>
      <c r="K722" s="137" t="s">
        <v>1012</v>
      </c>
      <c r="L722" s="139">
        <v>832</v>
      </c>
      <c r="M722" s="137" t="s">
        <v>1013</v>
      </c>
      <c r="N722" s="139">
        <v>262</v>
      </c>
    </row>
    <row r="723" spans="1:14" x14ac:dyDescent="0.35">
      <c r="A723" s="140" t="s">
        <v>1014</v>
      </c>
      <c r="B723" s="156" t="s">
        <v>1015</v>
      </c>
      <c r="C723" s="160">
        <v>1</v>
      </c>
      <c r="D723" s="152">
        <v>0.17</v>
      </c>
      <c r="E723" s="140" t="s">
        <v>1016</v>
      </c>
      <c r="F723" s="142">
        <v>218</v>
      </c>
      <c r="G723" s="140" t="s">
        <v>1016</v>
      </c>
      <c r="H723" s="142">
        <v>59</v>
      </c>
      <c r="I723" s="140" t="s">
        <v>1017</v>
      </c>
      <c r="J723" s="142">
        <v>70</v>
      </c>
      <c r="K723" s="140" t="s">
        <v>1018</v>
      </c>
      <c r="L723" s="142">
        <v>10</v>
      </c>
      <c r="M723" s="140" t="s">
        <v>1019</v>
      </c>
      <c r="N723" s="142">
        <v>8</v>
      </c>
    </row>
    <row r="724" spans="1:14" x14ac:dyDescent="0.35">
      <c r="A724" s="137" t="s">
        <v>1020</v>
      </c>
      <c r="B724" s="154" t="s">
        <v>1021</v>
      </c>
      <c r="C724" s="155">
        <v>3.4</v>
      </c>
      <c r="D724" s="149">
        <v>0.21</v>
      </c>
      <c r="E724" s="137" t="s">
        <v>1022</v>
      </c>
      <c r="F724" s="139">
        <v>945</v>
      </c>
      <c r="G724" s="137" t="s">
        <v>1023</v>
      </c>
      <c r="H724" s="139">
        <v>258</v>
      </c>
      <c r="I724" s="137" t="s">
        <v>1024</v>
      </c>
      <c r="J724" s="139">
        <v>426</v>
      </c>
      <c r="K724" s="137" t="s">
        <v>1025</v>
      </c>
      <c r="L724" s="139">
        <v>48</v>
      </c>
      <c r="M724" s="137" t="s">
        <v>1026</v>
      </c>
      <c r="N724" s="139">
        <v>36</v>
      </c>
    </row>
    <row r="725" spans="1:14" x14ac:dyDescent="0.35">
      <c r="A725" s="140" t="s">
        <v>1027</v>
      </c>
      <c r="B725" s="156" t="s">
        <v>1028</v>
      </c>
      <c r="C725" s="160">
        <v>1.3</v>
      </c>
      <c r="D725" s="152">
        <v>0.15</v>
      </c>
      <c r="E725" s="140" t="s">
        <v>1029</v>
      </c>
      <c r="F725" s="142">
        <v>292</v>
      </c>
      <c r="G725" s="140" t="s">
        <v>1029</v>
      </c>
      <c r="H725" s="142">
        <v>79</v>
      </c>
      <c r="I725" s="140" t="s">
        <v>1030</v>
      </c>
      <c r="J725" s="142">
        <v>98</v>
      </c>
      <c r="K725" s="140" t="s">
        <v>1031</v>
      </c>
      <c r="L725" s="142">
        <v>14</v>
      </c>
      <c r="M725" s="140" t="s">
        <v>1032</v>
      </c>
      <c r="N725" s="142">
        <v>11</v>
      </c>
    </row>
    <row r="726" spans="1:14" x14ac:dyDescent="0.35">
      <c r="A726" s="137" t="s">
        <v>1033</v>
      </c>
      <c r="B726" s="154" t="s">
        <v>1034</v>
      </c>
      <c r="C726" s="155">
        <v>4</v>
      </c>
      <c r="D726" s="149">
        <v>0.23</v>
      </c>
      <c r="E726" s="137" t="s">
        <v>1035</v>
      </c>
      <c r="F726" s="139">
        <v>1350</v>
      </c>
      <c r="G726" s="137" t="s">
        <v>1036</v>
      </c>
      <c r="H726" s="139">
        <v>370</v>
      </c>
      <c r="I726" s="137" t="s">
        <v>1037</v>
      </c>
      <c r="J726" s="139">
        <v>659</v>
      </c>
      <c r="K726" s="137" t="s">
        <v>1038</v>
      </c>
      <c r="L726" s="139">
        <v>72</v>
      </c>
      <c r="M726" s="137" t="s">
        <v>1039</v>
      </c>
      <c r="N726" s="139">
        <v>51</v>
      </c>
    </row>
    <row r="727" spans="1:14" x14ac:dyDescent="0.35">
      <c r="A727" s="140" t="s">
        <v>1040</v>
      </c>
      <c r="B727" s="156" t="s">
        <v>1041</v>
      </c>
      <c r="C727" s="160">
        <v>5.9</v>
      </c>
      <c r="D727" s="152">
        <v>0.2</v>
      </c>
      <c r="E727" s="140" t="s">
        <v>1042</v>
      </c>
      <c r="F727" s="142">
        <v>1870</v>
      </c>
      <c r="G727" s="140" t="s">
        <v>1043</v>
      </c>
      <c r="H727" s="142">
        <v>527</v>
      </c>
      <c r="I727" s="140" t="s">
        <v>1044</v>
      </c>
      <c r="J727" s="142">
        <v>1120</v>
      </c>
      <c r="K727" s="140" t="s">
        <v>1045</v>
      </c>
      <c r="L727" s="142">
        <v>121</v>
      </c>
      <c r="M727" s="140" t="s">
        <v>1046</v>
      </c>
      <c r="N727" s="142">
        <v>74</v>
      </c>
    </row>
    <row r="728" spans="1:14" x14ac:dyDescent="0.35">
      <c r="A728" s="137" t="s">
        <v>1047</v>
      </c>
      <c r="B728" s="154" t="s">
        <v>1048</v>
      </c>
      <c r="C728" s="155">
        <v>4.3</v>
      </c>
      <c r="D728" s="149">
        <v>0.17</v>
      </c>
      <c r="E728" s="137" t="s">
        <v>1049</v>
      </c>
      <c r="F728" s="139">
        <v>1230</v>
      </c>
      <c r="G728" s="137" t="s">
        <v>1050</v>
      </c>
      <c r="H728" s="139">
        <v>338</v>
      </c>
      <c r="I728" s="137" t="s">
        <v>1051</v>
      </c>
      <c r="J728" s="139">
        <v>624</v>
      </c>
      <c r="K728" s="137" t="s">
        <v>1052</v>
      </c>
      <c r="L728" s="139">
        <v>67</v>
      </c>
      <c r="M728" s="137" t="s">
        <v>1053</v>
      </c>
      <c r="N728" s="139">
        <v>47</v>
      </c>
    </row>
    <row r="729" spans="1:14" x14ac:dyDescent="0.35">
      <c r="A729" s="140" t="s">
        <v>1054</v>
      </c>
      <c r="B729" s="156" t="s">
        <v>1055</v>
      </c>
      <c r="C729" s="160">
        <v>9.1999999999999993</v>
      </c>
      <c r="D729" s="152">
        <v>0.16</v>
      </c>
      <c r="E729" s="140" t="s">
        <v>1056</v>
      </c>
      <c r="F729" s="142">
        <v>2550</v>
      </c>
      <c r="G729" s="140" t="s">
        <v>1057</v>
      </c>
      <c r="H729" s="142">
        <v>782</v>
      </c>
      <c r="I729" s="140" t="s">
        <v>1058</v>
      </c>
      <c r="J729" s="142">
        <v>1850</v>
      </c>
      <c r="K729" s="140" t="s">
        <v>1059</v>
      </c>
      <c r="L729" s="142">
        <v>271</v>
      </c>
      <c r="M729" s="140" t="s">
        <v>1060</v>
      </c>
      <c r="N729" s="142">
        <v>111</v>
      </c>
    </row>
    <row r="730" spans="1:14" x14ac:dyDescent="0.35">
      <c r="A730" s="137" t="s">
        <v>1061</v>
      </c>
      <c r="B730" s="154" t="s">
        <v>1062</v>
      </c>
      <c r="C730" s="155">
        <v>17.2</v>
      </c>
      <c r="D730" s="149">
        <v>0.19</v>
      </c>
      <c r="E730" s="137" t="s">
        <v>1063</v>
      </c>
      <c r="F730" s="139">
        <v>5020</v>
      </c>
      <c r="G730" s="137" t="s">
        <v>1064</v>
      </c>
      <c r="H730" s="139">
        <v>1980</v>
      </c>
      <c r="I730" s="137" t="s">
        <v>965</v>
      </c>
      <c r="J730" s="139">
        <v>4390</v>
      </c>
      <c r="K730" s="137" t="s">
        <v>1065</v>
      </c>
      <c r="L730" s="139">
        <v>1370</v>
      </c>
      <c r="M730" s="137" t="s">
        <v>1066</v>
      </c>
      <c r="N730" s="139">
        <v>356</v>
      </c>
    </row>
    <row r="731" spans="1:14" x14ac:dyDescent="0.35">
      <c r="A731" s="140" t="s">
        <v>1067</v>
      </c>
      <c r="B731" s="156" t="s">
        <v>1068</v>
      </c>
      <c r="C731" s="160">
        <v>1.9</v>
      </c>
      <c r="D731" s="152">
        <v>0.22</v>
      </c>
      <c r="E731" s="140" t="s">
        <v>1069</v>
      </c>
      <c r="F731" s="142">
        <v>469</v>
      </c>
      <c r="G731" s="140" t="s">
        <v>1069</v>
      </c>
      <c r="H731" s="142">
        <v>127</v>
      </c>
      <c r="I731" s="140" t="s">
        <v>1070</v>
      </c>
      <c r="J731" s="142">
        <v>170</v>
      </c>
      <c r="K731" s="140" t="s">
        <v>1071</v>
      </c>
      <c r="L731" s="142">
        <v>22</v>
      </c>
      <c r="M731" s="140" t="s">
        <v>1072</v>
      </c>
      <c r="N731" s="142">
        <v>18</v>
      </c>
    </row>
    <row r="732" spans="1:14" x14ac:dyDescent="0.35">
      <c r="A732" s="137" t="s">
        <v>1073</v>
      </c>
      <c r="B732" s="154" t="s">
        <v>1074</v>
      </c>
      <c r="C732" s="155">
        <v>5.9</v>
      </c>
      <c r="D732" s="149">
        <v>0.28999999999999998</v>
      </c>
      <c r="E732" s="137" t="s">
        <v>1075</v>
      </c>
      <c r="F732" s="139">
        <v>1860</v>
      </c>
      <c r="G732" s="137" t="s">
        <v>1076</v>
      </c>
      <c r="H732" s="139">
        <v>525</v>
      </c>
      <c r="I732" s="137" t="s">
        <v>1077</v>
      </c>
      <c r="J732" s="139">
        <v>1110</v>
      </c>
      <c r="K732" s="137" t="s">
        <v>1078</v>
      </c>
      <c r="L732" s="139">
        <v>120</v>
      </c>
      <c r="M732" s="137" t="s">
        <v>1079</v>
      </c>
      <c r="N732" s="139">
        <v>73</v>
      </c>
    </row>
    <row r="733" spans="1:14" ht="19" x14ac:dyDescent="0.35">
      <c r="A733" s="161" t="s">
        <v>1080</v>
      </c>
      <c r="B733" s="161" t="s">
        <v>1081</v>
      </c>
      <c r="C733" s="162" t="s">
        <v>1082</v>
      </c>
      <c r="D733" s="163">
        <v>0.04</v>
      </c>
      <c r="E733" s="162" t="s">
        <v>1083</v>
      </c>
      <c r="F733" s="164">
        <v>5</v>
      </c>
      <c r="G733" s="162" t="s">
        <v>1083</v>
      </c>
      <c r="H733" s="164">
        <v>1</v>
      </c>
      <c r="I733" s="162" t="s">
        <v>1084</v>
      </c>
      <c r="J733" s="164">
        <v>2</v>
      </c>
      <c r="K733" s="162" t="s">
        <v>1085</v>
      </c>
      <c r="L733" s="165" t="s">
        <v>1086</v>
      </c>
      <c r="M733" s="162" t="s">
        <v>1087</v>
      </c>
      <c r="N733" s="165" t="s">
        <v>1086</v>
      </c>
    </row>
    <row r="734" spans="1:14" x14ac:dyDescent="0.35">
      <c r="A734" s="133" t="s">
        <v>1088</v>
      </c>
      <c r="B734" s="134" t="s">
        <v>1089</v>
      </c>
      <c r="C734" s="166">
        <v>222</v>
      </c>
      <c r="D734" s="147">
        <v>0.18</v>
      </c>
      <c r="E734" s="133" t="s">
        <v>1090</v>
      </c>
      <c r="F734" s="167">
        <v>10800</v>
      </c>
      <c r="G734" s="133" t="s">
        <v>1091</v>
      </c>
      <c r="H734" s="167">
        <v>12400</v>
      </c>
      <c r="I734" s="133" t="s">
        <v>1092</v>
      </c>
      <c r="J734" s="167">
        <v>11500</v>
      </c>
      <c r="K734" s="133" t="s">
        <v>978</v>
      </c>
      <c r="L734" s="167">
        <v>13000</v>
      </c>
      <c r="M734" s="133" t="s">
        <v>1093</v>
      </c>
      <c r="N734" s="167">
        <v>12700</v>
      </c>
    </row>
    <row r="735" spans="1:14" x14ac:dyDescent="0.35">
      <c r="A735" s="137" t="s">
        <v>1094</v>
      </c>
      <c r="B735" s="138" t="s">
        <v>1095</v>
      </c>
      <c r="C735" s="155">
        <v>5.2</v>
      </c>
      <c r="D735" s="149">
        <v>0.11</v>
      </c>
      <c r="E735" s="137" t="s">
        <v>1096</v>
      </c>
      <c r="F735" s="168">
        <v>2430</v>
      </c>
      <c r="G735" s="137" t="s">
        <v>1097</v>
      </c>
      <c r="H735" s="168">
        <v>677</v>
      </c>
      <c r="I735" s="137" t="s">
        <v>1098</v>
      </c>
      <c r="J735" s="169">
        <v>1360</v>
      </c>
      <c r="K735" s="137" t="s">
        <v>1099</v>
      </c>
      <c r="L735" s="168">
        <v>145</v>
      </c>
      <c r="M735" s="137" t="s">
        <v>1100</v>
      </c>
      <c r="N735" s="168">
        <v>94</v>
      </c>
    </row>
    <row r="736" spans="1:14" x14ac:dyDescent="0.35">
      <c r="A736" s="140" t="s">
        <v>1101</v>
      </c>
      <c r="B736" s="141" t="s">
        <v>1102</v>
      </c>
      <c r="C736" s="160">
        <v>2.8</v>
      </c>
      <c r="D736" s="152">
        <v>0.02</v>
      </c>
      <c r="E736" s="140" t="s">
        <v>1103</v>
      </c>
      <c r="F736" s="170">
        <v>427</v>
      </c>
      <c r="G736" s="140" t="s">
        <v>1103</v>
      </c>
      <c r="H736" s="170">
        <v>116</v>
      </c>
      <c r="I736" s="140" t="s">
        <v>1104</v>
      </c>
      <c r="J736" s="170">
        <v>177</v>
      </c>
      <c r="K736" s="140" t="s">
        <v>1105</v>
      </c>
      <c r="L736" s="170">
        <v>21</v>
      </c>
      <c r="M736" s="140" t="s">
        <v>1106</v>
      </c>
      <c r="N736" s="170">
        <v>16</v>
      </c>
    </row>
    <row r="737" spans="1:14" x14ac:dyDescent="0.35">
      <c r="A737" s="137" t="s">
        <v>1107</v>
      </c>
      <c r="B737" s="154" t="s">
        <v>1108</v>
      </c>
      <c r="C737" s="155">
        <v>28.2</v>
      </c>
      <c r="D737" s="149">
        <v>0.23</v>
      </c>
      <c r="E737" s="137" t="s">
        <v>1109</v>
      </c>
      <c r="F737" s="168">
        <v>6090</v>
      </c>
      <c r="G737" s="137" t="s">
        <v>1110</v>
      </c>
      <c r="H737" s="169">
        <v>3170</v>
      </c>
      <c r="I737" s="137" t="s">
        <v>1111</v>
      </c>
      <c r="J737" s="169">
        <v>5800</v>
      </c>
      <c r="K737" s="137" t="s">
        <v>1112</v>
      </c>
      <c r="L737" s="168">
        <v>2980</v>
      </c>
      <c r="M737" s="137" t="s">
        <v>1113</v>
      </c>
      <c r="N737" s="168">
        <v>967</v>
      </c>
    </row>
    <row r="738" spans="1:14" x14ac:dyDescent="0.35">
      <c r="A738" s="140" t="s">
        <v>1114</v>
      </c>
      <c r="B738" s="156" t="s">
        <v>1115</v>
      </c>
      <c r="C738" s="160">
        <v>9.6999999999999993</v>
      </c>
      <c r="D738" s="152">
        <v>0.19</v>
      </c>
      <c r="E738" s="140" t="s">
        <v>1116</v>
      </c>
      <c r="F738" s="170">
        <v>3580</v>
      </c>
      <c r="G738" s="140" t="s">
        <v>1117</v>
      </c>
      <c r="H738" s="171">
        <v>1120</v>
      </c>
      <c r="I738" s="140" t="s">
        <v>1118</v>
      </c>
      <c r="J738" s="171">
        <v>2660</v>
      </c>
      <c r="K738" s="140" t="s">
        <v>1119</v>
      </c>
      <c r="L738" s="170">
        <v>412</v>
      </c>
      <c r="M738" s="140" t="s">
        <v>1120</v>
      </c>
      <c r="N738" s="170">
        <v>160</v>
      </c>
    </row>
    <row r="739" spans="1:14" x14ac:dyDescent="0.35">
      <c r="A739" s="137" t="s">
        <v>1121</v>
      </c>
      <c r="B739" s="154" t="s">
        <v>1122</v>
      </c>
      <c r="C739" s="155">
        <v>13.4</v>
      </c>
      <c r="D739" s="149">
        <v>0.16</v>
      </c>
      <c r="E739" s="137" t="s">
        <v>1123</v>
      </c>
      <c r="F739" s="168">
        <v>3710</v>
      </c>
      <c r="G739" s="137" t="s">
        <v>1124</v>
      </c>
      <c r="H739" s="169">
        <v>1300</v>
      </c>
      <c r="I739" s="137" t="s">
        <v>940</v>
      </c>
      <c r="J739" s="169">
        <v>3050</v>
      </c>
      <c r="K739" s="137" t="s">
        <v>1125</v>
      </c>
      <c r="L739" s="168">
        <v>703</v>
      </c>
      <c r="M739" s="137" t="s">
        <v>1126</v>
      </c>
      <c r="N739" s="168">
        <v>201</v>
      </c>
    </row>
    <row r="740" spans="1:14" x14ac:dyDescent="0.35">
      <c r="A740" s="140" t="s">
        <v>1127</v>
      </c>
      <c r="B740" s="156" t="s">
        <v>1128</v>
      </c>
      <c r="C740" s="160">
        <v>3.5</v>
      </c>
      <c r="D740" s="152">
        <v>0.13</v>
      </c>
      <c r="E740" s="140" t="s">
        <v>1129</v>
      </c>
      <c r="F740" s="170">
        <v>1200</v>
      </c>
      <c r="G740" s="140" t="s">
        <v>1130</v>
      </c>
      <c r="H740" s="170">
        <v>328</v>
      </c>
      <c r="I740" s="140" t="s">
        <v>1131</v>
      </c>
      <c r="J740" s="170">
        <v>549</v>
      </c>
      <c r="K740" s="140" t="s">
        <v>1132</v>
      </c>
      <c r="L740" s="170">
        <v>62</v>
      </c>
      <c r="M740" s="140" t="s">
        <v>931</v>
      </c>
      <c r="N740" s="170">
        <v>46</v>
      </c>
    </row>
    <row r="741" spans="1:14" x14ac:dyDescent="0.35">
      <c r="A741" s="137" t="s">
        <v>1133</v>
      </c>
      <c r="B741" s="138" t="s">
        <v>1134</v>
      </c>
      <c r="C741" s="155">
        <v>47.1</v>
      </c>
      <c r="D741" s="149">
        <v>0.16</v>
      </c>
      <c r="E741" s="137" t="s">
        <v>1135</v>
      </c>
      <c r="F741" s="168">
        <v>6940</v>
      </c>
      <c r="G741" s="137" t="s">
        <v>1136</v>
      </c>
      <c r="H741" s="169">
        <v>4800</v>
      </c>
      <c r="I741" s="137" t="s">
        <v>1137</v>
      </c>
      <c r="J741" s="169">
        <v>6960</v>
      </c>
      <c r="K741" s="137" t="s">
        <v>1138</v>
      </c>
      <c r="L741" s="168">
        <v>5060</v>
      </c>
      <c r="M741" s="137" t="s">
        <v>1139</v>
      </c>
      <c r="N741" s="169">
        <v>2500</v>
      </c>
    </row>
    <row r="742" spans="1:14" x14ac:dyDescent="0.35">
      <c r="A742" s="140" t="s">
        <v>1140</v>
      </c>
      <c r="B742" s="156" t="s">
        <v>1141</v>
      </c>
      <c r="C742" s="160">
        <v>0.4</v>
      </c>
      <c r="D742" s="152">
        <v>0.04</v>
      </c>
      <c r="E742" s="140" t="s">
        <v>1142</v>
      </c>
      <c r="F742" s="170">
        <v>60</v>
      </c>
      <c r="G742" s="140" t="s">
        <v>1142</v>
      </c>
      <c r="H742" s="170">
        <v>16</v>
      </c>
      <c r="I742" s="140" t="s">
        <v>1143</v>
      </c>
      <c r="J742" s="170">
        <v>18</v>
      </c>
      <c r="K742" s="140" t="s">
        <v>1144</v>
      </c>
      <c r="L742" s="170">
        <v>3</v>
      </c>
      <c r="M742" s="140" t="s">
        <v>1145</v>
      </c>
      <c r="N742" s="170">
        <v>2</v>
      </c>
    </row>
    <row r="743" spans="1:14" x14ac:dyDescent="0.35">
      <c r="A743" s="137" t="s">
        <v>1146</v>
      </c>
      <c r="B743" s="154" t="s">
        <v>1147</v>
      </c>
      <c r="C743" s="155">
        <v>1.5</v>
      </c>
      <c r="D743" s="149">
        <v>0.1</v>
      </c>
      <c r="E743" s="137" t="s">
        <v>1148</v>
      </c>
      <c r="F743" s="168">
        <v>506</v>
      </c>
      <c r="G743" s="137" t="s">
        <v>1148</v>
      </c>
      <c r="H743" s="168">
        <v>138</v>
      </c>
      <c r="I743" s="137" t="s">
        <v>1149</v>
      </c>
      <c r="J743" s="168">
        <v>174</v>
      </c>
      <c r="K743" s="137" t="s">
        <v>1150</v>
      </c>
      <c r="L743" s="168">
        <v>24</v>
      </c>
      <c r="M743" s="137" t="s">
        <v>1151</v>
      </c>
      <c r="N743" s="168">
        <v>19</v>
      </c>
    </row>
    <row r="744" spans="1:14" x14ac:dyDescent="0.35">
      <c r="A744" s="140" t="s">
        <v>1152</v>
      </c>
      <c r="B744" s="156" t="s">
        <v>1153</v>
      </c>
      <c r="C744" s="140" t="s">
        <v>1154</v>
      </c>
      <c r="D744" s="152">
        <v>0.02</v>
      </c>
      <c r="E744" s="140" t="s">
        <v>1155</v>
      </c>
      <c r="F744" s="170">
        <v>13</v>
      </c>
      <c r="G744" s="140" t="s">
        <v>1155</v>
      </c>
      <c r="H744" s="170">
        <v>4</v>
      </c>
      <c r="I744" s="140" t="s">
        <v>1156</v>
      </c>
      <c r="J744" s="170">
        <v>4</v>
      </c>
      <c r="K744" s="140" t="s">
        <v>1157</v>
      </c>
      <c r="L744" s="172" t="s">
        <v>1158</v>
      </c>
      <c r="M744" s="140" t="s">
        <v>1159</v>
      </c>
      <c r="N744" s="172" t="s">
        <v>1158</v>
      </c>
    </row>
    <row r="745" spans="1:14" x14ac:dyDescent="0.35">
      <c r="A745" s="137" t="s">
        <v>1160</v>
      </c>
      <c r="B745" s="154" t="s">
        <v>1161</v>
      </c>
      <c r="C745" s="155">
        <v>28.2</v>
      </c>
      <c r="D745" s="149">
        <v>0.27</v>
      </c>
      <c r="E745" s="137" t="s">
        <v>1162</v>
      </c>
      <c r="F745" s="168">
        <v>5080</v>
      </c>
      <c r="G745" s="137" t="s">
        <v>1163</v>
      </c>
      <c r="H745" s="169">
        <v>2640</v>
      </c>
      <c r="I745" s="137" t="s">
        <v>1164</v>
      </c>
      <c r="J745" s="169">
        <v>4830</v>
      </c>
      <c r="K745" s="137" t="s">
        <v>1165</v>
      </c>
      <c r="L745" s="168">
        <v>2480</v>
      </c>
      <c r="M745" s="137" t="s">
        <v>1166</v>
      </c>
      <c r="N745" s="168">
        <v>806</v>
      </c>
    </row>
    <row r="746" spans="1:14" x14ac:dyDescent="0.35">
      <c r="A746" s="140" t="s">
        <v>1167</v>
      </c>
      <c r="B746" s="156" t="s">
        <v>1168</v>
      </c>
      <c r="C746" s="160">
        <v>38.9</v>
      </c>
      <c r="D746" s="152">
        <v>0.26</v>
      </c>
      <c r="E746" s="140" t="s">
        <v>1169</v>
      </c>
      <c r="F746" s="170">
        <v>5360</v>
      </c>
      <c r="G746" s="140" t="s">
        <v>1170</v>
      </c>
      <c r="H746" s="171">
        <v>3350</v>
      </c>
      <c r="I746" s="140" t="s">
        <v>1171</v>
      </c>
      <c r="J746" s="171">
        <v>5280</v>
      </c>
      <c r="K746" s="140" t="s">
        <v>1172</v>
      </c>
      <c r="L746" s="170">
        <v>3440</v>
      </c>
      <c r="M746" s="140" t="s">
        <v>1173</v>
      </c>
      <c r="N746" s="171">
        <v>1460</v>
      </c>
    </row>
    <row r="747" spans="1:14" x14ac:dyDescent="0.35">
      <c r="A747" s="137" t="s">
        <v>1174</v>
      </c>
      <c r="B747" s="154" t="s">
        <v>1175</v>
      </c>
      <c r="C747" s="155">
        <v>13.1</v>
      </c>
      <c r="D747" s="149">
        <v>0.23</v>
      </c>
      <c r="E747" s="137" t="s">
        <v>1176</v>
      </c>
      <c r="F747" s="168">
        <v>3480</v>
      </c>
      <c r="G747" s="137" t="s">
        <v>1177</v>
      </c>
      <c r="H747" s="169">
        <v>1210</v>
      </c>
      <c r="I747" s="137" t="s">
        <v>1178</v>
      </c>
      <c r="J747" s="169">
        <v>2840</v>
      </c>
      <c r="K747" s="137" t="s">
        <v>1179</v>
      </c>
      <c r="L747" s="168">
        <v>636</v>
      </c>
      <c r="M747" s="137" t="s">
        <v>1180</v>
      </c>
      <c r="N747" s="168">
        <v>185</v>
      </c>
    </row>
    <row r="748" spans="1:14" x14ac:dyDescent="0.35">
      <c r="A748" s="140" t="s">
        <v>1181</v>
      </c>
      <c r="B748" s="156" t="s">
        <v>1182</v>
      </c>
      <c r="C748" s="160">
        <v>11</v>
      </c>
      <c r="D748" s="141" t="s">
        <v>1183</v>
      </c>
      <c r="E748" s="140" t="s">
        <v>1184</v>
      </c>
      <c r="F748" s="170">
        <v>4110</v>
      </c>
      <c r="G748" s="140" t="s">
        <v>1185</v>
      </c>
      <c r="H748" s="171">
        <v>1330</v>
      </c>
      <c r="I748" s="140" t="s">
        <v>1186</v>
      </c>
      <c r="J748" s="171">
        <v>3190</v>
      </c>
      <c r="K748" s="140" t="s">
        <v>1187</v>
      </c>
      <c r="L748" s="170">
        <v>573</v>
      </c>
      <c r="M748" s="140" t="s">
        <v>1188</v>
      </c>
      <c r="N748" s="170">
        <v>195</v>
      </c>
    </row>
    <row r="749" spans="1:14" x14ac:dyDescent="0.35">
      <c r="A749" s="137" t="s">
        <v>1189</v>
      </c>
      <c r="B749" s="154" t="s">
        <v>1190</v>
      </c>
      <c r="C749" s="148">
        <v>242</v>
      </c>
      <c r="D749" s="149">
        <v>0.24</v>
      </c>
      <c r="E749" s="137" t="s">
        <v>1135</v>
      </c>
      <c r="F749" s="168">
        <v>6940</v>
      </c>
      <c r="G749" s="137" t="s">
        <v>1191</v>
      </c>
      <c r="H749" s="169">
        <v>8060</v>
      </c>
      <c r="I749" s="137" t="s">
        <v>1192</v>
      </c>
      <c r="J749" s="169">
        <v>7400</v>
      </c>
      <c r="K749" s="137" t="s">
        <v>1193</v>
      </c>
      <c r="L749" s="168">
        <v>8400</v>
      </c>
      <c r="M749" s="137" t="s">
        <v>1194</v>
      </c>
      <c r="N749" s="169">
        <v>8380</v>
      </c>
    </row>
    <row r="750" spans="1:14" x14ac:dyDescent="0.35">
      <c r="A750" s="140" t="s">
        <v>1195</v>
      </c>
      <c r="B750" s="156" t="s">
        <v>1196</v>
      </c>
      <c r="C750" s="160">
        <v>6.5</v>
      </c>
      <c r="D750" s="141" t="s">
        <v>1197</v>
      </c>
      <c r="E750" s="140" t="s">
        <v>1198</v>
      </c>
      <c r="F750" s="170">
        <v>2510</v>
      </c>
      <c r="G750" s="140" t="s">
        <v>1199</v>
      </c>
      <c r="H750" s="170">
        <v>716</v>
      </c>
      <c r="I750" s="140" t="s">
        <v>1200</v>
      </c>
      <c r="J750" s="171">
        <v>1570</v>
      </c>
      <c r="K750" s="140" t="s">
        <v>1201</v>
      </c>
      <c r="L750" s="170">
        <v>176</v>
      </c>
      <c r="M750" s="140" t="s">
        <v>1202</v>
      </c>
      <c r="N750" s="170">
        <v>100</v>
      </c>
    </row>
    <row r="751" spans="1:14" x14ac:dyDescent="0.35">
      <c r="A751" s="137" t="s">
        <v>1203</v>
      </c>
      <c r="B751" s="154" t="s">
        <v>1204</v>
      </c>
      <c r="C751" s="155">
        <v>47.1</v>
      </c>
      <c r="D751" s="149">
        <v>0.24</v>
      </c>
      <c r="E751" s="137" t="s">
        <v>1205</v>
      </c>
      <c r="F751" s="168">
        <v>6680</v>
      </c>
      <c r="G751" s="137" t="s">
        <v>1206</v>
      </c>
      <c r="H751" s="169">
        <v>4620</v>
      </c>
      <c r="I751" s="137" t="s">
        <v>1194</v>
      </c>
      <c r="J751" s="169">
        <v>6690</v>
      </c>
      <c r="K751" s="137" t="s">
        <v>1207</v>
      </c>
      <c r="L751" s="168">
        <v>4870</v>
      </c>
      <c r="M751" s="137" t="s">
        <v>1208</v>
      </c>
      <c r="N751" s="169">
        <v>2410</v>
      </c>
    </row>
    <row r="752" spans="1:14" x14ac:dyDescent="0.35">
      <c r="A752" s="140" t="s">
        <v>1209</v>
      </c>
      <c r="B752" s="156" t="s">
        <v>1210</v>
      </c>
      <c r="C752" s="160">
        <v>3.2</v>
      </c>
      <c r="D752" s="141" t="s">
        <v>1211</v>
      </c>
      <c r="E752" s="140" t="s">
        <v>1212</v>
      </c>
      <c r="F752" s="170">
        <v>863</v>
      </c>
      <c r="G752" s="140" t="s">
        <v>1213</v>
      </c>
      <c r="H752" s="170">
        <v>235</v>
      </c>
      <c r="I752" s="140" t="s">
        <v>1214</v>
      </c>
      <c r="J752" s="170">
        <v>378</v>
      </c>
      <c r="K752" s="140" t="s">
        <v>1215</v>
      </c>
      <c r="L752" s="170">
        <v>44</v>
      </c>
      <c r="M752" s="140" t="s">
        <v>1216</v>
      </c>
      <c r="N752" s="170">
        <v>33</v>
      </c>
    </row>
    <row r="753" spans="1:14" x14ac:dyDescent="0.35">
      <c r="A753" s="137" t="s">
        <v>1217</v>
      </c>
      <c r="B753" s="154" t="s">
        <v>1218</v>
      </c>
      <c r="C753" s="155">
        <v>3.1</v>
      </c>
      <c r="D753" s="138" t="s">
        <v>1219</v>
      </c>
      <c r="E753" s="137" t="s">
        <v>1220</v>
      </c>
      <c r="F753" s="168">
        <v>1070</v>
      </c>
      <c r="G753" s="137" t="s">
        <v>1220</v>
      </c>
      <c r="H753" s="168">
        <v>290</v>
      </c>
      <c r="I753" s="137" t="s">
        <v>1221</v>
      </c>
      <c r="J753" s="168">
        <v>460</v>
      </c>
      <c r="K753" s="137" t="s">
        <v>1222</v>
      </c>
      <c r="L753" s="168">
        <v>54</v>
      </c>
      <c r="M753" s="137" t="s">
        <v>1223</v>
      </c>
      <c r="N753" s="168">
        <v>40</v>
      </c>
    </row>
    <row r="754" spans="1:14" x14ac:dyDescent="0.35">
      <c r="A754" s="140" t="s">
        <v>1224</v>
      </c>
      <c r="B754" s="156" t="s">
        <v>1225</v>
      </c>
      <c r="C754" s="160">
        <v>7.7</v>
      </c>
      <c r="D754" s="152">
        <v>0.24</v>
      </c>
      <c r="E754" s="140" t="s">
        <v>1226</v>
      </c>
      <c r="F754" s="170">
        <v>2920</v>
      </c>
      <c r="G754" s="140" t="s">
        <v>1227</v>
      </c>
      <c r="H754" s="170">
        <v>858</v>
      </c>
      <c r="I754" s="140" t="s">
        <v>1228</v>
      </c>
      <c r="J754" s="171">
        <v>1970</v>
      </c>
      <c r="K754" s="140" t="s">
        <v>1229</v>
      </c>
      <c r="L754" s="170">
        <v>245</v>
      </c>
      <c r="M754" s="140" t="s">
        <v>1230</v>
      </c>
      <c r="N754" s="170">
        <v>121</v>
      </c>
    </row>
    <row r="755" spans="1:14" x14ac:dyDescent="0.35">
      <c r="A755" s="137" t="s">
        <v>1231</v>
      </c>
      <c r="B755" s="154" t="s">
        <v>1232</v>
      </c>
      <c r="C755" s="155">
        <v>1.2</v>
      </c>
      <c r="D755" s="138" t="s">
        <v>1233</v>
      </c>
      <c r="E755" s="137" t="s">
        <v>1234</v>
      </c>
      <c r="F755" s="168">
        <v>278</v>
      </c>
      <c r="G755" s="137" t="s">
        <v>1234</v>
      </c>
      <c r="H755" s="168">
        <v>76</v>
      </c>
      <c r="I755" s="137" t="s">
        <v>1235</v>
      </c>
      <c r="J755" s="168">
        <v>92</v>
      </c>
      <c r="K755" s="137" t="s">
        <v>1236</v>
      </c>
      <c r="L755" s="168">
        <v>13</v>
      </c>
      <c r="M755" s="137" t="s">
        <v>1237</v>
      </c>
      <c r="N755" s="168">
        <v>10</v>
      </c>
    </row>
    <row r="756" spans="1:14" x14ac:dyDescent="0.35">
      <c r="A756" s="140" t="s">
        <v>1238</v>
      </c>
      <c r="B756" s="156" t="s">
        <v>1239</v>
      </c>
      <c r="C756" s="160">
        <v>2.6</v>
      </c>
      <c r="D756" s="152">
        <v>7.0000000000000007E-2</v>
      </c>
      <c r="E756" s="140" t="s">
        <v>1240</v>
      </c>
      <c r="F756" s="170">
        <v>530</v>
      </c>
      <c r="G756" s="140" t="s">
        <v>1240</v>
      </c>
      <c r="H756" s="170">
        <v>144</v>
      </c>
      <c r="I756" s="140" t="s">
        <v>1241</v>
      </c>
      <c r="J756" s="170">
        <v>213</v>
      </c>
      <c r="K756" s="140" t="s">
        <v>1242</v>
      </c>
      <c r="L756" s="170">
        <v>26</v>
      </c>
      <c r="M756" s="140" t="s">
        <v>1243</v>
      </c>
      <c r="N756" s="170">
        <v>20</v>
      </c>
    </row>
    <row r="757" spans="1:14" x14ac:dyDescent="0.35">
      <c r="A757" s="137" t="s">
        <v>1244</v>
      </c>
      <c r="B757" s="154" t="s">
        <v>1245</v>
      </c>
      <c r="C757" s="155">
        <v>28.4</v>
      </c>
      <c r="D757" s="149">
        <v>0.31</v>
      </c>
      <c r="E757" s="137" t="s">
        <v>1246</v>
      </c>
      <c r="F757" s="168">
        <v>4510</v>
      </c>
      <c r="G757" s="137" t="s">
        <v>1247</v>
      </c>
      <c r="H757" s="169">
        <v>2360</v>
      </c>
      <c r="I757" s="137" t="s">
        <v>1248</v>
      </c>
      <c r="J757" s="169">
        <v>4290</v>
      </c>
      <c r="K757" s="137" t="s">
        <v>1139</v>
      </c>
      <c r="L757" s="168">
        <v>2220</v>
      </c>
      <c r="M757" s="137" t="s">
        <v>1249</v>
      </c>
      <c r="N757" s="168">
        <v>725</v>
      </c>
    </row>
    <row r="758" spans="1:14" x14ac:dyDescent="0.35">
      <c r="A758" s="140" t="s">
        <v>1250</v>
      </c>
      <c r="B758" s="156" t="s">
        <v>1251</v>
      </c>
      <c r="C758" s="160">
        <v>8.6999999999999993</v>
      </c>
      <c r="D758" s="152">
        <v>0.22</v>
      </c>
      <c r="E758" s="140" t="s">
        <v>1252</v>
      </c>
      <c r="F758" s="170">
        <v>2660</v>
      </c>
      <c r="G758" s="140" t="s">
        <v>1253</v>
      </c>
      <c r="H758" s="170">
        <v>804</v>
      </c>
      <c r="I758" s="140" t="s">
        <v>1254</v>
      </c>
      <c r="J758" s="171">
        <v>1890</v>
      </c>
      <c r="K758" s="140" t="s">
        <v>1255</v>
      </c>
      <c r="L758" s="170">
        <v>262</v>
      </c>
      <c r="M758" s="140" t="s">
        <v>1256</v>
      </c>
      <c r="N758" s="170">
        <v>114</v>
      </c>
    </row>
    <row r="759" spans="1:14" x14ac:dyDescent="0.35">
      <c r="A759" s="137" t="s">
        <v>1257</v>
      </c>
      <c r="B759" s="154" t="s">
        <v>1258</v>
      </c>
      <c r="C759" s="155">
        <v>16.100000000000001</v>
      </c>
      <c r="D759" s="138" t="s">
        <v>1259</v>
      </c>
      <c r="E759" s="137" t="s">
        <v>1260</v>
      </c>
      <c r="F759" s="168">
        <v>4310</v>
      </c>
      <c r="G759" s="137" t="s">
        <v>1261</v>
      </c>
      <c r="H759" s="169">
        <v>1650</v>
      </c>
      <c r="I759" s="137" t="s">
        <v>1262</v>
      </c>
      <c r="J759" s="169">
        <v>3720</v>
      </c>
      <c r="K759" s="137" t="s">
        <v>1263</v>
      </c>
      <c r="L759" s="168">
        <v>1070</v>
      </c>
      <c r="M759" s="137" t="s">
        <v>1264</v>
      </c>
      <c r="N759" s="168">
        <v>281</v>
      </c>
    </row>
    <row r="760" spans="1:14" x14ac:dyDescent="0.35">
      <c r="A760" s="140" t="s">
        <v>1265</v>
      </c>
      <c r="B760" s="156" t="s">
        <v>1266</v>
      </c>
      <c r="C760" s="140" t="s">
        <v>1267</v>
      </c>
      <c r="D760" s="156" t="s">
        <v>1268</v>
      </c>
      <c r="E760" s="140" t="s">
        <v>1269</v>
      </c>
      <c r="F760" s="172" t="s">
        <v>1158</v>
      </c>
      <c r="G760" s="140" t="s">
        <v>1269</v>
      </c>
      <c r="H760" s="172" t="s">
        <v>1158</v>
      </c>
      <c r="I760" s="140" t="s">
        <v>1270</v>
      </c>
      <c r="J760" s="172" t="s">
        <v>1158</v>
      </c>
      <c r="K760" s="140" t="s">
        <v>1271</v>
      </c>
      <c r="L760" s="172" t="s">
        <v>1158</v>
      </c>
      <c r="M760" s="140" t="s">
        <v>1272</v>
      </c>
      <c r="N760" s="172" t="s">
        <v>1158</v>
      </c>
    </row>
    <row r="761" spans="1:14" x14ac:dyDescent="0.35">
      <c r="A761" s="137" t="s">
        <v>1273</v>
      </c>
      <c r="B761" s="154" t="s">
        <v>1274</v>
      </c>
      <c r="C761" s="137" t="s">
        <v>1275</v>
      </c>
      <c r="D761" s="154" t="s">
        <v>1276</v>
      </c>
      <c r="E761" s="137" t="s">
        <v>1277</v>
      </c>
      <c r="F761" s="173" t="s">
        <v>1158</v>
      </c>
      <c r="G761" s="137" t="s">
        <v>1277</v>
      </c>
      <c r="H761" s="173" t="s">
        <v>1158</v>
      </c>
      <c r="I761" s="137" t="s">
        <v>1278</v>
      </c>
      <c r="J761" s="173" t="s">
        <v>1158</v>
      </c>
      <c r="K761" s="137" t="s">
        <v>1279</v>
      </c>
      <c r="L761" s="173" t="s">
        <v>1158</v>
      </c>
      <c r="M761" s="137" t="s">
        <v>1280</v>
      </c>
      <c r="N761" s="173" t="s">
        <v>1158</v>
      </c>
    </row>
    <row r="762" spans="1:14" x14ac:dyDescent="0.35">
      <c r="A762" s="140" t="s">
        <v>1281</v>
      </c>
      <c r="B762" s="156" t="s">
        <v>1282</v>
      </c>
      <c r="C762" s="140" t="s">
        <v>1283</v>
      </c>
      <c r="D762" s="152">
        <v>0.02</v>
      </c>
      <c r="E762" s="140" t="s">
        <v>1284</v>
      </c>
      <c r="F762" s="172" t="s">
        <v>1158</v>
      </c>
      <c r="G762" s="140" t="s">
        <v>1284</v>
      </c>
      <c r="H762" s="172" t="s">
        <v>1158</v>
      </c>
      <c r="I762" s="140" t="s">
        <v>1285</v>
      </c>
      <c r="J762" s="172" t="s">
        <v>1158</v>
      </c>
      <c r="K762" s="140" t="s">
        <v>1286</v>
      </c>
      <c r="L762" s="172" t="s">
        <v>1158</v>
      </c>
      <c r="M762" s="140" t="s">
        <v>1287</v>
      </c>
      <c r="N762" s="172" t="s">
        <v>1158</v>
      </c>
    </row>
    <row r="763" spans="1:14" x14ac:dyDescent="0.35">
      <c r="A763" s="137" t="s">
        <v>1288</v>
      </c>
      <c r="B763" s="154" t="s">
        <v>1289</v>
      </c>
      <c r="C763" s="137" t="s">
        <v>1290</v>
      </c>
      <c r="D763" s="149">
        <v>0.01</v>
      </c>
      <c r="E763" s="137" t="s">
        <v>1291</v>
      </c>
      <c r="F763" s="173" t="s">
        <v>1158</v>
      </c>
      <c r="G763" s="137" t="s">
        <v>1291</v>
      </c>
      <c r="H763" s="173" t="s">
        <v>1158</v>
      </c>
      <c r="I763" s="137" t="s">
        <v>1292</v>
      </c>
      <c r="J763" s="173" t="s">
        <v>1158</v>
      </c>
      <c r="K763" s="137" t="s">
        <v>1293</v>
      </c>
      <c r="L763" s="173" t="s">
        <v>1158</v>
      </c>
      <c r="M763" s="137" t="s">
        <v>1294</v>
      </c>
      <c r="N763" s="173" t="s">
        <v>1158</v>
      </c>
    </row>
    <row r="764" spans="1:14" x14ac:dyDescent="0.35">
      <c r="A764" s="140" t="s">
        <v>1295</v>
      </c>
      <c r="B764" s="156" t="s">
        <v>1296</v>
      </c>
      <c r="C764" s="140" t="s">
        <v>1297</v>
      </c>
      <c r="D764" s="152">
        <v>0.02</v>
      </c>
      <c r="E764" s="140" t="s">
        <v>1298</v>
      </c>
      <c r="F764" s="170">
        <v>1</v>
      </c>
      <c r="G764" s="140" t="s">
        <v>1298</v>
      </c>
      <c r="H764" s="172" t="s">
        <v>1158</v>
      </c>
      <c r="I764" s="140" t="s">
        <v>1299</v>
      </c>
      <c r="J764" s="172" t="s">
        <v>1158</v>
      </c>
      <c r="K764" s="140" t="s">
        <v>1300</v>
      </c>
      <c r="L764" s="172" t="s">
        <v>1158</v>
      </c>
      <c r="M764" s="140" t="s">
        <v>1301</v>
      </c>
      <c r="N764" s="172" t="s">
        <v>1158</v>
      </c>
    </row>
    <row r="765" spans="1:14" x14ac:dyDescent="0.35">
      <c r="A765" s="137" t="s">
        <v>1302</v>
      </c>
      <c r="B765" s="154" t="s">
        <v>1303</v>
      </c>
      <c r="C765" s="137" t="s">
        <v>1304</v>
      </c>
      <c r="D765" s="149">
        <v>0.02</v>
      </c>
      <c r="E765" s="137" t="s">
        <v>1305</v>
      </c>
      <c r="F765" s="168">
        <v>1</v>
      </c>
      <c r="G765" s="137" t="s">
        <v>1305</v>
      </c>
      <c r="H765" s="173" t="s">
        <v>1158</v>
      </c>
      <c r="I765" s="137" t="s">
        <v>1306</v>
      </c>
      <c r="J765" s="173" t="s">
        <v>1158</v>
      </c>
      <c r="K765" s="137" t="s">
        <v>1307</v>
      </c>
      <c r="L765" s="173" t="s">
        <v>1158</v>
      </c>
      <c r="M765" s="137" t="s">
        <v>1308</v>
      </c>
      <c r="N765" s="173" t="s">
        <v>1158</v>
      </c>
    </row>
    <row r="766" spans="1:14" x14ac:dyDescent="0.35">
      <c r="A766" s="140" t="s">
        <v>1309</v>
      </c>
      <c r="B766" s="156" t="s">
        <v>1310</v>
      </c>
      <c r="C766" s="140" t="s">
        <v>1311</v>
      </c>
      <c r="D766" s="152">
        <v>0.04</v>
      </c>
      <c r="E766" s="140" t="s">
        <v>1312</v>
      </c>
      <c r="F766" s="170">
        <v>4</v>
      </c>
      <c r="G766" s="140" t="s">
        <v>1312</v>
      </c>
      <c r="H766" s="172" t="s">
        <v>1158</v>
      </c>
      <c r="I766" s="140" t="s">
        <v>1313</v>
      </c>
      <c r="J766" s="172" t="s">
        <v>1158</v>
      </c>
      <c r="K766" s="140" t="s">
        <v>1314</v>
      </c>
      <c r="L766" s="172" t="s">
        <v>1158</v>
      </c>
      <c r="M766" s="140" t="s">
        <v>1315</v>
      </c>
      <c r="N766" s="172" t="s">
        <v>1158</v>
      </c>
    </row>
    <row r="767" spans="1:14" x14ac:dyDescent="0.35">
      <c r="A767" s="143" t="s">
        <v>1316</v>
      </c>
      <c r="B767" s="157" t="s">
        <v>1317</v>
      </c>
      <c r="C767" s="143" t="s">
        <v>1318</v>
      </c>
      <c r="D767" s="144" t="s">
        <v>1319</v>
      </c>
      <c r="E767" s="143" t="s">
        <v>1264</v>
      </c>
      <c r="F767" s="174">
        <v>6</v>
      </c>
      <c r="G767" s="143" t="s">
        <v>1264</v>
      </c>
      <c r="H767" s="174">
        <v>2</v>
      </c>
      <c r="I767" s="143" t="s">
        <v>1320</v>
      </c>
      <c r="J767" s="174">
        <v>2</v>
      </c>
      <c r="K767" s="143" t="s">
        <v>1321</v>
      </c>
      <c r="L767" s="175" t="s">
        <v>1158</v>
      </c>
      <c r="M767" s="143" t="s">
        <v>1322</v>
      </c>
      <c r="N767" s="175" t="s">
        <v>1158</v>
      </c>
    </row>
    <row r="768" spans="1:14" x14ac:dyDescent="0.35">
      <c r="A768" s="133" t="s">
        <v>1323</v>
      </c>
      <c r="B768" s="176" t="s">
        <v>1324</v>
      </c>
      <c r="C768" s="133" t="s">
        <v>1325</v>
      </c>
      <c r="D768" s="177">
        <v>0.01</v>
      </c>
      <c r="E768" s="133" t="s">
        <v>1326</v>
      </c>
      <c r="F768" s="178">
        <v>1</v>
      </c>
      <c r="G768" s="133" t="s">
        <v>1326</v>
      </c>
      <c r="H768" s="179" t="s">
        <v>1158</v>
      </c>
      <c r="I768" s="133" t="s">
        <v>1327</v>
      </c>
      <c r="J768" s="179" t="s">
        <v>1158</v>
      </c>
      <c r="K768" s="133" t="s">
        <v>1328</v>
      </c>
      <c r="L768" s="179" t="s">
        <v>1158</v>
      </c>
      <c r="M768" s="133" t="s">
        <v>1329</v>
      </c>
      <c r="N768" s="179" t="s">
        <v>1158</v>
      </c>
    </row>
    <row r="769" spans="1:14" x14ac:dyDescent="0.35">
      <c r="A769" s="137" t="s">
        <v>1330</v>
      </c>
      <c r="B769" s="154" t="s">
        <v>1331</v>
      </c>
      <c r="C769" s="137" t="s">
        <v>1332</v>
      </c>
      <c r="D769" s="180">
        <v>0.01</v>
      </c>
      <c r="E769" s="137" t="s">
        <v>1333</v>
      </c>
      <c r="F769" s="173" t="s">
        <v>1158</v>
      </c>
      <c r="G769" s="137" t="s">
        <v>1333</v>
      </c>
      <c r="H769" s="173" t="s">
        <v>1158</v>
      </c>
      <c r="I769" s="137" t="s">
        <v>1334</v>
      </c>
      <c r="J769" s="173" t="s">
        <v>1158</v>
      </c>
      <c r="K769" s="137" t="s">
        <v>1335</v>
      </c>
      <c r="L769" s="173" t="s">
        <v>1158</v>
      </c>
      <c r="M769" s="137" t="s">
        <v>1336</v>
      </c>
      <c r="N769" s="173" t="s">
        <v>1158</v>
      </c>
    </row>
    <row r="770" spans="1:14" x14ac:dyDescent="0.35">
      <c r="A770" s="140" t="s">
        <v>1337</v>
      </c>
      <c r="B770" s="156" t="s">
        <v>1338</v>
      </c>
      <c r="C770" s="140" t="s">
        <v>1332</v>
      </c>
      <c r="D770" s="181">
        <v>0.03</v>
      </c>
      <c r="E770" s="140" t="s">
        <v>1143</v>
      </c>
      <c r="F770" s="172" t="s">
        <v>1158</v>
      </c>
      <c r="G770" s="140" t="s">
        <v>1143</v>
      </c>
      <c r="H770" s="172" t="s">
        <v>1158</v>
      </c>
      <c r="I770" s="140" t="s">
        <v>1339</v>
      </c>
      <c r="J770" s="172" t="s">
        <v>1158</v>
      </c>
      <c r="K770" s="140" t="s">
        <v>1340</v>
      </c>
      <c r="L770" s="172" t="s">
        <v>1158</v>
      </c>
      <c r="M770" s="140" t="s">
        <v>1341</v>
      </c>
      <c r="N770" s="172" t="s">
        <v>1158</v>
      </c>
    </row>
    <row r="771" spans="1:14" x14ac:dyDescent="0.35">
      <c r="A771" s="137" t="s">
        <v>1342</v>
      </c>
      <c r="B771" s="154" t="s">
        <v>1343</v>
      </c>
      <c r="C771" s="137" t="s">
        <v>1332</v>
      </c>
      <c r="D771" s="180">
        <v>0.03</v>
      </c>
      <c r="E771" s="137" t="s">
        <v>1344</v>
      </c>
      <c r="F771" s="173" t="s">
        <v>1158</v>
      </c>
      <c r="G771" s="137" t="s">
        <v>1344</v>
      </c>
      <c r="H771" s="173" t="s">
        <v>1158</v>
      </c>
      <c r="I771" s="137" t="s">
        <v>1345</v>
      </c>
      <c r="J771" s="173" t="s">
        <v>1158</v>
      </c>
      <c r="K771" s="137" t="s">
        <v>1346</v>
      </c>
      <c r="L771" s="173" t="s">
        <v>1158</v>
      </c>
      <c r="M771" s="137" t="s">
        <v>1347</v>
      </c>
      <c r="N771" s="173" t="s">
        <v>1158</v>
      </c>
    </row>
    <row r="772" spans="1:14" ht="19" x14ac:dyDescent="0.35">
      <c r="A772" s="161" t="s">
        <v>1348</v>
      </c>
      <c r="B772" s="161" t="s">
        <v>1349</v>
      </c>
      <c r="C772" s="162" t="s">
        <v>1332</v>
      </c>
      <c r="D772" s="182">
        <v>0.03</v>
      </c>
      <c r="E772" s="162" t="s">
        <v>1350</v>
      </c>
      <c r="F772" s="183" t="s">
        <v>1158</v>
      </c>
      <c r="G772" s="162" t="s">
        <v>1350</v>
      </c>
      <c r="H772" s="183" t="s">
        <v>1158</v>
      </c>
      <c r="I772" s="162" t="s">
        <v>1351</v>
      </c>
      <c r="J772" s="183" t="s">
        <v>1158</v>
      </c>
      <c r="K772" s="162" t="s">
        <v>1352</v>
      </c>
      <c r="L772" s="183" t="s">
        <v>1158</v>
      </c>
      <c r="M772" s="162" t="s">
        <v>1353</v>
      </c>
      <c r="N772" s="183" t="s">
        <v>1158</v>
      </c>
    </row>
    <row r="773" spans="1:14" x14ac:dyDescent="0.35">
      <c r="A773" s="133" t="s">
        <v>1354</v>
      </c>
      <c r="B773" s="134" t="s">
        <v>1355</v>
      </c>
      <c r="C773" s="146">
        <v>5</v>
      </c>
      <c r="D773" s="177">
        <v>7.0000000000000007E-2</v>
      </c>
      <c r="E773" s="133" t="s">
        <v>1356</v>
      </c>
      <c r="F773" s="178">
        <v>578</v>
      </c>
      <c r="G773" s="133" t="s">
        <v>1357</v>
      </c>
      <c r="H773" s="178">
        <v>160</v>
      </c>
      <c r="I773" s="133" t="s">
        <v>1358</v>
      </c>
      <c r="J773" s="178">
        <v>317</v>
      </c>
      <c r="K773" s="133" t="s">
        <v>1359</v>
      </c>
      <c r="L773" s="178">
        <v>34</v>
      </c>
      <c r="M773" s="133" t="s">
        <v>1360</v>
      </c>
      <c r="N773" s="178">
        <v>22</v>
      </c>
    </row>
    <row r="774" spans="1:14" x14ac:dyDescent="0.35">
      <c r="A774" s="137" t="s">
        <v>1361</v>
      </c>
      <c r="B774" s="138" t="s">
        <v>1362</v>
      </c>
      <c r="C774" s="148">
        <v>26</v>
      </c>
      <c r="D774" s="180">
        <v>0.17</v>
      </c>
      <c r="E774" s="137" t="s">
        <v>1363</v>
      </c>
      <c r="F774" s="169">
        <v>3480</v>
      </c>
      <c r="G774" s="137" t="s">
        <v>1364</v>
      </c>
      <c r="H774" s="169">
        <v>1730</v>
      </c>
      <c r="I774" s="137" t="s">
        <v>1365</v>
      </c>
      <c r="J774" s="169">
        <v>3280</v>
      </c>
      <c r="K774" s="137" t="s">
        <v>1366</v>
      </c>
      <c r="L774" s="169">
        <v>1570</v>
      </c>
      <c r="M774" s="137" t="s">
        <v>1367</v>
      </c>
      <c r="N774" s="168">
        <v>479</v>
      </c>
    </row>
    <row r="775" spans="1:14" x14ac:dyDescent="0.35">
      <c r="A775" s="140" t="s">
        <v>1368</v>
      </c>
      <c r="B775" s="141" t="s">
        <v>1369</v>
      </c>
      <c r="C775" s="160">
        <v>1</v>
      </c>
      <c r="D775" s="156" t="s">
        <v>1370</v>
      </c>
      <c r="E775" s="140" t="s">
        <v>1371</v>
      </c>
      <c r="F775" s="170">
        <v>45</v>
      </c>
      <c r="G775" s="140" t="s">
        <v>1371</v>
      </c>
      <c r="H775" s="170">
        <v>12</v>
      </c>
      <c r="I775" s="140" t="s">
        <v>1372</v>
      </c>
      <c r="J775" s="170">
        <v>15</v>
      </c>
      <c r="K775" s="140" t="s">
        <v>1373</v>
      </c>
      <c r="L775" s="170">
        <v>2</v>
      </c>
      <c r="M775" s="140" t="s">
        <v>1374</v>
      </c>
      <c r="N775" s="170">
        <v>2</v>
      </c>
    </row>
    <row r="776" spans="1:14" x14ac:dyDescent="0.35">
      <c r="A776" s="137" t="s">
        <v>1375</v>
      </c>
      <c r="B776" s="138" t="s">
        <v>1376</v>
      </c>
      <c r="C776" s="155">
        <v>0.4</v>
      </c>
      <c r="D776" s="154" t="s">
        <v>1377</v>
      </c>
      <c r="E776" s="137" t="s">
        <v>1378</v>
      </c>
      <c r="F776" s="168">
        <v>33</v>
      </c>
      <c r="G776" s="137" t="s">
        <v>1378</v>
      </c>
      <c r="H776" s="168">
        <v>9</v>
      </c>
      <c r="I776" s="137" t="s">
        <v>1379</v>
      </c>
      <c r="J776" s="168">
        <v>10</v>
      </c>
      <c r="K776" s="137" t="s">
        <v>1380</v>
      </c>
      <c r="L776" s="168">
        <v>2</v>
      </c>
      <c r="M776" s="137" t="s">
        <v>1381</v>
      </c>
      <c r="N776" s="168">
        <v>1</v>
      </c>
    </row>
    <row r="777" spans="1:14" x14ac:dyDescent="0.35">
      <c r="A777" s="140" t="s">
        <v>1382</v>
      </c>
      <c r="B777" s="141" t="s">
        <v>1383</v>
      </c>
      <c r="C777" s="160">
        <v>0.4</v>
      </c>
      <c r="D777" s="181">
        <v>0.08</v>
      </c>
      <c r="E777" s="140" t="s">
        <v>1384</v>
      </c>
      <c r="F777" s="170">
        <v>60</v>
      </c>
      <c r="G777" s="140" t="s">
        <v>1384</v>
      </c>
      <c r="H777" s="170">
        <v>16</v>
      </c>
      <c r="I777" s="140" t="s">
        <v>1143</v>
      </c>
      <c r="J777" s="170">
        <v>18</v>
      </c>
      <c r="K777" s="140" t="s">
        <v>1385</v>
      </c>
      <c r="L777" s="170">
        <v>3</v>
      </c>
      <c r="M777" s="140" t="s">
        <v>1145</v>
      </c>
      <c r="N777" s="170">
        <v>2</v>
      </c>
    </row>
    <row r="778" spans="1:14" x14ac:dyDescent="0.35">
      <c r="A778" s="143" t="s">
        <v>1386</v>
      </c>
      <c r="B778" s="157" t="s">
        <v>1387</v>
      </c>
      <c r="C778" s="143" t="s">
        <v>1388</v>
      </c>
      <c r="D778" s="184">
        <v>0.01</v>
      </c>
      <c r="E778" s="143" t="s">
        <v>1389</v>
      </c>
      <c r="F778" s="174">
        <v>3</v>
      </c>
      <c r="G778" s="143" t="s">
        <v>1389</v>
      </c>
      <c r="H778" s="175" t="s">
        <v>1158</v>
      </c>
      <c r="I778" s="143" t="s">
        <v>1390</v>
      </c>
      <c r="J778" s="175" t="s">
        <v>1158</v>
      </c>
      <c r="K778" s="143" t="s">
        <v>1391</v>
      </c>
      <c r="L778" s="175" t="s">
        <v>1158</v>
      </c>
      <c r="M778" s="143" t="s">
        <v>1392</v>
      </c>
      <c r="N778" s="175" t="s">
        <v>1158</v>
      </c>
    </row>
    <row r="779" spans="1:14" x14ac:dyDescent="0.35">
      <c r="A779" s="133" t="s">
        <v>1393</v>
      </c>
      <c r="B779" s="134" t="s">
        <v>1394</v>
      </c>
      <c r="C779" s="146">
        <v>0.8</v>
      </c>
      <c r="D779" s="185">
        <v>4.0000000000000001E-3</v>
      </c>
      <c r="E779" s="133" t="s">
        <v>1395</v>
      </c>
      <c r="F779" s="178">
        <v>9</v>
      </c>
      <c r="G779" s="133" t="s">
        <v>1395</v>
      </c>
      <c r="H779" s="178">
        <v>2</v>
      </c>
      <c r="I779" s="133" t="s">
        <v>1396</v>
      </c>
      <c r="J779" s="178">
        <v>3</v>
      </c>
      <c r="K779" s="133" t="s">
        <v>1397</v>
      </c>
      <c r="L779" s="179" t="s">
        <v>1158</v>
      </c>
      <c r="M779" s="133" t="s">
        <v>1398</v>
      </c>
      <c r="N779" s="179" t="s">
        <v>1158</v>
      </c>
    </row>
    <row r="780" spans="1:14" x14ac:dyDescent="0.35">
      <c r="A780" s="137" t="s">
        <v>1399</v>
      </c>
      <c r="B780" s="138" t="s">
        <v>1400</v>
      </c>
      <c r="C780" s="155">
        <v>0.3</v>
      </c>
      <c r="D780" s="180">
        <v>0.01</v>
      </c>
      <c r="E780" s="137" t="s">
        <v>1401</v>
      </c>
      <c r="F780" s="168">
        <v>4</v>
      </c>
      <c r="G780" s="137" t="s">
        <v>1401</v>
      </c>
      <c r="H780" s="168">
        <v>1</v>
      </c>
      <c r="I780" s="137" t="s">
        <v>1402</v>
      </c>
      <c r="J780" s="168">
        <v>1</v>
      </c>
      <c r="K780" s="137" t="s">
        <v>1403</v>
      </c>
      <c r="L780" s="173" t="s">
        <v>1158</v>
      </c>
      <c r="M780" s="137" t="s">
        <v>1404</v>
      </c>
      <c r="N780" s="173" t="s">
        <v>1158</v>
      </c>
    </row>
    <row r="781" spans="1:14" x14ac:dyDescent="0.35">
      <c r="A781" s="140" t="s">
        <v>1405</v>
      </c>
      <c r="B781" s="141" t="s">
        <v>1406</v>
      </c>
      <c r="C781" s="160">
        <v>5.2</v>
      </c>
      <c r="D781" s="181">
        <v>0.15</v>
      </c>
      <c r="E781" s="140" t="s">
        <v>1035</v>
      </c>
      <c r="F781" s="171">
        <v>1350</v>
      </c>
      <c r="G781" s="140" t="s">
        <v>1407</v>
      </c>
      <c r="H781" s="170">
        <v>376</v>
      </c>
      <c r="I781" s="140" t="s">
        <v>1408</v>
      </c>
      <c r="J781" s="170">
        <v>756</v>
      </c>
      <c r="K781" s="140" t="s">
        <v>1409</v>
      </c>
      <c r="L781" s="170">
        <v>80</v>
      </c>
      <c r="M781" s="140" t="s">
        <v>1410</v>
      </c>
      <c r="N781" s="170">
        <v>52</v>
      </c>
    </row>
    <row r="782" spans="1:14" x14ac:dyDescent="0.35">
      <c r="A782" s="137" t="s">
        <v>1411</v>
      </c>
      <c r="B782" s="138" t="s">
        <v>1412</v>
      </c>
      <c r="C782" s="155">
        <v>2.9</v>
      </c>
      <c r="D782" s="180">
        <v>0.27</v>
      </c>
      <c r="E782" s="137" t="s">
        <v>1413</v>
      </c>
      <c r="F782" s="168">
        <v>848</v>
      </c>
      <c r="G782" s="137" t="s">
        <v>1413</v>
      </c>
      <c r="H782" s="168">
        <v>231</v>
      </c>
      <c r="I782" s="137" t="s">
        <v>1414</v>
      </c>
      <c r="J782" s="168">
        <v>356</v>
      </c>
      <c r="K782" s="137" t="s">
        <v>1298</v>
      </c>
      <c r="L782" s="168">
        <v>42</v>
      </c>
      <c r="M782" s="137" t="s">
        <v>1415</v>
      </c>
      <c r="N782" s="168">
        <v>32</v>
      </c>
    </row>
    <row r="783" spans="1:14" x14ac:dyDescent="0.35">
      <c r="A783" s="140" t="s">
        <v>1416</v>
      </c>
      <c r="B783" s="141" t="s">
        <v>1417</v>
      </c>
      <c r="C783" s="151">
        <v>16</v>
      </c>
      <c r="D783" s="181">
        <v>0.28999999999999998</v>
      </c>
      <c r="E783" s="140" t="s">
        <v>1418</v>
      </c>
      <c r="F783" s="171">
        <v>4590</v>
      </c>
      <c r="G783" s="140" t="s">
        <v>1419</v>
      </c>
      <c r="H783" s="171">
        <v>1750</v>
      </c>
      <c r="I783" s="140" t="s">
        <v>1420</v>
      </c>
      <c r="J783" s="171">
        <v>3950</v>
      </c>
      <c r="K783" s="140" t="s">
        <v>1421</v>
      </c>
      <c r="L783" s="171">
        <v>1130</v>
      </c>
      <c r="M783" s="140" t="s">
        <v>1255</v>
      </c>
      <c r="N783" s="170">
        <v>297</v>
      </c>
    </row>
    <row r="784" spans="1:14" x14ac:dyDescent="0.35">
      <c r="A784" s="137" t="s">
        <v>1422</v>
      </c>
      <c r="B784" s="138" t="s">
        <v>1423</v>
      </c>
      <c r="C784" s="148">
        <v>65</v>
      </c>
      <c r="D784" s="180">
        <v>0.3</v>
      </c>
      <c r="E784" s="137" t="s">
        <v>1424</v>
      </c>
      <c r="F784" s="169">
        <v>7800</v>
      </c>
      <c r="G784" s="137" t="s">
        <v>1425</v>
      </c>
      <c r="H784" s="169">
        <v>6290</v>
      </c>
      <c r="I784" s="137" t="s">
        <v>1426</v>
      </c>
      <c r="J784" s="169">
        <v>7990</v>
      </c>
      <c r="K784" s="137" t="s">
        <v>1427</v>
      </c>
      <c r="L784" s="169">
        <v>6750</v>
      </c>
      <c r="M784" s="137" t="s">
        <v>1428</v>
      </c>
      <c r="N784" s="168">
        <v>4170</v>
      </c>
    </row>
    <row r="785" spans="1:14" x14ac:dyDescent="0.35">
      <c r="A785" s="140" t="s">
        <v>1429</v>
      </c>
      <c r="B785" s="156" t="s">
        <v>1430</v>
      </c>
      <c r="C785" s="160">
        <v>3.4</v>
      </c>
      <c r="D785" s="181">
        <v>0.14000000000000001</v>
      </c>
      <c r="E785" s="140" t="s">
        <v>1431</v>
      </c>
      <c r="F785" s="170">
        <v>635</v>
      </c>
      <c r="G785" s="140" t="s">
        <v>1431</v>
      </c>
      <c r="H785" s="170">
        <v>173</v>
      </c>
      <c r="I785" s="140" t="s">
        <v>1432</v>
      </c>
      <c r="J785" s="170">
        <v>286</v>
      </c>
      <c r="K785" s="140" t="s">
        <v>1433</v>
      </c>
      <c r="L785" s="170">
        <v>33</v>
      </c>
      <c r="M785" s="140" t="s">
        <v>1434</v>
      </c>
      <c r="N785" s="170">
        <v>24</v>
      </c>
    </row>
    <row r="786" spans="1:14" x14ac:dyDescent="0.35">
      <c r="A786" s="137" t="s">
        <v>1435</v>
      </c>
      <c r="B786" s="154" t="s">
        <v>1436</v>
      </c>
      <c r="C786" s="155">
        <v>1</v>
      </c>
      <c r="D786" s="180">
        <v>0.13</v>
      </c>
      <c r="E786" s="137" t="s">
        <v>1437</v>
      </c>
      <c r="F786" s="168">
        <v>151</v>
      </c>
      <c r="G786" s="137" t="s">
        <v>1437</v>
      </c>
      <c r="H786" s="168">
        <v>41</v>
      </c>
      <c r="I786" s="137" t="s">
        <v>1438</v>
      </c>
      <c r="J786" s="168">
        <v>49</v>
      </c>
      <c r="K786" s="137" t="s">
        <v>1439</v>
      </c>
      <c r="L786" s="168">
        <v>7</v>
      </c>
      <c r="M786" s="137" t="s">
        <v>1440</v>
      </c>
      <c r="N786" s="168">
        <v>6</v>
      </c>
    </row>
    <row r="787" spans="1:14" x14ac:dyDescent="0.35">
      <c r="A787" s="140" t="s">
        <v>1441</v>
      </c>
      <c r="B787" s="156" t="s">
        <v>1442</v>
      </c>
      <c r="C787" s="160">
        <v>2.9</v>
      </c>
      <c r="D787" s="181">
        <v>0.19</v>
      </c>
      <c r="E787" s="140" t="s">
        <v>1443</v>
      </c>
      <c r="F787" s="170">
        <v>674</v>
      </c>
      <c r="G787" s="140" t="s">
        <v>1443</v>
      </c>
      <c r="H787" s="170">
        <v>184</v>
      </c>
      <c r="I787" s="140" t="s">
        <v>1444</v>
      </c>
      <c r="J787" s="170">
        <v>283</v>
      </c>
      <c r="K787" s="140" t="s">
        <v>1359</v>
      </c>
      <c r="L787" s="170">
        <v>34</v>
      </c>
      <c r="M787" s="140" t="s">
        <v>1445</v>
      </c>
      <c r="N787" s="170">
        <v>25</v>
      </c>
    </row>
    <row r="788" spans="1:14" x14ac:dyDescent="0.35">
      <c r="A788" s="143" t="s">
        <v>1446</v>
      </c>
      <c r="B788" s="157" t="s">
        <v>1447</v>
      </c>
      <c r="C788" s="186">
        <v>20</v>
      </c>
      <c r="D788" s="184">
        <v>0.31</v>
      </c>
      <c r="E788" s="143" t="s">
        <v>1448</v>
      </c>
      <c r="F788" s="187">
        <v>3440</v>
      </c>
      <c r="G788" s="143" t="s">
        <v>1449</v>
      </c>
      <c r="H788" s="187">
        <v>1470</v>
      </c>
      <c r="I788" s="143" t="s">
        <v>1172</v>
      </c>
      <c r="J788" s="187">
        <v>3100</v>
      </c>
      <c r="K788" s="143" t="s">
        <v>1450</v>
      </c>
      <c r="L788" s="187">
        <v>1150</v>
      </c>
      <c r="M788" s="143" t="s">
        <v>1451</v>
      </c>
      <c r="N788" s="174">
        <v>304</v>
      </c>
    </row>
    <row r="789" spans="1:14" x14ac:dyDescent="0.35">
      <c r="A789" s="133" t="s">
        <v>1452</v>
      </c>
      <c r="B789" s="134" t="s">
        <v>1453</v>
      </c>
      <c r="C789" s="166">
        <v>500</v>
      </c>
      <c r="D789" s="177">
        <v>0.2</v>
      </c>
      <c r="E789" s="133" t="s">
        <v>1454</v>
      </c>
      <c r="F789" s="167">
        <v>12800</v>
      </c>
      <c r="G789" s="133" t="s">
        <v>1455</v>
      </c>
      <c r="H789" s="167">
        <v>16100</v>
      </c>
      <c r="I789" s="133" t="s">
        <v>1456</v>
      </c>
      <c r="J789" s="167">
        <v>13700</v>
      </c>
      <c r="K789" s="133" t="s">
        <v>1457</v>
      </c>
      <c r="L789" s="167">
        <v>16500</v>
      </c>
      <c r="M789" s="133" t="s">
        <v>1458</v>
      </c>
      <c r="N789" s="167">
        <v>18100</v>
      </c>
    </row>
    <row r="790" spans="1:14" x14ac:dyDescent="0.35">
      <c r="A790" s="137" t="s">
        <v>1459</v>
      </c>
      <c r="B790" s="138" t="s">
        <v>1460</v>
      </c>
      <c r="C790" s="188">
        <v>3200</v>
      </c>
      <c r="D790" s="180">
        <v>0.56999999999999995</v>
      </c>
      <c r="E790" s="137" t="s">
        <v>1461</v>
      </c>
      <c r="F790" s="189">
        <v>17500</v>
      </c>
      <c r="G790" s="137" t="s">
        <v>1462</v>
      </c>
      <c r="H790" s="189">
        <v>23500</v>
      </c>
      <c r="I790" s="137" t="s">
        <v>1463</v>
      </c>
      <c r="J790" s="189">
        <v>18900</v>
      </c>
      <c r="K790" s="137" t="s">
        <v>1357</v>
      </c>
      <c r="L790" s="189">
        <v>23800</v>
      </c>
      <c r="M790" s="137" t="s">
        <v>1464</v>
      </c>
      <c r="N790" s="189">
        <v>28200</v>
      </c>
    </row>
    <row r="791" spans="1:14" x14ac:dyDescent="0.35">
      <c r="A791" s="140" t="s">
        <v>1465</v>
      </c>
      <c r="B791" s="141" t="s">
        <v>1466</v>
      </c>
      <c r="C791" s="151">
        <v>800</v>
      </c>
      <c r="D791" s="181">
        <v>0.59</v>
      </c>
      <c r="E791" s="140" t="s">
        <v>1467</v>
      </c>
      <c r="F791" s="190">
        <v>13500</v>
      </c>
      <c r="G791" s="140" t="s">
        <v>1468</v>
      </c>
      <c r="H791" s="190">
        <v>17400</v>
      </c>
      <c r="I791" s="140" t="s">
        <v>1469</v>
      </c>
      <c r="J791" s="190">
        <v>14500</v>
      </c>
      <c r="K791" s="140" t="s">
        <v>1470</v>
      </c>
      <c r="L791" s="190">
        <v>17800</v>
      </c>
      <c r="M791" s="140" t="s">
        <v>1471</v>
      </c>
      <c r="N791" s="190">
        <v>20200</v>
      </c>
    </row>
    <row r="792" spans="1:14" x14ac:dyDescent="0.35">
      <c r="A792" s="137" t="s">
        <v>1472</v>
      </c>
      <c r="B792" s="138" t="s">
        <v>1473</v>
      </c>
      <c r="C792" s="148">
        <v>36</v>
      </c>
      <c r="D792" s="180">
        <v>0.2</v>
      </c>
      <c r="E792" s="137" t="s">
        <v>1474</v>
      </c>
      <c r="F792" s="169">
        <v>6840</v>
      </c>
      <c r="G792" s="137" t="s">
        <v>1475</v>
      </c>
      <c r="H792" s="169">
        <v>4090</v>
      </c>
      <c r="I792" s="137" t="s">
        <v>1194</v>
      </c>
      <c r="J792" s="169">
        <v>6690</v>
      </c>
      <c r="K792" s="137" t="s">
        <v>1476</v>
      </c>
      <c r="L792" s="169">
        <v>4140</v>
      </c>
      <c r="M792" s="137" t="s">
        <v>1477</v>
      </c>
      <c r="N792" s="168">
        <v>1650</v>
      </c>
    </row>
    <row r="793" spans="1:14" x14ac:dyDescent="0.35">
      <c r="A793" s="140" t="s">
        <v>1478</v>
      </c>
      <c r="B793" s="141" t="s">
        <v>1479</v>
      </c>
      <c r="C793" s="191">
        <v>50000</v>
      </c>
      <c r="D793" s="181">
        <v>0.09</v>
      </c>
      <c r="E793" s="140" t="s">
        <v>1185</v>
      </c>
      <c r="F793" s="171">
        <v>4880</v>
      </c>
      <c r="G793" s="140" t="s">
        <v>1480</v>
      </c>
      <c r="H793" s="171">
        <v>6630</v>
      </c>
      <c r="I793" s="140" t="s">
        <v>1171</v>
      </c>
      <c r="J793" s="171">
        <v>5270</v>
      </c>
      <c r="K793" s="140" t="s">
        <v>1481</v>
      </c>
      <c r="L793" s="171">
        <v>6690</v>
      </c>
      <c r="M793" s="140" t="s">
        <v>1482</v>
      </c>
      <c r="N793" s="170">
        <v>8040</v>
      </c>
    </row>
    <row r="794" spans="1:14" x14ac:dyDescent="0.35">
      <c r="A794" s="137" t="s">
        <v>1483</v>
      </c>
      <c r="B794" s="138" t="s">
        <v>1484</v>
      </c>
      <c r="C794" s="188">
        <v>10000</v>
      </c>
      <c r="D794" s="180">
        <v>0.25</v>
      </c>
      <c r="E794" s="137" t="s">
        <v>1485</v>
      </c>
      <c r="F794" s="169">
        <v>8210</v>
      </c>
      <c r="G794" s="137" t="s">
        <v>1486</v>
      </c>
      <c r="H794" s="189">
        <v>11100</v>
      </c>
      <c r="I794" s="137" t="s">
        <v>1487</v>
      </c>
      <c r="J794" s="169">
        <v>8880</v>
      </c>
      <c r="K794" s="137" t="s">
        <v>1234</v>
      </c>
      <c r="L794" s="189">
        <v>11200</v>
      </c>
      <c r="M794" s="137" t="s">
        <v>1488</v>
      </c>
      <c r="N794" s="189">
        <v>13500</v>
      </c>
    </row>
    <row r="795" spans="1:14" x14ac:dyDescent="0.35">
      <c r="A795" s="140" t="s">
        <v>1489</v>
      </c>
      <c r="B795" s="141" t="s">
        <v>1490</v>
      </c>
      <c r="C795" s="191">
        <v>3000</v>
      </c>
      <c r="D795" s="156" t="s">
        <v>1491</v>
      </c>
      <c r="E795" s="140" t="s">
        <v>1474</v>
      </c>
      <c r="F795" s="171">
        <v>6850</v>
      </c>
      <c r="G795" s="140" t="s">
        <v>1492</v>
      </c>
      <c r="H795" s="171">
        <v>9200</v>
      </c>
      <c r="I795" s="140" t="s">
        <v>1192</v>
      </c>
      <c r="J795" s="171">
        <v>7400</v>
      </c>
      <c r="K795" s="140" t="s">
        <v>1493</v>
      </c>
      <c r="L795" s="171">
        <v>9310</v>
      </c>
      <c r="M795" s="140" t="s">
        <v>1494</v>
      </c>
      <c r="N795" s="190">
        <v>11000</v>
      </c>
    </row>
    <row r="796" spans="1:14" x14ac:dyDescent="0.35">
      <c r="A796" s="137" t="s">
        <v>1495</v>
      </c>
      <c r="B796" s="138" t="s">
        <v>1496</v>
      </c>
      <c r="C796" s="188">
        <v>2600</v>
      </c>
      <c r="D796" s="180">
        <v>0.28000000000000003</v>
      </c>
      <c r="E796" s="137" t="s">
        <v>1497</v>
      </c>
      <c r="F796" s="169">
        <v>6640</v>
      </c>
      <c r="G796" s="137" t="s">
        <v>1498</v>
      </c>
      <c r="H796" s="169">
        <v>8900</v>
      </c>
      <c r="I796" s="137" t="s">
        <v>1001</v>
      </c>
      <c r="J796" s="169">
        <v>7180</v>
      </c>
      <c r="K796" s="137" t="s">
        <v>993</v>
      </c>
      <c r="L796" s="169">
        <v>9010</v>
      </c>
      <c r="M796" s="137" t="s">
        <v>1499</v>
      </c>
      <c r="N796" s="189">
        <v>10700</v>
      </c>
    </row>
    <row r="797" spans="1:14" x14ac:dyDescent="0.35">
      <c r="A797" s="162" t="s">
        <v>1500</v>
      </c>
      <c r="B797" s="192" t="s">
        <v>1501</v>
      </c>
      <c r="C797" s="193">
        <v>3200</v>
      </c>
      <c r="D797" s="182">
        <v>0.32</v>
      </c>
      <c r="E797" s="162" t="s">
        <v>1502</v>
      </c>
      <c r="F797" s="194">
        <v>7110</v>
      </c>
      <c r="G797" s="162" t="s">
        <v>1503</v>
      </c>
      <c r="H797" s="194">
        <v>9540</v>
      </c>
      <c r="I797" s="162" t="s">
        <v>1504</v>
      </c>
      <c r="J797" s="194">
        <v>7680</v>
      </c>
      <c r="K797" s="162" t="s">
        <v>1505</v>
      </c>
      <c r="L797" s="194">
        <v>9660</v>
      </c>
      <c r="M797" s="162" t="s">
        <v>1506</v>
      </c>
      <c r="N797" s="195">
        <v>11500</v>
      </c>
    </row>
    <row r="798" spans="1:14" x14ac:dyDescent="0.35">
      <c r="A798" s="133" t="s">
        <v>1507</v>
      </c>
      <c r="B798" s="134" t="s">
        <v>1508</v>
      </c>
      <c r="C798" s="196">
        <v>2600</v>
      </c>
      <c r="D798" s="177">
        <v>0.36</v>
      </c>
      <c r="E798" s="133" t="s">
        <v>1474</v>
      </c>
      <c r="F798" s="197">
        <v>6870</v>
      </c>
      <c r="G798" s="133" t="s">
        <v>1492</v>
      </c>
      <c r="H798" s="197">
        <v>9200</v>
      </c>
      <c r="I798" s="133" t="s">
        <v>1509</v>
      </c>
      <c r="J798" s="197">
        <v>7420</v>
      </c>
      <c r="K798" s="133" t="s">
        <v>1510</v>
      </c>
      <c r="L798" s="197">
        <v>9320</v>
      </c>
      <c r="M798" s="133" t="s">
        <v>1511</v>
      </c>
      <c r="N798" s="167">
        <v>11000</v>
      </c>
    </row>
    <row r="799" spans="1:14" x14ac:dyDescent="0.35">
      <c r="A799" s="137" t="s">
        <v>1512</v>
      </c>
      <c r="B799" s="138" t="s">
        <v>1513</v>
      </c>
      <c r="C799" s="137" t="s">
        <v>1514</v>
      </c>
      <c r="D799" s="154" t="s">
        <v>1515</v>
      </c>
      <c r="E799" s="137" t="s">
        <v>1516</v>
      </c>
      <c r="F799" s="168">
        <v>7</v>
      </c>
      <c r="G799" s="137" t="s">
        <v>1516</v>
      </c>
      <c r="H799" s="168">
        <v>2</v>
      </c>
      <c r="I799" s="137" t="s">
        <v>1517</v>
      </c>
      <c r="J799" s="168">
        <v>2</v>
      </c>
      <c r="K799" s="137" t="s">
        <v>1518</v>
      </c>
      <c r="L799" s="173" t="s">
        <v>1158</v>
      </c>
      <c r="M799" s="137" t="s">
        <v>1519</v>
      </c>
      <c r="N799" s="173" t="s">
        <v>1158</v>
      </c>
    </row>
    <row r="800" spans="1:14" x14ac:dyDescent="0.35">
      <c r="A800" s="140" t="s">
        <v>1520</v>
      </c>
      <c r="B800" s="141" t="s">
        <v>1521</v>
      </c>
      <c r="C800" s="191">
        <v>4100</v>
      </c>
      <c r="D800" s="181">
        <v>0.41</v>
      </c>
      <c r="E800" s="140" t="s">
        <v>1522</v>
      </c>
      <c r="F800" s="171">
        <v>6350</v>
      </c>
      <c r="G800" s="140" t="s">
        <v>1523</v>
      </c>
      <c r="H800" s="171">
        <v>8550</v>
      </c>
      <c r="I800" s="140" t="s">
        <v>1524</v>
      </c>
      <c r="J800" s="171">
        <v>6860</v>
      </c>
      <c r="K800" s="140" t="s">
        <v>1525</v>
      </c>
      <c r="L800" s="171">
        <v>8650</v>
      </c>
      <c r="M800" s="140" t="s">
        <v>1526</v>
      </c>
      <c r="N800" s="190">
        <v>10300</v>
      </c>
    </row>
    <row r="801" spans="1:14" x14ac:dyDescent="0.35">
      <c r="A801" s="137" t="s">
        <v>1527</v>
      </c>
      <c r="B801" s="138" t="s">
        <v>1528</v>
      </c>
      <c r="C801" s="188">
        <v>3100</v>
      </c>
      <c r="D801" s="180">
        <v>0.44</v>
      </c>
      <c r="E801" s="137" t="s">
        <v>1529</v>
      </c>
      <c r="F801" s="169">
        <v>5890</v>
      </c>
      <c r="G801" s="137" t="s">
        <v>1530</v>
      </c>
      <c r="H801" s="169">
        <v>7910</v>
      </c>
      <c r="I801" s="137" t="s">
        <v>1531</v>
      </c>
      <c r="J801" s="169">
        <v>6370</v>
      </c>
      <c r="K801" s="137" t="s">
        <v>1532</v>
      </c>
      <c r="L801" s="169">
        <v>8010</v>
      </c>
      <c r="M801" s="137" t="s">
        <v>1533</v>
      </c>
      <c r="N801" s="168">
        <v>9490</v>
      </c>
    </row>
    <row r="802" spans="1:14" x14ac:dyDescent="0.35">
      <c r="A802" s="140" t="s">
        <v>1534</v>
      </c>
      <c r="B802" s="141" t="s">
        <v>1535</v>
      </c>
      <c r="C802" s="191">
        <v>3000</v>
      </c>
      <c r="D802" s="181">
        <v>0.5</v>
      </c>
      <c r="E802" s="140" t="s">
        <v>1536</v>
      </c>
      <c r="F802" s="171">
        <v>5830</v>
      </c>
      <c r="G802" s="140" t="s">
        <v>1537</v>
      </c>
      <c r="H802" s="171">
        <v>7820</v>
      </c>
      <c r="I802" s="140" t="s">
        <v>1538</v>
      </c>
      <c r="J802" s="171">
        <v>6290</v>
      </c>
      <c r="K802" s="140" t="s">
        <v>1539</v>
      </c>
      <c r="L802" s="171">
        <v>7920</v>
      </c>
      <c r="M802" s="140" t="s">
        <v>1540</v>
      </c>
      <c r="N802" s="170">
        <v>9380</v>
      </c>
    </row>
    <row r="803" spans="1:14" x14ac:dyDescent="0.35">
      <c r="A803" s="137" t="s">
        <v>1541</v>
      </c>
      <c r="B803" s="138" t="s">
        <v>1542</v>
      </c>
      <c r="C803" s="188">
        <v>3000</v>
      </c>
      <c r="D803" s="180">
        <v>0.55000000000000004</v>
      </c>
      <c r="E803" s="137" t="s">
        <v>1543</v>
      </c>
      <c r="F803" s="169">
        <v>5680</v>
      </c>
      <c r="G803" s="137" t="s">
        <v>1544</v>
      </c>
      <c r="H803" s="169">
        <v>7620</v>
      </c>
      <c r="I803" s="137" t="s">
        <v>1545</v>
      </c>
      <c r="J803" s="169">
        <v>6130</v>
      </c>
      <c r="K803" s="137" t="s">
        <v>1137</v>
      </c>
      <c r="L803" s="169">
        <v>7710</v>
      </c>
      <c r="M803" s="137" t="s">
        <v>1546</v>
      </c>
      <c r="N803" s="168">
        <v>9140</v>
      </c>
    </row>
    <row r="804" spans="1:14" x14ac:dyDescent="0.35">
      <c r="A804" s="140" t="s">
        <v>1547</v>
      </c>
      <c r="B804" s="141" t="s">
        <v>1548</v>
      </c>
      <c r="C804" s="191">
        <v>2000</v>
      </c>
      <c r="D804" s="181">
        <v>0.55000000000000004</v>
      </c>
      <c r="E804" s="140" t="s">
        <v>1169</v>
      </c>
      <c r="F804" s="171">
        <v>5390</v>
      </c>
      <c r="G804" s="140" t="s">
        <v>1549</v>
      </c>
      <c r="H804" s="171">
        <v>7190</v>
      </c>
      <c r="I804" s="140" t="s">
        <v>1550</v>
      </c>
      <c r="J804" s="171">
        <v>5820</v>
      </c>
      <c r="K804" s="140" t="s">
        <v>1551</v>
      </c>
      <c r="L804" s="171">
        <v>7290</v>
      </c>
      <c r="M804" s="140" t="s">
        <v>994</v>
      </c>
      <c r="N804" s="170">
        <v>8570</v>
      </c>
    </row>
    <row r="805" spans="1:14" x14ac:dyDescent="0.35">
      <c r="A805" s="137" t="s">
        <v>1552</v>
      </c>
      <c r="B805" s="138" t="s">
        <v>1553</v>
      </c>
      <c r="C805" s="188">
        <v>2000</v>
      </c>
      <c r="D805" s="180">
        <v>0.56000000000000005</v>
      </c>
      <c r="E805" s="137" t="s">
        <v>1449</v>
      </c>
      <c r="F805" s="169">
        <v>5430</v>
      </c>
      <c r="G805" s="137" t="s">
        <v>1554</v>
      </c>
      <c r="H805" s="169">
        <v>7240</v>
      </c>
      <c r="I805" s="137" t="s">
        <v>1555</v>
      </c>
      <c r="J805" s="169">
        <v>5860</v>
      </c>
      <c r="K805" s="137" t="s">
        <v>1556</v>
      </c>
      <c r="L805" s="169">
        <v>7340</v>
      </c>
      <c r="M805" s="137" t="s">
        <v>1557</v>
      </c>
      <c r="N805" s="168">
        <v>8630</v>
      </c>
    </row>
    <row r="806" spans="1:14" x14ac:dyDescent="0.35">
      <c r="A806" s="140" t="s">
        <v>1558</v>
      </c>
      <c r="B806" s="141" t="s">
        <v>1559</v>
      </c>
      <c r="C806" s="191">
        <v>2000</v>
      </c>
      <c r="D806" s="181">
        <v>0.48</v>
      </c>
      <c r="E806" s="140" t="s">
        <v>1560</v>
      </c>
      <c r="F806" s="171">
        <v>4720</v>
      </c>
      <c r="G806" s="140" t="s">
        <v>1425</v>
      </c>
      <c r="H806" s="171">
        <v>6290</v>
      </c>
      <c r="I806" s="140" t="s">
        <v>1561</v>
      </c>
      <c r="J806" s="171">
        <v>5090</v>
      </c>
      <c r="K806" s="140" t="s">
        <v>1562</v>
      </c>
      <c r="L806" s="171">
        <v>6380</v>
      </c>
      <c r="M806" s="140" t="s">
        <v>1563</v>
      </c>
      <c r="N806" s="170">
        <v>7500</v>
      </c>
    </row>
    <row r="807" spans="1:14" x14ac:dyDescent="0.35">
      <c r="A807" s="137" t="s">
        <v>1564</v>
      </c>
      <c r="B807" s="138" t="s">
        <v>1565</v>
      </c>
      <c r="C807" s="137" t="s">
        <v>1566</v>
      </c>
      <c r="D807" s="198">
        <v>2E-3</v>
      </c>
      <c r="E807" s="137" t="s">
        <v>1567</v>
      </c>
      <c r="F807" s="173" t="s">
        <v>1158</v>
      </c>
      <c r="G807" s="137" t="s">
        <v>1567</v>
      </c>
      <c r="H807" s="173" t="s">
        <v>1158</v>
      </c>
      <c r="I807" s="137" t="s">
        <v>1568</v>
      </c>
      <c r="J807" s="173" t="s">
        <v>1158</v>
      </c>
      <c r="K807" s="137" t="s">
        <v>1569</v>
      </c>
      <c r="L807" s="173" t="s">
        <v>1158</v>
      </c>
      <c r="M807" s="137" t="s">
        <v>1570</v>
      </c>
      <c r="N807" s="173" t="s">
        <v>1158</v>
      </c>
    </row>
    <row r="808" spans="1:14" x14ac:dyDescent="0.35">
      <c r="A808" s="140" t="s">
        <v>1571</v>
      </c>
      <c r="B808" s="156" t="s">
        <v>1572</v>
      </c>
      <c r="C808" s="140" t="s">
        <v>1290</v>
      </c>
      <c r="D808" s="181">
        <v>0.01</v>
      </c>
      <c r="E808" s="140" t="s">
        <v>1573</v>
      </c>
      <c r="F808" s="172" t="s">
        <v>1158</v>
      </c>
      <c r="G808" s="140" t="s">
        <v>1573</v>
      </c>
      <c r="H808" s="172" t="s">
        <v>1158</v>
      </c>
      <c r="I808" s="140" t="s">
        <v>1574</v>
      </c>
      <c r="J808" s="172" t="s">
        <v>1158</v>
      </c>
      <c r="K808" s="140" t="s">
        <v>1575</v>
      </c>
      <c r="L808" s="172" t="s">
        <v>1158</v>
      </c>
      <c r="M808" s="140" t="s">
        <v>1576</v>
      </c>
      <c r="N808" s="172" t="s">
        <v>1158</v>
      </c>
    </row>
    <row r="809" spans="1:14" x14ac:dyDescent="0.35">
      <c r="A809" s="137" t="s">
        <v>1577</v>
      </c>
      <c r="B809" s="154" t="s">
        <v>1578</v>
      </c>
      <c r="C809" s="137" t="s">
        <v>1566</v>
      </c>
      <c r="D809" s="198">
        <v>3.0000000000000001E-3</v>
      </c>
      <c r="E809" s="137" t="s">
        <v>1579</v>
      </c>
      <c r="F809" s="173" t="s">
        <v>1158</v>
      </c>
      <c r="G809" s="137" t="s">
        <v>1579</v>
      </c>
      <c r="H809" s="173" t="s">
        <v>1158</v>
      </c>
      <c r="I809" s="137" t="s">
        <v>1580</v>
      </c>
      <c r="J809" s="173" t="s">
        <v>1158</v>
      </c>
      <c r="K809" s="137" t="s">
        <v>1581</v>
      </c>
      <c r="L809" s="173" t="s">
        <v>1158</v>
      </c>
      <c r="M809" s="137" t="s">
        <v>1582</v>
      </c>
      <c r="N809" s="173" t="s">
        <v>1158</v>
      </c>
    </row>
    <row r="810" spans="1:14" x14ac:dyDescent="0.35">
      <c r="A810" s="140" t="s">
        <v>1583</v>
      </c>
      <c r="B810" s="156" t="s">
        <v>1584</v>
      </c>
      <c r="C810" s="140" t="s">
        <v>1585</v>
      </c>
      <c r="D810" s="181">
        <v>0.02</v>
      </c>
      <c r="E810" s="140" t="s">
        <v>1586</v>
      </c>
      <c r="F810" s="172" t="s">
        <v>1158</v>
      </c>
      <c r="G810" s="140" t="s">
        <v>1586</v>
      </c>
      <c r="H810" s="172" t="s">
        <v>1158</v>
      </c>
      <c r="I810" s="140" t="s">
        <v>1587</v>
      </c>
      <c r="J810" s="172" t="s">
        <v>1158</v>
      </c>
      <c r="K810" s="140" t="s">
        <v>1588</v>
      </c>
      <c r="L810" s="172" t="s">
        <v>1158</v>
      </c>
      <c r="M810" s="140" t="s">
        <v>1589</v>
      </c>
      <c r="N810" s="172" t="s">
        <v>1158</v>
      </c>
    </row>
    <row r="811" spans="1:14" x14ac:dyDescent="0.35">
      <c r="A811" s="143" t="s">
        <v>1590</v>
      </c>
      <c r="B811" s="157" t="s">
        <v>1591</v>
      </c>
      <c r="C811" s="143" t="s">
        <v>1514</v>
      </c>
      <c r="D811" s="184">
        <v>7.0000000000000007E-2</v>
      </c>
      <c r="E811" s="143" t="s">
        <v>1255</v>
      </c>
      <c r="F811" s="174">
        <v>6</v>
      </c>
      <c r="G811" s="143" t="s">
        <v>1255</v>
      </c>
      <c r="H811" s="174">
        <v>2</v>
      </c>
      <c r="I811" s="143" t="s">
        <v>1592</v>
      </c>
      <c r="J811" s="174">
        <v>2</v>
      </c>
      <c r="K811" s="143" t="s">
        <v>1593</v>
      </c>
      <c r="L811" s="175" t="s">
        <v>1158</v>
      </c>
      <c r="M811" s="143" t="s">
        <v>1594</v>
      </c>
      <c r="N811" s="175" t="s">
        <v>1158</v>
      </c>
    </row>
    <row r="812" spans="1:14" x14ac:dyDescent="0.35">
      <c r="A812" s="133" t="s">
        <v>1595</v>
      </c>
      <c r="B812" s="176" t="s">
        <v>1596</v>
      </c>
      <c r="C812" s="166">
        <v>119</v>
      </c>
      <c r="D812" s="177">
        <v>0.41</v>
      </c>
      <c r="E812" s="133" t="s">
        <v>1597</v>
      </c>
      <c r="F812" s="167">
        <v>12400</v>
      </c>
      <c r="G812" s="133" t="s">
        <v>1091</v>
      </c>
      <c r="H812" s="167">
        <v>12400</v>
      </c>
      <c r="I812" s="133" t="s">
        <v>1598</v>
      </c>
      <c r="J812" s="167">
        <v>13000</v>
      </c>
      <c r="K812" s="133" t="s">
        <v>1599</v>
      </c>
      <c r="L812" s="167">
        <v>13200</v>
      </c>
      <c r="M812" s="133" t="s">
        <v>1600</v>
      </c>
      <c r="N812" s="167">
        <v>10900</v>
      </c>
    </row>
    <row r="813" spans="1:14" x14ac:dyDescent="0.35">
      <c r="A813" s="137" t="s">
        <v>1601</v>
      </c>
      <c r="B813" s="154" t="s">
        <v>1602</v>
      </c>
      <c r="C813" s="148">
        <v>24.4</v>
      </c>
      <c r="D813" s="180">
        <v>0.44</v>
      </c>
      <c r="E813" s="137" t="s">
        <v>1603</v>
      </c>
      <c r="F813" s="189">
        <v>11600</v>
      </c>
      <c r="G813" s="137" t="s">
        <v>1604</v>
      </c>
      <c r="H813" s="169">
        <v>5560</v>
      </c>
      <c r="I813" s="137" t="s">
        <v>1605</v>
      </c>
      <c r="J813" s="189">
        <v>10800</v>
      </c>
      <c r="K813" s="137" t="s">
        <v>1606</v>
      </c>
      <c r="L813" s="169">
        <v>4900</v>
      </c>
      <c r="M813" s="137" t="s">
        <v>1607</v>
      </c>
      <c r="N813" s="168">
        <v>1430</v>
      </c>
    </row>
    <row r="814" spans="1:14" x14ac:dyDescent="0.35">
      <c r="A814" s="140" t="s">
        <v>1608</v>
      </c>
      <c r="B814" s="141" t="s">
        <v>1609</v>
      </c>
      <c r="C814" s="160">
        <v>4.8</v>
      </c>
      <c r="D814" s="181">
        <v>0.18</v>
      </c>
      <c r="E814" s="140" t="s">
        <v>1610</v>
      </c>
      <c r="F814" s="171">
        <v>1890</v>
      </c>
      <c r="G814" s="140" t="s">
        <v>1611</v>
      </c>
      <c r="H814" s="170">
        <v>523</v>
      </c>
      <c r="I814" s="140" t="s">
        <v>1612</v>
      </c>
      <c r="J814" s="171">
        <v>1020</v>
      </c>
      <c r="K814" s="140" t="s">
        <v>1613</v>
      </c>
      <c r="L814" s="170">
        <v>108</v>
      </c>
      <c r="M814" s="140" t="s">
        <v>1614</v>
      </c>
      <c r="N814" s="170">
        <v>73</v>
      </c>
    </row>
    <row r="815" spans="1:14" x14ac:dyDescent="0.35">
      <c r="A815" s="137" t="s">
        <v>1615</v>
      </c>
      <c r="B815" s="154" t="s">
        <v>1616</v>
      </c>
      <c r="C815" s="148">
        <v>51.6</v>
      </c>
      <c r="D815" s="180">
        <v>0.44</v>
      </c>
      <c r="E815" s="137" t="s">
        <v>1617</v>
      </c>
      <c r="F815" s="169">
        <v>8900</v>
      </c>
      <c r="G815" s="137" t="s">
        <v>1618</v>
      </c>
      <c r="H815" s="169">
        <v>6450</v>
      </c>
      <c r="I815" s="137" t="s">
        <v>1619</v>
      </c>
      <c r="J815" s="169">
        <v>8980</v>
      </c>
      <c r="K815" s="137" t="s">
        <v>1620</v>
      </c>
      <c r="L815" s="169">
        <v>6850</v>
      </c>
      <c r="M815" s="137" t="s">
        <v>1621</v>
      </c>
      <c r="N815" s="168">
        <v>3630</v>
      </c>
    </row>
    <row r="816" spans="1:14" x14ac:dyDescent="0.35">
      <c r="A816" s="140" t="s">
        <v>1622</v>
      </c>
      <c r="B816" s="156" t="s">
        <v>1623</v>
      </c>
      <c r="C816" s="160">
        <v>4.3</v>
      </c>
      <c r="D816" s="181">
        <v>0.41</v>
      </c>
      <c r="E816" s="140" t="s">
        <v>1624</v>
      </c>
      <c r="F816" s="171">
        <v>2120</v>
      </c>
      <c r="G816" s="140" t="s">
        <v>1625</v>
      </c>
      <c r="H816" s="170">
        <v>583</v>
      </c>
      <c r="I816" s="140" t="s">
        <v>1626</v>
      </c>
      <c r="J816" s="171">
        <v>1080</v>
      </c>
      <c r="K816" s="140" t="s">
        <v>1627</v>
      </c>
      <c r="L816" s="170">
        <v>116</v>
      </c>
      <c r="M816" s="140" t="s">
        <v>1038</v>
      </c>
      <c r="N816" s="170">
        <v>81</v>
      </c>
    </row>
    <row r="817" spans="1:14" x14ac:dyDescent="0.35">
      <c r="A817" s="137" t="s">
        <v>1628</v>
      </c>
      <c r="B817" s="154" t="s">
        <v>1629</v>
      </c>
      <c r="C817" s="155">
        <v>3.5</v>
      </c>
      <c r="D817" s="180">
        <v>0.42</v>
      </c>
      <c r="E817" s="137" t="s">
        <v>1630</v>
      </c>
      <c r="F817" s="169">
        <v>1800</v>
      </c>
      <c r="G817" s="137" t="s">
        <v>1631</v>
      </c>
      <c r="H817" s="168">
        <v>491</v>
      </c>
      <c r="I817" s="137" t="s">
        <v>1632</v>
      </c>
      <c r="J817" s="168">
        <v>822</v>
      </c>
      <c r="K817" s="137" t="s">
        <v>1633</v>
      </c>
      <c r="L817" s="168">
        <v>93</v>
      </c>
      <c r="M817" s="137" t="s">
        <v>1634</v>
      </c>
      <c r="N817" s="168">
        <v>68</v>
      </c>
    </row>
    <row r="818" spans="1:14" x14ac:dyDescent="0.35">
      <c r="A818" s="140" t="s">
        <v>1635</v>
      </c>
      <c r="B818" s="156" t="s">
        <v>1636</v>
      </c>
      <c r="C818" s="151">
        <v>20.8</v>
      </c>
      <c r="D818" s="156" t="s">
        <v>1637</v>
      </c>
      <c r="E818" s="140" t="s">
        <v>1163</v>
      </c>
      <c r="F818" s="171">
        <v>9710</v>
      </c>
      <c r="G818" s="140" t="s">
        <v>1638</v>
      </c>
      <c r="H818" s="171">
        <v>4240</v>
      </c>
      <c r="I818" s="140" t="s">
        <v>1494</v>
      </c>
      <c r="J818" s="171">
        <v>8820</v>
      </c>
      <c r="K818" s="140" t="s">
        <v>1639</v>
      </c>
      <c r="L818" s="171">
        <v>3400</v>
      </c>
      <c r="M818" s="140" t="s">
        <v>1640</v>
      </c>
      <c r="N818" s="170">
        <v>912</v>
      </c>
    </row>
    <row r="819" spans="1:14" x14ac:dyDescent="0.35">
      <c r="A819" s="137" t="s">
        <v>1641</v>
      </c>
      <c r="B819" s="154" t="s">
        <v>1642</v>
      </c>
      <c r="C819" s="148">
        <v>10.8</v>
      </c>
      <c r="D819" s="180">
        <v>0.45</v>
      </c>
      <c r="E819" s="137" t="s">
        <v>1643</v>
      </c>
      <c r="F819" s="169">
        <v>5550</v>
      </c>
      <c r="G819" s="137" t="s">
        <v>1644</v>
      </c>
      <c r="H819" s="169">
        <v>1790</v>
      </c>
      <c r="I819" s="137" t="s">
        <v>1645</v>
      </c>
      <c r="J819" s="169">
        <v>4280</v>
      </c>
      <c r="K819" s="137" t="s">
        <v>1646</v>
      </c>
      <c r="L819" s="168">
        <v>753</v>
      </c>
      <c r="M819" s="137" t="s">
        <v>1647</v>
      </c>
      <c r="N819" s="168">
        <v>260</v>
      </c>
    </row>
    <row r="820" spans="1:14" x14ac:dyDescent="0.35">
      <c r="A820" s="140" t="s">
        <v>1648</v>
      </c>
      <c r="B820" s="156" t="s">
        <v>1649</v>
      </c>
      <c r="C820" s="160">
        <v>7.5</v>
      </c>
      <c r="D820" s="181">
        <v>0.36</v>
      </c>
      <c r="E820" s="140" t="s">
        <v>1650</v>
      </c>
      <c r="F820" s="171">
        <v>3350</v>
      </c>
      <c r="G820" s="140" t="s">
        <v>1651</v>
      </c>
      <c r="H820" s="170">
        <v>979</v>
      </c>
      <c r="I820" s="140" t="s">
        <v>1165</v>
      </c>
      <c r="J820" s="171">
        <v>2240</v>
      </c>
      <c r="K820" s="140" t="s">
        <v>1652</v>
      </c>
      <c r="L820" s="170">
        <v>273</v>
      </c>
      <c r="M820" s="140" t="s">
        <v>1653</v>
      </c>
      <c r="N820" s="170">
        <v>138</v>
      </c>
    </row>
    <row r="821" spans="1:14" x14ac:dyDescent="0.35">
      <c r="A821" s="137" t="s">
        <v>1654</v>
      </c>
      <c r="B821" s="154" t="s">
        <v>1655</v>
      </c>
      <c r="C821" s="155">
        <v>4.9000000000000004</v>
      </c>
      <c r="D821" s="180">
        <v>0.33</v>
      </c>
      <c r="E821" s="137" t="s">
        <v>1656</v>
      </c>
      <c r="F821" s="169">
        <v>2360</v>
      </c>
      <c r="G821" s="137" t="s">
        <v>1657</v>
      </c>
      <c r="H821" s="168">
        <v>654</v>
      </c>
      <c r="I821" s="137" t="s">
        <v>1658</v>
      </c>
      <c r="J821" s="169">
        <v>1280</v>
      </c>
      <c r="K821" s="137" t="s">
        <v>1659</v>
      </c>
      <c r="L821" s="168">
        <v>136</v>
      </c>
      <c r="M821" s="137" t="s">
        <v>1660</v>
      </c>
      <c r="N821" s="168">
        <v>91</v>
      </c>
    </row>
    <row r="822" spans="1:14" x14ac:dyDescent="0.35">
      <c r="A822" s="140" t="s">
        <v>1661</v>
      </c>
      <c r="B822" s="156" t="s">
        <v>1662</v>
      </c>
      <c r="C822" s="160">
        <v>6.6</v>
      </c>
      <c r="D822" s="181">
        <v>0.31</v>
      </c>
      <c r="E822" s="140" t="s">
        <v>1663</v>
      </c>
      <c r="F822" s="171">
        <v>2900</v>
      </c>
      <c r="G822" s="140" t="s">
        <v>1664</v>
      </c>
      <c r="H822" s="170">
        <v>828</v>
      </c>
      <c r="I822" s="140" t="s">
        <v>1665</v>
      </c>
      <c r="J822" s="171">
        <v>1820</v>
      </c>
      <c r="K822" s="140" t="s">
        <v>1666</v>
      </c>
      <c r="L822" s="170">
        <v>206</v>
      </c>
      <c r="M822" s="140" t="s">
        <v>1667</v>
      </c>
      <c r="N822" s="170">
        <v>116</v>
      </c>
    </row>
    <row r="823" spans="1:14" x14ac:dyDescent="0.35">
      <c r="A823" s="137" t="s">
        <v>1668</v>
      </c>
      <c r="B823" s="154" t="s">
        <v>1669</v>
      </c>
      <c r="C823" s="155">
        <v>5.5</v>
      </c>
      <c r="D823" s="180">
        <v>0.36</v>
      </c>
      <c r="E823" s="137" t="s">
        <v>1670</v>
      </c>
      <c r="F823" s="169">
        <v>2910</v>
      </c>
      <c r="G823" s="137" t="s">
        <v>1671</v>
      </c>
      <c r="H823" s="168">
        <v>812</v>
      </c>
      <c r="I823" s="137" t="s">
        <v>1672</v>
      </c>
      <c r="J823" s="169">
        <v>1670</v>
      </c>
      <c r="K823" s="137" t="s">
        <v>1126</v>
      </c>
      <c r="L823" s="168">
        <v>179</v>
      </c>
      <c r="M823" s="137" t="s">
        <v>1673</v>
      </c>
      <c r="N823" s="168">
        <v>114</v>
      </c>
    </row>
    <row r="824" spans="1:14" x14ac:dyDescent="0.35">
      <c r="A824" s="140" t="s">
        <v>1674</v>
      </c>
      <c r="B824" s="156" t="s">
        <v>1675</v>
      </c>
      <c r="C824" s="160">
        <v>0.3</v>
      </c>
      <c r="D824" s="181">
        <v>0.14000000000000001</v>
      </c>
      <c r="E824" s="140" t="s">
        <v>1676</v>
      </c>
      <c r="F824" s="170">
        <v>69</v>
      </c>
      <c r="G824" s="140" t="s">
        <v>1676</v>
      </c>
      <c r="H824" s="170">
        <v>19</v>
      </c>
      <c r="I824" s="140" t="s">
        <v>1677</v>
      </c>
      <c r="J824" s="170">
        <v>21</v>
      </c>
      <c r="K824" s="140" t="s">
        <v>1678</v>
      </c>
      <c r="L824" s="170">
        <v>3</v>
      </c>
      <c r="M824" s="140" t="s">
        <v>1679</v>
      </c>
      <c r="N824" s="170">
        <v>3</v>
      </c>
    </row>
    <row r="825" spans="1:14" x14ac:dyDescent="0.35">
      <c r="A825" s="137" t="s">
        <v>1680</v>
      </c>
      <c r="B825" s="154" t="s">
        <v>1681</v>
      </c>
      <c r="C825" s="155">
        <v>2.5</v>
      </c>
      <c r="D825" s="180">
        <v>0.26</v>
      </c>
      <c r="E825" s="137" t="s">
        <v>1682</v>
      </c>
      <c r="F825" s="169">
        <v>1110</v>
      </c>
      <c r="G825" s="137" t="s">
        <v>1682</v>
      </c>
      <c r="H825" s="168">
        <v>301</v>
      </c>
      <c r="I825" s="137" t="s">
        <v>1683</v>
      </c>
      <c r="J825" s="168">
        <v>438</v>
      </c>
      <c r="K825" s="137" t="s">
        <v>1684</v>
      </c>
      <c r="L825" s="168">
        <v>54</v>
      </c>
      <c r="M825" s="137" t="s">
        <v>1685</v>
      </c>
      <c r="N825" s="168">
        <v>42</v>
      </c>
    </row>
    <row r="826" spans="1:14" x14ac:dyDescent="0.35">
      <c r="A826" s="140" t="s">
        <v>1686</v>
      </c>
      <c r="B826" s="156" t="s">
        <v>1687</v>
      </c>
      <c r="C826" s="140" t="s">
        <v>1688</v>
      </c>
      <c r="D826" s="181">
        <v>0.04</v>
      </c>
      <c r="E826" s="140" t="s">
        <v>1689</v>
      </c>
      <c r="F826" s="170">
        <v>5</v>
      </c>
      <c r="G826" s="140" t="s">
        <v>1689</v>
      </c>
      <c r="H826" s="170">
        <v>1</v>
      </c>
      <c r="I826" s="140" t="s">
        <v>1690</v>
      </c>
      <c r="J826" s="170">
        <v>1</v>
      </c>
      <c r="K826" s="140" t="s">
        <v>1691</v>
      </c>
      <c r="L826" s="172" t="s">
        <v>1158</v>
      </c>
      <c r="M826" s="140" t="s">
        <v>1692</v>
      </c>
      <c r="N826" s="172" t="s">
        <v>1158</v>
      </c>
    </row>
    <row r="827" spans="1:14" x14ac:dyDescent="0.35">
      <c r="A827" s="137" t="s">
        <v>1693</v>
      </c>
      <c r="B827" s="154" t="s">
        <v>1694</v>
      </c>
      <c r="C827" s="155">
        <v>0.4</v>
      </c>
      <c r="D827" s="180">
        <v>0.13</v>
      </c>
      <c r="E827" s="137" t="s">
        <v>1420</v>
      </c>
      <c r="F827" s="168">
        <v>108</v>
      </c>
      <c r="G827" s="137" t="s">
        <v>1420</v>
      </c>
      <c r="H827" s="168">
        <v>29</v>
      </c>
      <c r="I827" s="137" t="s">
        <v>1695</v>
      </c>
      <c r="J827" s="168">
        <v>33</v>
      </c>
      <c r="K827" s="137" t="s">
        <v>1696</v>
      </c>
      <c r="L827" s="168">
        <v>5</v>
      </c>
      <c r="M827" s="137" t="s">
        <v>1697</v>
      </c>
      <c r="N827" s="168">
        <v>4</v>
      </c>
    </row>
    <row r="828" spans="1:14" x14ac:dyDescent="0.35">
      <c r="A828" s="140" t="s">
        <v>1698</v>
      </c>
      <c r="B828" s="156" t="s">
        <v>1699</v>
      </c>
      <c r="C828" s="140" t="s">
        <v>1700</v>
      </c>
      <c r="D828" s="181">
        <v>0.02</v>
      </c>
      <c r="E828" s="140" t="s">
        <v>1701</v>
      </c>
      <c r="F828" s="170">
        <v>1</v>
      </c>
      <c r="G828" s="140" t="s">
        <v>1701</v>
      </c>
      <c r="H828" s="172" t="s">
        <v>1158</v>
      </c>
      <c r="I828" s="140" t="s">
        <v>1702</v>
      </c>
      <c r="J828" s="172" t="s">
        <v>1158</v>
      </c>
      <c r="K828" s="140" t="s">
        <v>1703</v>
      </c>
      <c r="L828" s="172" t="s">
        <v>1158</v>
      </c>
      <c r="M828" s="140" t="s">
        <v>1300</v>
      </c>
      <c r="N828" s="172" t="s">
        <v>1158</v>
      </c>
    </row>
    <row r="829" spans="1:14" x14ac:dyDescent="0.35">
      <c r="A829" s="137" t="s">
        <v>1704</v>
      </c>
      <c r="B829" s="154" t="s">
        <v>1705</v>
      </c>
      <c r="C829" s="148">
        <v>22.5</v>
      </c>
      <c r="D829" s="180">
        <v>0.53</v>
      </c>
      <c r="E829" s="137" t="s">
        <v>1706</v>
      </c>
      <c r="F829" s="169">
        <v>6720</v>
      </c>
      <c r="G829" s="137" t="s">
        <v>1707</v>
      </c>
      <c r="H829" s="169">
        <v>3070</v>
      </c>
      <c r="I829" s="137" t="s">
        <v>1708</v>
      </c>
      <c r="J829" s="169">
        <v>6180</v>
      </c>
      <c r="K829" s="137" t="s">
        <v>1709</v>
      </c>
      <c r="L829" s="169">
        <v>2580</v>
      </c>
      <c r="M829" s="137" t="s">
        <v>1710</v>
      </c>
      <c r="N829" s="168">
        <v>718</v>
      </c>
    </row>
    <row r="830" spans="1:14" x14ac:dyDescent="0.35">
      <c r="A830" s="162" t="s">
        <v>1711</v>
      </c>
      <c r="B830" s="161" t="s">
        <v>1712</v>
      </c>
      <c r="C830" s="199">
        <v>21.2</v>
      </c>
      <c r="D830" s="182">
        <v>0.44</v>
      </c>
      <c r="E830" s="162" t="s">
        <v>1713</v>
      </c>
      <c r="F830" s="194">
        <v>5940</v>
      </c>
      <c r="G830" s="162" t="s">
        <v>1714</v>
      </c>
      <c r="H830" s="194">
        <v>2620</v>
      </c>
      <c r="I830" s="162" t="s">
        <v>1715</v>
      </c>
      <c r="J830" s="194">
        <v>5410</v>
      </c>
      <c r="K830" s="162" t="s">
        <v>1716</v>
      </c>
      <c r="L830" s="194">
        <v>2130</v>
      </c>
      <c r="M830" s="162" t="s">
        <v>1717</v>
      </c>
      <c r="N830" s="200">
        <v>575</v>
      </c>
    </row>
    <row r="831" spans="1:14" x14ac:dyDescent="0.35">
      <c r="A831" s="133" t="s">
        <v>1718</v>
      </c>
      <c r="B831" s="176" t="s">
        <v>1719</v>
      </c>
      <c r="C831" s="146">
        <v>7.5</v>
      </c>
      <c r="D831" s="177">
        <v>0.44</v>
      </c>
      <c r="E831" s="133" t="s">
        <v>1720</v>
      </c>
      <c r="F831" s="197">
        <v>3180</v>
      </c>
      <c r="G831" s="133" t="s">
        <v>1721</v>
      </c>
      <c r="H831" s="178">
        <v>929</v>
      </c>
      <c r="I831" s="133" t="s">
        <v>1722</v>
      </c>
      <c r="J831" s="197">
        <v>2120</v>
      </c>
      <c r="K831" s="133" t="s">
        <v>1723</v>
      </c>
      <c r="L831" s="178">
        <v>259</v>
      </c>
      <c r="M831" s="133" t="s">
        <v>1724</v>
      </c>
      <c r="N831" s="178">
        <v>131</v>
      </c>
    </row>
    <row r="832" spans="1:14" x14ac:dyDescent="0.35">
      <c r="A832" s="137" t="s">
        <v>1725</v>
      </c>
      <c r="B832" s="154" t="s">
        <v>1726</v>
      </c>
      <c r="C832" s="155">
        <v>2.2000000000000002</v>
      </c>
      <c r="D832" s="180">
        <v>0.32</v>
      </c>
      <c r="E832" s="137" t="s">
        <v>1727</v>
      </c>
      <c r="F832" s="168">
        <v>795</v>
      </c>
      <c r="G832" s="137" t="s">
        <v>1727</v>
      </c>
      <c r="H832" s="168">
        <v>216</v>
      </c>
      <c r="I832" s="137" t="s">
        <v>1728</v>
      </c>
      <c r="J832" s="168">
        <v>302</v>
      </c>
      <c r="K832" s="137" t="s">
        <v>1729</v>
      </c>
      <c r="L832" s="168">
        <v>38</v>
      </c>
      <c r="M832" s="137" t="s">
        <v>1730</v>
      </c>
      <c r="N832" s="168">
        <v>30</v>
      </c>
    </row>
    <row r="833" spans="1:14" x14ac:dyDescent="0.35">
      <c r="A833" s="140" t="s">
        <v>1731</v>
      </c>
      <c r="B833" s="156" t="s">
        <v>1732</v>
      </c>
      <c r="C833" s="160">
        <v>5</v>
      </c>
      <c r="D833" s="181">
        <v>0.35</v>
      </c>
      <c r="E833" s="140" t="s">
        <v>1733</v>
      </c>
      <c r="F833" s="171">
        <v>1910</v>
      </c>
      <c r="G833" s="140" t="s">
        <v>1734</v>
      </c>
      <c r="H833" s="170">
        <v>530</v>
      </c>
      <c r="I833" s="140" t="s">
        <v>1735</v>
      </c>
      <c r="J833" s="171">
        <v>1050</v>
      </c>
      <c r="K833" s="140" t="s">
        <v>1736</v>
      </c>
      <c r="L833" s="170">
        <v>111</v>
      </c>
      <c r="M833" s="140" t="s">
        <v>1737</v>
      </c>
      <c r="N833" s="170">
        <v>74</v>
      </c>
    </row>
    <row r="834" spans="1:14" x14ac:dyDescent="0.35">
      <c r="A834" s="137" t="s">
        <v>1738</v>
      </c>
      <c r="B834" s="154" t="s">
        <v>1739</v>
      </c>
      <c r="C834" s="155">
        <v>6.6</v>
      </c>
      <c r="D834" s="180">
        <v>0.42</v>
      </c>
      <c r="E834" s="137" t="s">
        <v>1671</v>
      </c>
      <c r="F834" s="169">
        <v>2990</v>
      </c>
      <c r="G834" s="137" t="s">
        <v>1740</v>
      </c>
      <c r="H834" s="168">
        <v>854</v>
      </c>
      <c r="I834" s="137" t="s">
        <v>1741</v>
      </c>
      <c r="J834" s="169">
        <v>1880</v>
      </c>
      <c r="K834" s="137" t="s">
        <v>1005</v>
      </c>
      <c r="L834" s="168">
        <v>212</v>
      </c>
      <c r="M834" s="137" t="s">
        <v>1742</v>
      </c>
      <c r="N834" s="168">
        <v>120</v>
      </c>
    </row>
    <row r="835" spans="1:14" x14ac:dyDescent="0.35">
      <c r="A835" s="140" t="s">
        <v>1743</v>
      </c>
      <c r="B835" s="156" t="s">
        <v>1744</v>
      </c>
      <c r="C835" s="160">
        <v>6</v>
      </c>
      <c r="D835" s="156" t="s">
        <v>1745</v>
      </c>
      <c r="E835" s="140" t="s">
        <v>1746</v>
      </c>
      <c r="F835" s="171">
        <v>3150</v>
      </c>
      <c r="G835" s="140" t="s">
        <v>1747</v>
      </c>
      <c r="H835" s="170">
        <v>889</v>
      </c>
      <c r="I835" s="140" t="s">
        <v>1254</v>
      </c>
      <c r="J835" s="171">
        <v>1900</v>
      </c>
      <c r="K835" s="140" t="s">
        <v>1666</v>
      </c>
      <c r="L835" s="170">
        <v>206</v>
      </c>
      <c r="M835" s="140" t="s">
        <v>1748</v>
      </c>
      <c r="N835" s="170">
        <v>124</v>
      </c>
    </row>
    <row r="836" spans="1:14" x14ac:dyDescent="0.35">
      <c r="A836" s="137" t="s">
        <v>1749</v>
      </c>
      <c r="B836" s="154" t="s">
        <v>1750</v>
      </c>
      <c r="C836" s="155">
        <v>3.7</v>
      </c>
      <c r="D836" s="180">
        <v>0.32</v>
      </c>
      <c r="E836" s="137" t="s">
        <v>1751</v>
      </c>
      <c r="F836" s="169">
        <v>1330</v>
      </c>
      <c r="G836" s="137" t="s">
        <v>1752</v>
      </c>
      <c r="H836" s="168">
        <v>363</v>
      </c>
      <c r="I836" s="137" t="s">
        <v>1051</v>
      </c>
      <c r="J836" s="168">
        <v>624</v>
      </c>
      <c r="K836" s="137" t="s">
        <v>1753</v>
      </c>
      <c r="L836" s="168">
        <v>69</v>
      </c>
      <c r="M836" s="137" t="s">
        <v>1754</v>
      </c>
      <c r="N836" s="168">
        <v>51</v>
      </c>
    </row>
    <row r="837" spans="1:14" x14ac:dyDescent="0.35">
      <c r="A837" s="140" t="s">
        <v>1755</v>
      </c>
      <c r="B837" s="156" t="s">
        <v>1756</v>
      </c>
      <c r="C837" s="160">
        <v>3.8</v>
      </c>
      <c r="D837" s="181">
        <v>0.3</v>
      </c>
      <c r="E837" s="140" t="s">
        <v>1757</v>
      </c>
      <c r="F837" s="171">
        <v>1410</v>
      </c>
      <c r="G837" s="140" t="s">
        <v>1758</v>
      </c>
      <c r="H837" s="170">
        <v>387</v>
      </c>
      <c r="I837" s="140" t="s">
        <v>1759</v>
      </c>
      <c r="J837" s="170">
        <v>673</v>
      </c>
      <c r="K837" s="140" t="s">
        <v>1760</v>
      </c>
      <c r="L837" s="170">
        <v>74</v>
      </c>
      <c r="M837" s="140" t="s">
        <v>1761</v>
      </c>
      <c r="N837" s="170">
        <v>54</v>
      </c>
    </row>
    <row r="838" spans="1:14" ht="19" x14ac:dyDescent="0.35">
      <c r="A838" s="137" t="s">
        <v>1762</v>
      </c>
      <c r="B838" s="154" t="s">
        <v>1763</v>
      </c>
      <c r="C838" s="154" t="s">
        <v>1764</v>
      </c>
      <c r="D838" s="180">
        <v>0.17</v>
      </c>
      <c r="E838" s="137" t="s">
        <v>1765</v>
      </c>
      <c r="F838" s="168">
        <v>62</v>
      </c>
      <c r="G838" s="137" t="s">
        <v>1765</v>
      </c>
      <c r="H838" s="168">
        <v>17</v>
      </c>
      <c r="I838" s="137" t="s">
        <v>1766</v>
      </c>
      <c r="J838" s="168">
        <v>18</v>
      </c>
      <c r="K838" s="137" t="s">
        <v>1767</v>
      </c>
      <c r="L838" s="168">
        <v>3</v>
      </c>
      <c r="M838" s="137" t="s">
        <v>1768</v>
      </c>
      <c r="N838" s="168">
        <v>2</v>
      </c>
    </row>
    <row r="839" spans="1:14" x14ac:dyDescent="0.35">
      <c r="A839" s="140" t="s">
        <v>1769</v>
      </c>
      <c r="B839" s="156" t="s">
        <v>1770</v>
      </c>
      <c r="C839" s="160">
        <v>5.7</v>
      </c>
      <c r="D839" s="181">
        <v>0.37</v>
      </c>
      <c r="E839" s="140" t="s">
        <v>1771</v>
      </c>
      <c r="F839" s="171">
        <v>2560</v>
      </c>
      <c r="G839" s="140" t="s">
        <v>1772</v>
      </c>
      <c r="H839" s="170">
        <v>719</v>
      </c>
      <c r="I839" s="140" t="s">
        <v>1773</v>
      </c>
      <c r="J839" s="171">
        <v>1500</v>
      </c>
      <c r="K839" s="140" t="s">
        <v>1774</v>
      </c>
      <c r="L839" s="170">
        <v>162</v>
      </c>
      <c r="M839" s="140" t="s">
        <v>1775</v>
      </c>
      <c r="N839" s="170">
        <v>101</v>
      </c>
    </row>
    <row r="840" spans="1:14" x14ac:dyDescent="0.35">
      <c r="A840" s="137" t="s">
        <v>1776</v>
      </c>
      <c r="B840" s="154" t="s">
        <v>1777</v>
      </c>
      <c r="C840" s="155">
        <v>3.5</v>
      </c>
      <c r="D840" s="180">
        <v>0.38</v>
      </c>
      <c r="E840" s="137" t="s">
        <v>1778</v>
      </c>
      <c r="F840" s="169">
        <v>1640</v>
      </c>
      <c r="G840" s="137" t="s">
        <v>1779</v>
      </c>
      <c r="H840" s="168">
        <v>446</v>
      </c>
      <c r="I840" s="137" t="s">
        <v>1780</v>
      </c>
      <c r="J840" s="168">
        <v>747</v>
      </c>
      <c r="K840" s="137" t="s">
        <v>1781</v>
      </c>
      <c r="L840" s="168">
        <v>84</v>
      </c>
      <c r="M840" s="137" t="s">
        <v>1782</v>
      </c>
      <c r="N840" s="168">
        <v>62</v>
      </c>
    </row>
    <row r="841" spans="1:14" x14ac:dyDescent="0.35">
      <c r="A841" s="140" t="s">
        <v>1783</v>
      </c>
      <c r="B841" s="156" t="s">
        <v>1784</v>
      </c>
      <c r="C841" s="160">
        <v>3.8</v>
      </c>
      <c r="D841" s="181">
        <v>0.32</v>
      </c>
      <c r="E841" s="140" t="s">
        <v>1785</v>
      </c>
      <c r="F841" s="171">
        <v>1510</v>
      </c>
      <c r="G841" s="140" t="s">
        <v>1786</v>
      </c>
      <c r="H841" s="170">
        <v>413</v>
      </c>
      <c r="I841" s="140" t="s">
        <v>1787</v>
      </c>
      <c r="J841" s="170">
        <v>718</v>
      </c>
      <c r="K841" s="140" t="s">
        <v>1788</v>
      </c>
      <c r="L841" s="170">
        <v>79</v>
      </c>
      <c r="M841" s="140" t="s">
        <v>1789</v>
      </c>
      <c r="N841" s="170">
        <v>57</v>
      </c>
    </row>
    <row r="842" spans="1:14" x14ac:dyDescent="0.35">
      <c r="A842" s="137" t="s">
        <v>1790</v>
      </c>
      <c r="B842" s="154" t="s">
        <v>1791</v>
      </c>
      <c r="C842" s="137" t="s">
        <v>1792</v>
      </c>
      <c r="D842" s="180">
        <v>0.15</v>
      </c>
      <c r="E842" s="137" t="s">
        <v>1665</v>
      </c>
      <c r="F842" s="168">
        <v>50</v>
      </c>
      <c r="G842" s="137" t="s">
        <v>1665</v>
      </c>
      <c r="H842" s="168">
        <v>14</v>
      </c>
      <c r="I842" s="137" t="s">
        <v>1793</v>
      </c>
      <c r="J842" s="168">
        <v>15</v>
      </c>
      <c r="K842" s="137" t="s">
        <v>1794</v>
      </c>
      <c r="L842" s="168">
        <v>2</v>
      </c>
      <c r="M842" s="137" t="s">
        <v>1795</v>
      </c>
      <c r="N842" s="168">
        <v>2</v>
      </c>
    </row>
    <row r="843" spans="1:14" x14ac:dyDescent="0.35">
      <c r="A843" s="140" t="s">
        <v>1796</v>
      </c>
      <c r="B843" s="156" t="s">
        <v>1797</v>
      </c>
      <c r="C843" s="140" t="s">
        <v>1798</v>
      </c>
      <c r="D843" s="181">
        <v>0.05</v>
      </c>
      <c r="E843" s="140" t="s">
        <v>1799</v>
      </c>
      <c r="F843" s="170">
        <v>3</v>
      </c>
      <c r="G843" s="140" t="s">
        <v>1799</v>
      </c>
      <c r="H843" s="172" t="s">
        <v>1158</v>
      </c>
      <c r="I843" s="140" t="s">
        <v>1800</v>
      </c>
      <c r="J843" s="172" t="s">
        <v>1158</v>
      </c>
      <c r="K843" s="140" t="s">
        <v>1801</v>
      </c>
      <c r="L843" s="172" t="s">
        <v>1158</v>
      </c>
      <c r="M843" s="140" t="s">
        <v>1802</v>
      </c>
      <c r="N843" s="172" t="s">
        <v>1158</v>
      </c>
    </row>
    <row r="844" spans="1:14" x14ac:dyDescent="0.35">
      <c r="A844" s="137" t="s">
        <v>1803</v>
      </c>
      <c r="B844" s="154" t="s">
        <v>1804</v>
      </c>
      <c r="C844" s="155">
        <v>0.6</v>
      </c>
      <c r="D844" s="154" t="s">
        <v>1805</v>
      </c>
      <c r="E844" s="137" t="s">
        <v>1806</v>
      </c>
      <c r="F844" s="168">
        <v>215</v>
      </c>
      <c r="G844" s="137" t="s">
        <v>1806</v>
      </c>
      <c r="H844" s="168">
        <v>58</v>
      </c>
      <c r="I844" s="137" t="s">
        <v>1807</v>
      </c>
      <c r="J844" s="168">
        <v>66</v>
      </c>
      <c r="K844" s="137" t="s">
        <v>1808</v>
      </c>
      <c r="L844" s="168">
        <v>10</v>
      </c>
      <c r="M844" s="137" t="s">
        <v>1809</v>
      </c>
      <c r="N844" s="168">
        <v>8</v>
      </c>
    </row>
    <row r="845" spans="1:14" x14ac:dyDescent="0.35">
      <c r="A845" s="140" t="s">
        <v>1810</v>
      </c>
      <c r="B845" s="156" t="s">
        <v>1811</v>
      </c>
      <c r="C845" s="160">
        <v>5</v>
      </c>
      <c r="D845" s="181">
        <v>0.3</v>
      </c>
      <c r="E845" s="140" t="s">
        <v>1812</v>
      </c>
      <c r="F845" s="171">
        <v>2260</v>
      </c>
      <c r="G845" s="140" t="s">
        <v>1813</v>
      </c>
      <c r="H845" s="170">
        <v>627</v>
      </c>
      <c r="I845" s="140" t="s">
        <v>1814</v>
      </c>
      <c r="J845" s="171">
        <v>1240</v>
      </c>
      <c r="K845" s="140" t="s">
        <v>1815</v>
      </c>
      <c r="L845" s="170">
        <v>132</v>
      </c>
      <c r="M845" s="140" t="s">
        <v>1816</v>
      </c>
      <c r="N845" s="170">
        <v>88</v>
      </c>
    </row>
    <row r="846" spans="1:14" x14ac:dyDescent="0.35">
      <c r="A846" s="137" t="s">
        <v>1817</v>
      </c>
      <c r="B846" s="154" t="s">
        <v>1818</v>
      </c>
      <c r="C846" s="137" t="s">
        <v>1267</v>
      </c>
      <c r="D846" s="180">
        <v>0.01</v>
      </c>
      <c r="E846" s="137" t="s">
        <v>1819</v>
      </c>
      <c r="F846" s="173" t="s">
        <v>1158</v>
      </c>
      <c r="G846" s="137" t="s">
        <v>1819</v>
      </c>
      <c r="H846" s="173" t="s">
        <v>1158</v>
      </c>
      <c r="I846" s="137" t="s">
        <v>1820</v>
      </c>
      <c r="J846" s="173" t="s">
        <v>1158</v>
      </c>
      <c r="K846" s="137" t="s">
        <v>1821</v>
      </c>
      <c r="L846" s="173" t="s">
        <v>1158</v>
      </c>
      <c r="M846" s="137" t="s">
        <v>1822</v>
      </c>
      <c r="N846" s="173" t="s">
        <v>1158</v>
      </c>
    </row>
    <row r="847" spans="1:14" x14ac:dyDescent="0.35">
      <c r="A847" s="140" t="s">
        <v>1823</v>
      </c>
      <c r="B847" s="156" t="s">
        <v>1824</v>
      </c>
      <c r="C847" s="160">
        <v>0.3</v>
      </c>
      <c r="D847" s="181">
        <v>0.16</v>
      </c>
      <c r="E847" s="140" t="s">
        <v>1825</v>
      </c>
      <c r="F847" s="170">
        <v>47</v>
      </c>
      <c r="G847" s="140" t="s">
        <v>1825</v>
      </c>
      <c r="H847" s="170">
        <v>13</v>
      </c>
      <c r="I847" s="140" t="s">
        <v>1826</v>
      </c>
      <c r="J847" s="170">
        <v>14</v>
      </c>
      <c r="K847" s="140" t="s">
        <v>1827</v>
      </c>
      <c r="L847" s="170">
        <v>2</v>
      </c>
      <c r="M847" s="140" t="s">
        <v>1828</v>
      </c>
      <c r="N847" s="170">
        <v>2</v>
      </c>
    </row>
    <row r="848" spans="1:14" ht="19" x14ac:dyDescent="0.35">
      <c r="A848" s="137" t="s">
        <v>1829</v>
      </c>
      <c r="B848" s="154" t="s">
        <v>1830</v>
      </c>
      <c r="C848" s="148">
        <v>13.5</v>
      </c>
      <c r="D848" s="180">
        <v>1.02</v>
      </c>
      <c r="E848" s="137" t="s">
        <v>1831</v>
      </c>
      <c r="F848" s="169">
        <v>8010</v>
      </c>
      <c r="G848" s="137" t="s">
        <v>1832</v>
      </c>
      <c r="H848" s="169">
        <v>2820</v>
      </c>
      <c r="I848" s="137" t="s">
        <v>1556</v>
      </c>
      <c r="J848" s="169">
        <v>6600</v>
      </c>
      <c r="K848" s="137" t="s">
        <v>1833</v>
      </c>
      <c r="L848" s="169">
        <v>1530</v>
      </c>
      <c r="M848" s="137" t="s">
        <v>1834</v>
      </c>
      <c r="N848" s="168">
        <v>436</v>
      </c>
    </row>
    <row r="849" spans="1:14" x14ac:dyDescent="0.35">
      <c r="A849" s="140" t="s">
        <v>1835</v>
      </c>
      <c r="B849" s="156" t="s">
        <v>1836</v>
      </c>
      <c r="C849" s="160">
        <v>4.7</v>
      </c>
      <c r="D849" s="181">
        <v>0.36</v>
      </c>
      <c r="E849" s="140" t="s">
        <v>1837</v>
      </c>
      <c r="F849" s="171">
        <v>1530</v>
      </c>
      <c r="G849" s="140" t="s">
        <v>1838</v>
      </c>
      <c r="H849" s="170">
        <v>421</v>
      </c>
      <c r="I849" s="140" t="s">
        <v>1839</v>
      </c>
      <c r="J849" s="170">
        <v>809</v>
      </c>
      <c r="K849" s="140" t="s">
        <v>1840</v>
      </c>
      <c r="L849" s="170">
        <v>86</v>
      </c>
      <c r="M849" s="140" t="s">
        <v>1841</v>
      </c>
      <c r="N849" s="170">
        <v>59</v>
      </c>
    </row>
    <row r="850" spans="1:14" x14ac:dyDescent="0.35">
      <c r="A850" s="137" t="s">
        <v>1842</v>
      </c>
      <c r="B850" s="154" t="s">
        <v>1843</v>
      </c>
      <c r="C850" s="155">
        <v>4.7</v>
      </c>
      <c r="D850" s="180">
        <v>0.42</v>
      </c>
      <c r="E850" s="137" t="s">
        <v>1844</v>
      </c>
      <c r="F850" s="169">
        <v>1760</v>
      </c>
      <c r="G850" s="137" t="s">
        <v>1845</v>
      </c>
      <c r="H850" s="168">
        <v>486</v>
      </c>
      <c r="I850" s="137" t="s">
        <v>1846</v>
      </c>
      <c r="J850" s="168">
        <v>934</v>
      </c>
      <c r="K850" s="137" t="s">
        <v>1847</v>
      </c>
      <c r="L850" s="168">
        <v>99</v>
      </c>
      <c r="M850" s="137" t="s">
        <v>1848</v>
      </c>
      <c r="N850" s="168">
        <v>68</v>
      </c>
    </row>
    <row r="851" spans="1:14" x14ac:dyDescent="0.35">
      <c r="A851" s="140" t="s">
        <v>1849</v>
      </c>
      <c r="B851" s="156" t="s">
        <v>1850</v>
      </c>
      <c r="C851" s="160">
        <v>4.7</v>
      </c>
      <c r="D851" s="181">
        <v>0.35</v>
      </c>
      <c r="E851" s="140" t="s">
        <v>1851</v>
      </c>
      <c r="F851" s="171">
        <v>1480</v>
      </c>
      <c r="G851" s="140" t="s">
        <v>1852</v>
      </c>
      <c r="H851" s="170">
        <v>407</v>
      </c>
      <c r="I851" s="140" t="s">
        <v>1853</v>
      </c>
      <c r="J851" s="170">
        <v>783</v>
      </c>
      <c r="K851" s="140" t="s">
        <v>1854</v>
      </c>
      <c r="L851" s="170">
        <v>83</v>
      </c>
      <c r="M851" s="140" t="s">
        <v>1855</v>
      </c>
      <c r="N851" s="170">
        <v>57</v>
      </c>
    </row>
    <row r="852" spans="1:14" x14ac:dyDescent="0.35">
      <c r="A852" s="137" t="s">
        <v>1856</v>
      </c>
      <c r="B852" s="154" t="s">
        <v>1857</v>
      </c>
      <c r="C852" s="155">
        <v>0.8</v>
      </c>
      <c r="D852" s="180">
        <v>0.3</v>
      </c>
      <c r="E852" s="137" t="s">
        <v>1858</v>
      </c>
      <c r="F852" s="168">
        <v>209</v>
      </c>
      <c r="G852" s="137" t="s">
        <v>1858</v>
      </c>
      <c r="H852" s="168">
        <v>57</v>
      </c>
      <c r="I852" s="137" t="s">
        <v>1859</v>
      </c>
      <c r="J852" s="168">
        <v>66</v>
      </c>
      <c r="K852" s="137" t="s">
        <v>1860</v>
      </c>
      <c r="L852" s="168">
        <v>10</v>
      </c>
      <c r="M852" s="137" t="s">
        <v>1861</v>
      </c>
      <c r="N852" s="168">
        <v>8</v>
      </c>
    </row>
    <row r="853" spans="1:14" x14ac:dyDescent="0.35">
      <c r="A853" s="140" t="s">
        <v>1862</v>
      </c>
      <c r="B853" s="156" t="s">
        <v>1863</v>
      </c>
      <c r="C853" s="160">
        <v>0.8</v>
      </c>
      <c r="D853" s="156" t="s">
        <v>1864</v>
      </c>
      <c r="E853" s="140" t="s">
        <v>1865</v>
      </c>
      <c r="F853" s="170">
        <v>237</v>
      </c>
      <c r="G853" s="140" t="s">
        <v>1865</v>
      </c>
      <c r="H853" s="170">
        <v>65</v>
      </c>
      <c r="I853" s="140" t="s">
        <v>1854</v>
      </c>
      <c r="J853" s="170">
        <v>75</v>
      </c>
      <c r="K853" s="140" t="s">
        <v>1379</v>
      </c>
      <c r="L853" s="170">
        <v>11</v>
      </c>
      <c r="M853" s="140" t="s">
        <v>1866</v>
      </c>
      <c r="N853" s="170">
        <v>9</v>
      </c>
    </row>
    <row r="854" spans="1:14" x14ac:dyDescent="0.35">
      <c r="A854" s="137" t="s">
        <v>1867</v>
      </c>
      <c r="B854" s="154" t="s">
        <v>1868</v>
      </c>
      <c r="C854" s="155">
        <v>0.8</v>
      </c>
      <c r="D854" s="180">
        <v>0.24</v>
      </c>
      <c r="E854" s="137" t="s">
        <v>1869</v>
      </c>
      <c r="F854" s="168">
        <v>163</v>
      </c>
      <c r="G854" s="137" t="s">
        <v>1869</v>
      </c>
      <c r="H854" s="168">
        <v>44</v>
      </c>
      <c r="I854" s="137" t="s">
        <v>1870</v>
      </c>
      <c r="J854" s="168">
        <v>52</v>
      </c>
      <c r="K854" s="137" t="s">
        <v>1871</v>
      </c>
      <c r="L854" s="168">
        <v>8</v>
      </c>
      <c r="M854" s="137" t="s">
        <v>1872</v>
      </c>
      <c r="N854" s="168">
        <v>6</v>
      </c>
    </row>
    <row r="855" spans="1:14" x14ac:dyDescent="0.35">
      <c r="A855" s="140" t="s">
        <v>1873</v>
      </c>
      <c r="B855" s="156" t="s">
        <v>1874</v>
      </c>
      <c r="C855" s="151">
        <v>25</v>
      </c>
      <c r="D855" s="181">
        <v>0.65</v>
      </c>
      <c r="E855" s="140" t="s">
        <v>1875</v>
      </c>
      <c r="F855" s="190">
        <v>11000</v>
      </c>
      <c r="G855" s="140" t="s">
        <v>1876</v>
      </c>
      <c r="H855" s="171">
        <v>5350</v>
      </c>
      <c r="I855" s="140" t="s">
        <v>1877</v>
      </c>
      <c r="J855" s="190">
        <v>10300</v>
      </c>
      <c r="K855" s="140" t="s">
        <v>1248</v>
      </c>
      <c r="L855" s="171">
        <v>4770</v>
      </c>
      <c r="M855" s="140" t="s">
        <v>1878</v>
      </c>
      <c r="N855" s="170">
        <v>1420</v>
      </c>
    </row>
    <row r="856" spans="1:14" ht="15" x14ac:dyDescent="0.35">
      <c r="A856" s="137" t="s">
        <v>1879</v>
      </c>
      <c r="B856" s="154" t="s">
        <v>1880</v>
      </c>
      <c r="C856" s="148">
        <v>12.9</v>
      </c>
      <c r="D856" s="180">
        <v>0.86</v>
      </c>
      <c r="E856" s="137" t="s">
        <v>1881</v>
      </c>
      <c r="F856" s="169">
        <v>8430</v>
      </c>
      <c r="G856" s="137" t="s">
        <v>1882</v>
      </c>
      <c r="H856" s="169">
        <v>2910</v>
      </c>
      <c r="I856" s="137" t="s">
        <v>1524</v>
      </c>
      <c r="J856" s="169">
        <v>6860</v>
      </c>
      <c r="K856" s="137" t="s">
        <v>1883</v>
      </c>
      <c r="L856" s="169">
        <v>1500</v>
      </c>
      <c r="M856" s="137" t="s">
        <v>1884</v>
      </c>
      <c r="N856" s="168">
        <v>442</v>
      </c>
    </row>
    <row r="857" spans="1:14" x14ac:dyDescent="0.35">
      <c r="A857" s="140" t="s">
        <v>1885</v>
      </c>
      <c r="B857" s="156" t="s">
        <v>1886</v>
      </c>
      <c r="C857" s="160">
        <v>1.9</v>
      </c>
      <c r="D857" s="181">
        <v>0.26</v>
      </c>
      <c r="E857" s="140" t="s">
        <v>1887</v>
      </c>
      <c r="F857" s="170">
        <v>668</v>
      </c>
      <c r="G857" s="140" t="s">
        <v>1887</v>
      </c>
      <c r="H857" s="170">
        <v>182</v>
      </c>
      <c r="I857" s="140" t="s">
        <v>1451</v>
      </c>
      <c r="J857" s="170">
        <v>243</v>
      </c>
      <c r="K857" s="140" t="s">
        <v>1888</v>
      </c>
      <c r="L857" s="170">
        <v>32</v>
      </c>
      <c r="M857" s="140" t="s">
        <v>1071</v>
      </c>
      <c r="N857" s="170">
        <v>25</v>
      </c>
    </row>
    <row r="858" spans="1:14" ht="19" x14ac:dyDescent="0.35">
      <c r="A858" s="137" t="s">
        <v>1889</v>
      </c>
      <c r="B858" s="154" t="s">
        <v>1890</v>
      </c>
      <c r="C858" s="148">
        <v>12.9</v>
      </c>
      <c r="D858" s="154" t="s">
        <v>1891</v>
      </c>
      <c r="E858" s="137" t="s">
        <v>1892</v>
      </c>
      <c r="F858" s="169">
        <v>7900</v>
      </c>
      <c r="G858" s="137" t="s">
        <v>1893</v>
      </c>
      <c r="H858" s="169">
        <v>2730</v>
      </c>
      <c r="I858" s="137" t="s">
        <v>1482</v>
      </c>
      <c r="J858" s="169">
        <v>6430</v>
      </c>
      <c r="K858" s="137" t="s">
        <v>1894</v>
      </c>
      <c r="L858" s="169">
        <v>1410</v>
      </c>
      <c r="M858" s="137" t="s">
        <v>1895</v>
      </c>
      <c r="N858" s="168">
        <v>415</v>
      </c>
    </row>
    <row r="859" spans="1:14" ht="19" x14ac:dyDescent="0.35">
      <c r="A859" s="140" t="s">
        <v>1896</v>
      </c>
      <c r="B859" s="156" t="s">
        <v>1897</v>
      </c>
      <c r="C859" s="151">
        <v>12.9</v>
      </c>
      <c r="D859" s="156" t="s">
        <v>1898</v>
      </c>
      <c r="E859" s="140" t="s">
        <v>1899</v>
      </c>
      <c r="F859" s="171">
        <v>8270</v>
      </c>
      <c r="G859" s="140" t="s">
        <v>1900</v>
      </c>
      <c r="H859" s="171">
        <v>2850</v>
      </c>
      <c r="I859" s="140" t="s">
        <v>985</v>
      </c>
      <c r="J859" s="171">
        <v>6730</v>
      </c>
      <c r="K859" s="140" t="s">
        <v>1901</v>
      </c>
      <c r="L859" s="171">
        <v>1480</v>
      </c>
      <c r="M859" s="140" t="s">
        <v>1902</v>
      </c>
      <c r="N859" s="170">
        <v>434</v>
      </c>
    </row>
    <row r="860" spans="1:14" ht="19" x14ac:dyDescent="0.35">
      <c r="A860" s="137" t="s">
        <v>1903</v>
      </c>
      <c r="B860" s="154" t="s">
        <v>1904</v>
      </c>
      <c r="C860" s="148">
        <v>25</v>
      </c>
      <c r="D860" s="154" t="s">
        <v>1905</v>
      </c>
      <c r="E860" s="137" t="s">
        <v>1906</v>
      </c>
      <c r="F860" s="189">
        <v>10900</v>
      </c>
      <c r="G860" s="137" t="s">
        <v>1907</v>
      </c>
      <c r="H860" s="169">
        <v>5300</v>
      </c>
      <c r="I860" s="137" t="s">
        <v>1908</v>
      </c>
      <c r="J860" s="189">
        <v>10200</v>
      </c>
      <c r="K860" s="137" t="s">
        <v>1909</v>
      </c>
      <c r="L860" s="169">
        <v>4730</v>
      </c>
      <c r="M860" s="137" t="s">
        <v>1910</v>
      </c>
      <c r="N860" s="168">
        <v>1400</v>
      </c>
    </row>
    <row r="861" spans="1:14" ht="19" x14ac:dyDescent="0.35">
      <c r="A861" s="162" t="s">
        <v>1911</v>
      </c>
      <c r="B861" s="161" t="s">
        <v>1912</v>
      </c>
      <c r="C861" s="199">
        <v>13.5</v>
      </c>
      <c r="D861" s="161" t="s">
        <v>1913</v>
      </c>
      <c r="E861" s="162" t="s">
        <v>1914</v>
      </c>
      <c r="F861" s="195">
        <v>11100</v>
      </c>
      <c r="G861" s="162" t="s">
        <v>1915</v>
      </c>
      <c r="H861" s="194">
        <v>3890</v>
      </c>
      <c r="I861" s="162" t="s">
        <v>1916</v>
      </c>
      <c r="J861" s="194">
        <v>9110</v>
      </c>
      <c r="K861" s="162" t="s">
        <v>1716</v>
      </c>
      <c r="L861" s="194">
        <v>2120</v>
      </c>
      <c r="M861" s="162" t="s">
        <v>1917</v>
      </c>
      <c r="N861" s="200">
        <v>602</v>
      </c>
    </row>
    <row r="862" spans="1:14" ht="19" x14ac:dyDescent="0.35">
      <c r="A862" s="133" t="s">
        <v>1918</v>
      </c>
      <c r="B862" s="176" t="s">
        <v>1919</v>
      </c>
      <c r="C862" s="166">
        <v>25</v>
      </c>
      <c r="D862" s="176" t="s">
        <v>1920</v>
      </c>
      <c r="E862" s="133" t="s">
        <v>1921</v>
      </c>
      <c r="F862" s="167">
        <v>15100</v>
      </c>
      <c r="G862" s="133" t="s">
        <v>1922</v>
      </c>
      <c r="H862" s="197">
        <v>7330</v>
      </c>
      <c r="I862" s="133" t="s">
        <v>1923</v>
      </c>
      <c r="J862" s="167">
        <v>14100</v>
      </c>
      <c r="K862" s="133" t="s">
        <v>1924</v>
      </c>
      <c r="L862" s="197">
        <v>6530</v>
      </c>
      <c r="M862" s="133" t="s">
        <v>1925</v>
      </c>
      <c r="N862" s="178">
        <v>1940</v>
      </c>
    </row>
    <row r="863" spans="1:14" x14ac:dyDescent="0.35">
      <c r="A863" s="137" t="s">
        <v>1926</v>
      </c>
      <c r="B863" s="154" t="s">
        <v>1927</v>
      </c>
      <c r="C863" s="155">
        <v>0.8</v>
      </c>
      <c r="D863" s="154" t="s">
        <v>1928</v>
      </c>
      <c r="E863" s="137" t="s">
        <v>993</v>
      </c>
      <c r="F863" s="168">
        <v>223</v>
      </c>
      <c r="G863" s="137" t="s">
        <v>993</v>
      </c>
      <c r="H863" s="168">
        <v>61</v>
      </c>
      <c r="I863" s="137" t="s">
        <v>1929</v>
      </c>
      <c r="J863" s="168">
        <v>70</v>
      </c>
      <c r="K863" s="137" t="s">
        <v>1930</v>
      </c>
      <c r="L863" s="168">
        <v>10</v>
      </c>
      <c r="M863" s="137" t="s">
        <v>1931</v>
      </c>
      <c r="N863" s="168">
        <v>8</v>
      </c>
    </row>
    <row r="864" spans="1:14" x14ac:dyDescent="0.35">
      <c r="A864" s="140" t="s">
        <v>1932</v>
      </c>
      <c r="B864" s="156" t="s">
        <v>1933</v>
      </c>
      <c r="C864" s="140" t="s">
        <v>1934</v>
      </c>
      <c r="D864" s="156" t="s">
        <v>1935</v>
      </c>
      <c r="E864" s="140" t="s">
        <v>1936</v>
      </c>
      <c r="F864" s="172" t="s">
        <v>1158</v>
      </c>
      <c r="G864" s="140" t="s">
        <v>1936</v>
      </c>
      <c r="H864" s="172" t="s">
        <v>1158</v>
      </c>
      <c r="I864" s="140" t="s">
        <v>1937</v>
      </c>
      <c r="J864" s="172" t="s">
        <v>1158</v>
      </c>
      <c r="K864" s="140" t="s">
        <v>1938</v>
      </c>
      <c r="L864" s="172" t="s">
        <v>1158</v>
      </c>
      <c r="M864" s="140" t="s">
        <v>1939</v>
      </c>
      <c r="N864" s="172" t="s">
        <v>1158</v>
      </c>
    </row>
    <row r="865" spans="1:14" x14ac:dyDescent="0.35">
      <c r="A865" s="137" t="s">
        <v>1940</v>
      </c>
      <c r="B865" s="154" t="s">
        <v>1941</v>
      </c>
      <c r="C865" s="155">
        <v>6.2</v>
      </c>
      <c r="D865" s="154" t="s">
        <v>1942</v>
      </c>
      <c r="E865" s="137" t="s">
        <v>1943</v>
      </c>
      <c r="F865" s="169">
        <v>3080</v>
      </c>
      <c r="G865" s="137" t="s">
        <v>1944</v>
      </c>
      <c r="H865" s="168">
        <v>871</v>
      </c>
      <c r="I865" s="137" t="s">
        <v>1741</v>
      </c>
      <c r="J865" s="169">
        <v>1880</v>
      </c>
      <c r="K865" s="137" t="s">
        <v>959</v>
      </c>
      <c r="L865" s="168">
        <v>207</v>
      </c>
      <c r="M865" s="137" t="s">
        <v>1945</v>
      </c>
      <c r="N865" s="168">
        <v>122</v>
      </c>
    </row>
    <row r="866" spans="1:14" ht="19" x14ac:dyDescent="0.35">
      <c r="A866" s="140" t="s">
        <v>1946</v>
      </c>
      <c r="B866" s="156" t="s">
        <v>1947</v>
      </c>
      <c r="C866" s="160">
        <v>1</v>
      </c>
      <c r="D866" s="156" t="s">
        <v>1948</v>
      </c>
      <c r="E866" s="140" t="s">
        <v>1949</v>
      </c>
      <c r="F866" s="170">
        <v>204</v>
      </c>
      <c r="G866" s="140" t="s">
        <v>1949</v>
      </c>
      <c r="H866" s="170">
        <v>56</v>
      </c>
      <c r="I866" s="140" t="s">
        <v>1807</v>
      </c>
      <c r="J866" s="170">
        <v>66</v>
      </c>
      <c r="K866" s="140" t="s">
        <v>1950</v>
      </c>
      <c r="L866" s="170">
        <v>10</v>
      </c>
      <c r="M866" s="140" t="s">
        <v>1951</v>
      </c>
      <c r="N866" s="170">
        <v>8</v>
      </c>
    </row>
    <row r="867" spans="1:14" x14ac:dyDescent="0.35">
      <c r="A867" s="137" t="s">
        <v>1952</v>
      </c>
      <c r="B867" s="154" t="s">
        <v>1953</v>
      </c>
      <c r="C867" s="137" t="s">
        <v>1954</v>
      </c>
      <c r="D867" s="154" t="s">
        <v>1955</v>
      </c>
      <c r="E867" s="137" t="s">
        <v>1672</v>
      </c>
      <c r="F867" s="168">
        <v>46</v>
      </c>
      <c r="G867" s="137" t="s">
        <v>1672</v>
      </c>
      <c r="H867" s="168">
        <v>13</v>
      </c>
      <c r="I867" s="137" t="s">
        <v>1956</v>
      </c>
      <c r="J867" s="168">
        <v>14</v>
      </c>
      <c r="K867" s="137" t="s">
        <v>1592</v>
      </c>
      <c r="L867" s="168">
        <v>2</v>
      </c>
      <c r="M867" s="137" t="s">
        <v>1957</v>
      </c>
      <c r="N867" s="168">
        <v>2</v>
      </c>
    </row>
    <row r="868" spans="1:14" x14ac:dyDescent="0.35">
      <c r="A868" s="140" t="s">
        <v>1958</v>
      </c>
      <c r="B868" s="156" t="s">
        <v>1959</v>
      </c>
      <c r="C868" s="160">
        <v>1.1000000000000001</v>
      </c>
      <c r="D868" s="156" t="s">
        <v>1960</v>
      </c>
      <c r="E868" s="140" t="s">
        <v>1240</v>
      </c>
      <c r="F868" s="170">
        <v>528</v>
      </c>
      <c r="G868" s="140" t="s">
        <v>1240</v>
      </c>
      <c r="H868" s="170">
        <v>144</v>
      </c>
      <c r="I868" s="140" t="s">
        <v>1961</v>
      </c>
      <c r="J868" s="170">
        <v>173</v>
      </c>
      <c r="K868" s="140" t="s">
        <v>1962</v>
      </c>
      <c r="L868" s="170">
        <v>25</v>
      </c>
      <c r="M868" s="140" t="s">
        <v>1963</v>
      </c>
      <c r="N868" s="170">
        <v>20</v>
      </c>
    </row>
    <row r="869" spans="1:14" x14ac:dyDescent="0.35">
      <c r="A869" s="137" t="s">
        <v>1964</v>
      </c>
      <c r="B869" s="154" t="s">
        <v>1965</v>
      </c>
      <c r="C869" s="155">
        <v>0.9</v>
      </c>
      <c r="D869" s="154" t="s">
        <v>1966</v>
      </c>
      <c r="E869" s="137" t="s">
        <v>1967</v>
      </c>
      <c r="F869" s="168">
        <v>479</v>
      </c>
      <c r="G869" s="137" t="s">
        <v>1967</v>
      </c>
      <c r="H869" s="168">
        <v>130</v>
      </c>
      <c r="I869" s="137" t="s">
        <v>1968</v>
      </c>
      <c r="J869" s="168">
        <v>153</v>
      </c>
      <c r="K869" s="137" t="s">
        <v>1326</v>
      </c>
      <c r="L869" s="168">
        <v>22</v>
      </c>
      <c r="M869" s="137" t="s">
        <v>1969</v>
      </c>
      <c r="N869" s="168">
        <v>18</v>
      </c>
    </row>
    <row r="870" spans="1:14" x14ac:dyDescent="0.35">
      <c r="A870" s="140" t="s">
        <v>1970</v>
      </c>
      <c r="B870" s="156" t="s">
        <v>1971</v>
      </c>
      <c r="C870" s="160">
        <v>3.3</v>
      </c>
      <c r="D870" s="156" t="s">
        <v>1972</v>
      </c>
      <c r="E870" s="140" t="s">
        <v>1812</v>
      </c>
      <c r="F870" s="171">
        <v>2260</v>
      </c>
      <c r="G870" s="140" t="s">
        <v>1973</v>
      </c>
      <c r="H870" s="170">
        <v>617</v>
      </c>
      <c r="I870" s="140" t="s">
        <v>1974</v>
      </c>
      <c r="J870" s="171">
        <v>1010</v>
      </c>
      <c r="K870" s="140" t="s">
        <v>1975</v>
      </c>
      <c r="L870" s="170">
        <v>115</v>
      </c>
      <c r="M870" s="140" t="s">
        <v>1976</v>
      </c>
      <c r="N870" s="170">
        <v>86</v>
      </c>
    </row>
    <row r="871" spans="1:14" x14ac:dyDescent="0.35">
      <c r="A871" s="137" t="s">
        <v>1977</v>
      </c>
      <c r="B871" s="154" t="s">
        <v>1978</v>
      </c>
      <c r="C871" s="155">
        <v>4.4000000000000004</v>
      </c>
      <c r="D871" s="154" t="s">
        <v>1979</v>
      </c>
      <c r="E871" s="137" t="s">
        <v>1980</v>
      </c>
      <c r="F871" s="169">
        <v>2730</v>
      </c>
      <c r="G871" s="137" t="s">
        <v>1981</v>
      </c>
      <c r="H871" s="168">
        <v>751</v>
      </c>
      <c r="I871" s="137" t="s">
        <v>1982</v>
      </c>
      <c r="J871" s="169">
        <v>1400</v>
      </c>
      <c r="K871" s="137" t="s">
        <v>1983</v>
      </c>
      <c r="L871" s="168">
        <v>150</v>
      </c>
      <c r="M871" s="137" t="s">
        <v>1633</v>
      </c>
      <c r="N871" s="168">
        <v>105</v>
      </c>
    </row>
    <row r="872" spans="1:14" x14ac:dyDescent="0.35">
      <c r="A872" s="140" t="s">
        <v>1984</v>
      </c>
      <c r="B872" s="156" t="s">
        <v>1985</v>
      </c>
      <c r="C872" s="160">
        <v>2</v>
      </c>
      <c r="D872" s="181">
        <v>0.28999999999999998</v>
      </c>
      <c r="E872" s="140" t="s">
        <v>1986</v>
      </c>
      <c r="F872" s="170">
        <v>815</v>
      </c>
      <c r="G872" s="140" t="s">
        <v>1986</v>
      </c>
      <c r="H872" s="170">
        <v>222</v>
      </c>
      <c r="I872" s="140" t="s">
        <v>1728</v>
      </c>
      <c r="J872" s="170">
        <v>301</v>
      </c>
      <c r="K872" s="140" t="s">
        <v>1987</v>
      </c>
      <c r="L872" s="170">
        <v>39</v>
      </c>
      <c r="M872" s="140" t="s">
        <v>1988</v>
      </c>
      <c r="N872" s="170">
        <v>31</v>
      </c>
    </row>
    <row r="873" spans="1:14" ht="15" x14ac:dyDescent="0.35">
      <c r="A873" s="137" t="s">
        <v>1989</v>
      </c>
      <c r="B873" s="154" t="s">
        <v>1990</v>
      </c>
      <c r="C873" s="155">
        <v>2</v>
      </c>
      <c r="D873" s="180">
        <v>0.56000000000000005</v>
      </c>
      <c r="E873" s="137" t="s">
        <v>1213</v>
      </c>
      <c r="F873" s="168">
        <v>868</v>
      </c>
      <c r="G873" s="137" t="s">
        <v>1213</v>
      </c>
      <c r="H873" s="168">
        <v>236</v>
      </c>
      <c r="I873" s="137" t="s">
        <v>1991</v>
      </c>
      <c r="J873" s="168">
        <v>320</v>
      </c>
      <c r="K873" s="137" t="s">
        <v>1992</v>
      </c>
      <c r="L873" s="168">
        <v>42</v>
      </c>
      <c r="M873" s="137" t="s">
        <v>1216</v>
      </c>
      <c r="N873" s="168">
        <v>33</v>
      </c>
    </row>
    <row r="874" spans="1:14" ht="15" x14ac:dyDescent="0.35">
      <c r="A874" s="140" t="s">
        <v>1993</v>
      </c>
      <c r="B874" s="156" t="s">
        <v>1994</v>
      </c>
      <c r="C874" s="160">
        <v>2</v>
      </c>
      <c r="D874" s="181">
        <v>0.76</v>
      </c>
      <c r="E874" s="140" t="s">
        <v>1986</v>
      </c>
      <c r="F874" s="170">
        <v>812</v>
      </c>
      <c r="G874" s="140" t="s">
        <v>1986</v>
      </c>
      <c r="H874" s="170">
        <v>221</v>
      </c>
      <c r="I874" s="140" t="s">
        <v>1995</v>
      </c>
      <c r="J874" s="170">
        <v>299</v>
      </c>
      <c r="K874" s="140" t="s">
        <v>1996</v>
      </c>
      <c r="L874" s="170">
        <v>39</v>
      </c>
      <c r="M874" s="140" t="s">
        <v>1997</v>
      </c>
      <c r="N874" s="170">
        <v>31</v>
      </c>
    </row>
    <row r="875" spans="1:14" x14ac:dyDescent="0.35">
      <c r="A875" s="137" t="s">
        <v>1998</v>
      </c>
      <c r="B875" s="154" t="s">
        <v>1999</v>
      </c>
      <c r="C875" s="148">
        <v>40</v>
      </c>
      <c r="D875" s="180">
        <v>0.48</v>
      </c>
      <c r="E875" s="137" t="s">
        <v>2000</v>
      </c>
      <c r="F875" s="169">
        <v>7170</v>
      </c>
      <c r="G875" s="137" t="s">
        <v>2001</v>
      </c>
      <c r="H875" s="169">
        <v>4550</v>
      </c>
      <c r="I875" s="137" t="s">
        <v>2002</v>
      </c>
      <c r="J875" s="169">
        <v>7090</v>
      </c>
      <c r="K875" s="137" t="s">
        <v>2003</v>
      </c>
      <c r="L875" s="169">
        <v>4690</v>
      </c>
      <c r="M875" s="137" t="s">
        <v>1371</v>
      </c>
      <c r="N875" s="168">
        <v>2040</v>
      </c>
    </row>
    <row r="876" spans="1:14" ht="19" x14ac:dyDescent="0.35">
      <c r="A876" s="140" t="s">
        <v>2004</v>
      </c>
      <c r="B876" s="156" t="s">
        <v>2005</v>
      </c>
      <c r="C876" s="140" t="s">
        <v>2006</v>
      </c>
      <c r="D876" s="181">
        <v>0.06</v>
      </c>
      <c r="E876" s="140" t="s">
        <v>2007</v>
      </c>
      <c r="F876" s="170">
        <v>2</v>
      </c>
      <c r="G876" s="140" t="s">
        <v>2007</v>
      </c>
      <c r="H876" s="172" t="s">
        <v>1158</v>
      </c>
      <c r="I876" s="140" t="s">
        <v>2008</v>
      </c>
      <c r="J876" s="172" t="s">
        <v>1158</v>
      </c>
      <c r="K876" s="140" t="s">
        <v>2009</v>
      </c>
      <c r="L876" s="172" t="s">
        <v>1158</v>
      </c>
      <c r="M876" s="140" t="s">
        <v>2010</v>
      </c>
      <c r="N876" s="172" t="s">
        <v>1158</v>
      </c>
    </row>
    <row r="877" spans="1:14" ht="19" x14ac:dyDescent="0.35">
      <c r="A877" s="137" t="s">
        <v>2011</v>
      </c>
      <c r="B877" s="154" t="s">
        <v>2012</v>
      </c>
      <c r="C877" s="137" t="s">
        <v>2006</v>
      </c>
      <c r="D877" s="180">
        <v>7.0000000000000007E-2</v>
      </c>
      <c r="E877" s="137" t="s">
        <v>2013</v>
      </c>
      <c r="F877" s="168">
        <v>1</v>
      </c>
      <c r="G877" s="137" t="s">
        <v>2013</v>
      </c>
      <c r="H877" s="173" t="s">
        <v>1158</v>
      </c>
      <c r="I877" s="137" t="s">
        <v>2014</v>
      </c>
      <c r="J877" s="173" t="s">
        <v>1158</v>
      </c>
      <c r="K877" s="137" t="s">
        <v>2015</v>
      </c>
      <c r="L877" s="173" t="s">
        <v>1158</v>
      </c>
      <c r="M877" s="137" t="s">
        <v>2016</v>
      </c>
      <c r="N877" s="173" t="s">
        <v>1158</v>
      </c>
    </row>
    <row r="878" spans="1:14" ht="19" x14ac:dyDescent="0.35">
      <c r="A878" s="156" t="s">
        <v>2017</v>
      </c>
      <c r="B878" s="156" t="s">
        <v>2018</v>
      </c>
      <c r="C878" s="140" t="s">
        <v>2006</v>
      </c>
      <c r="D878" s="181">
        <v>0.05</v>
      </c>
      <c r="E878" s="140" t="s">
        <v>2019</v>
      </c>
      <c r="F878" s="172" t="s">
        <v>1158</v>
      </c>
      <c r="G878" s="140" t="s">
        <v>2019</v>
      </c>
      <c r="H878" s="172" t="s">
        <v>1158</v>
      </c>
      <c r="I878" s="140" t="s">
        <v>1691</v>
      </c>
      <c r="J878" s="172" t="s">
        <v>1158</v>
      </c>
      <c r="K878" s="140" t="s">
        <v>2020</v>
      </c>
      <c r="L878" s="172" t="s">
        <v>1158</v>
      </c>
      <c r="M878" s="140" t="s">
        <v>2021</v>
      </c>
      <c r="N878" s="172" t="s">
        <v>1158</v>
      </c>
    </row>
    <row r="879" spans="1:14" x14ac:dyDescent="0.35">
      <c r="A879" s="137" t="s">
        <v>2022</v>
      </c>
      <c r="B879" s="154" t="s">
        <v>2023</v>
      </c>
      <c r="C879" s="155">
        <v>1.4</v>
      </c>
      <c r="D879" s="180">
        <v>0.21</v>
      </c>
      <c r="E879" s="137" t="s">
        <v>2024</v>
      </c>
      <c r="F879" s="168">
        <v>449</v>
      </c>
      <c r="G879" s="137" t="s">
        <v>2024</v>
      </c>
      <c r="H879" s="168">
        <v>122</v>
      </c>
      <c r="I879" s="137" t="s">
        <v>1968</v>
      </c>
      <c r="J879" s="168">
        <v>153</v>
      </c>
      <c r="K879" s="137" t="s">
        <v>1105</v>
      </c>
      <c r="L879" s="168">
        <v>21</v>
      </c>
      <c r="M879" s="137" t="s">
        <v>2025</v>
      </c>
      <c r="N879" s="168">
        <v>17</v>
      </c>
    </row>
    <row r="880" spans="1:14" ht="19" x14ac:dyDescent="0.35">
      <c r="A880" s="140" t="s">
        <v>2026</v>
      </c>
      <c r="B880" s="156" t="s">
        <v>2027</v>
      </c>
      <c r="C880" s="151">
        <v>800</v>
      </c>
      <c r="D880" s="181">
        <v>0.65</v>
      </c>
      <c r="E880" s="140" t="s">
        <v>2028</v>
      </c>
      <c r="F880" s="171">
        <v>7500</v>
      </c>
      <c r="G880" s="140" t="s">
        <v>2029</v>
      </c>
      <c r="H880" s="171">
        <v>9710</v>
      </c>
      <c r="I880" s="140" t="s">
        <v>2030</v>
      </c>
      <c r="J880" s="171">
        <v>8070</v>
      </c>
      <c r="K880" s="140" t="s">
        <v>2031</v>
      </c>
      <c r="L880" s="171">
        <v>9910</v>
      </c>
      <c r="M880" s="140" t="s">
        <v>1619</v>
      </c>
      <c r="N880" s="190">
        <v>11300</v>
      </c>
    </row>
    <row r="881" spans="1:14" x14ac:dyDescent="0.35">
      <c r="A881" s="137" t="s">
        <v>2032</v>
      </c>
      <c r="B881" s="154" t="s">
        <v>2033</v>
      </c>
      <c r="C881" s="137" t="s">
        <v>2034</v>
      </c>
      <c r="D881" s="180">
        <v>0.02</v>
      </c>
      <c r="E881" s="137" t="s">
        <v>2035</v>
      </c>
      <c r="F881" s="173" t="s">
        <v>1158</v>
      </c>
      <c r="G881" s="137" t="s">
        <v>2035</v>
      </c>
      <c r="H881" s="173" t="s">
        <v>1158</v>
      </c>
      <c r="I881" s="137" t="s">
        <v>2036</v>
      </c>
      <c r="J881" s="173" t="s">
        <v>1158</v>
      </c>
      <c r="K881" s="137" t="s">
        <v>2037</v>
      </c>
      <c r="L881" s="173" t="s">
        <v>1158</v>
      </c>
      <c r="M881" s="137" t="s">
        <v>2038</v>
      </c>
      <c r="N881" s="173" t="s">
        <v>1158</v>
      </c>
    </row>
    <row r="882" spans="1:14" x14ac:dyDescent="0.35">
      <c r="A882" s="140" t="s">
        <v>2039</v>
      </c>
      <c r="B882" s="156" t="s">
        <v>2040</v>
      </c>
      <c r="C882" s="160">
        <v>3.5</v>
      </c>
      <c r="D882" s="156" t="s">
        <v>2041</v>
      </c>
      <c r="E882" s="140" t="s">
        <v>2042</v>
      </c>
      <c r="F882" s="171">
        <v>2150</v>
      </c>
      <c r="G882" s="140" t="s">
        <v>2043</v>
      </c>
      <c r="H882" s="170">
        <v>588</v>
      </c>
      <c r="I882" s="140" t="s">
        <v>2044</v>
      </c>
      <c r="J882" s="170">
        <v>984</v>
      </c>
      <c r="K882" s="140" t="s">
        <v>2045</v>
      </c>
      <c r="L882" s="170">
        <v>111</v>
      </c>
      <c r="M882" s="140" t="s">
        <v>2046</v>
      </c>
      <c r="N882" s="170">
        <v>82</v>
      </c>
    </row>
    <row r="883" spans="1:14" x14ac:dyDescent="0.35">
      <c r="A883" s="137" t="s">
        <v>2047</v>
      </c>
      <c r="B883" s="154" t="s">
        <v>2048</v>
      </c>
      <c r="C883" s="155">
        <v>3.5</v>
      </c>
      <c r="D883" s="154" t="s">
        <v>2049</v>
      </c>
      <c r="E883" s="137" t="s">
        <v>1624</v>
      </c>
      <c r="F883" s="169">
        <v>2130</v>
      </c>
      <c r="G883" s="137" t="s">
        <v>2050</v>
      </c>
      <c r="H883" s="168">
        <v>580</v>
      </c>
      <c r="I883" s="137" t="s">
        <v>2051</v>
      </c>
      <c r="J883" s="168">
        <v>971</v>
      </c>
      <c r="K883" s="137" t="s">
        <v>2052</v>
      </c>
      <c r="L883" s="168">
        <v>110</v>
      </c>
      <c r="M883" s="137" t="s">
        <v>2053</v>
      </c>
      <c r="N883" s="168">
        <v>81</v>
      </c>
    </row>
    <row r="884" spans="1:14" x14ac:dyDescent="0.35">
      <c r="A884" s="140" t="s">
        <v>2054</v>
      </c>
      <c r="B884" s="156" t="s">
        <v>2055</v>
      </c>
      <c r="C884" s="160">
        <v>2.6</v>
      </c>
      <c r="D884" s="156" t="s">
        <v>2056</v>
      </c>
      <c r="E884" s="140" t="s">
        <v>1407</v>
      </c>
      <c r="F884" s="171">
        <v>1380</v>
      </c>
      <c r="G884" s="140" t="s">
        <v>1407</v>
      </c>
      <c r="H884" s="170">
        <v>376</v>
      </c>
      <c r="I884" s="140" t="s">
        <v>2057</v>
      </c>
      <c r="J884" s="170">
        <v>555</v>
      </c>
      <c r="K884" s="140" t="s">
        <v>2058</v>
      </c>
      <c r="L884" s="170">
        <v>68</v>
      </c>
      <c r="M884" s="140" t="s">
        <v>2059</v>
      </c>
      <c r="N884" s="170">
        <v>52</v>
      </c>
    </row>
    <row r="885" spans="1:14" ht="15" x14ac:dyDescent="0.35">
      <c r="A885" s="137" t="s">
        <v>2060</v>
      </c>
      <c r="B885" s="154" t="s">
        <v>2061</v>
      </c>
      <c r="C885" s="155">
        <v>3</v>
      </c>
      <c r="D885" s="154" t="s">
        <v>2062</v>
      </c>
      <c r="E885" s="137" t="s">
        <v>2063</v>
      </c>
      <c r="F885" s="169">
        <v>1440</v>
      </c>
      <c r="G885" s="137" t="s">
        <v>2063</v>
      </c>
      <c r="H885" s="168">
        <v>392</v>
      </c>
      <c r="I885" s="137" t="s">
        <v>2064</v>
      </c>
      <c r="J885" s="168">
        <v>613</v>
      </c>
      <c r="K885" s="137" t="s">
        <v>2065</v>
      </c>
      <c r="L885" s="168">
        <v>72</v>
      </c>
      <c r="M885" s="137" t="s">
        <v>2066</v>
      </c>
      <c r="N885" s="168">
        <v>54</v>
      </c>
    </row>
    <row r="886" spans="1:14" x14ac:dyDescent="0.35">
      <c r="A886" s="140" t="s">
        <v>2067</v>
      </c>
      <c r="B886" s="156" t="s">
        <v>2068</v>
      </c>
      <c r="C886" s="160">
        <v>0.4</v>
      </c>
      <c r="D886" s="156" t="s">
        <v>2069</v>
      </c>
      <c r="E886" s="140" t="s">
        <v>2070</v>
      </c>
      <c r="F886" s="170">
        <v>123</v>
      </c>
      <c r="G886" s="140" t="s">
        <v>2070</v>
      </c>
      <c r="H886" s="170">
        <v>33</v>
      </c>
      <c r="I886" s="140" t="s">
        <v>2071</v>
      </c>
      <c r="J886" s="170">
        <v>37</v>
      </c>
      <c r="K886" s="140" t="s">
        <v>2072</v>
      </c>
      <c r="L886" s="170">
        <v>6</v>
      </c>
      <c r="M886" s="140" t="s">
        <v>2073</v>
      </c>
      <c r="N886" s="170">
        <v>5</v>
      </c>
    </row>
    <row r="887" spans="1:14" x14ac:dyDescent="0.35">
      <c r="A887" s="137" t="s">
        <v>2074</v>
      </c>
      <c r="B887" s="154" t="s">
        <v>2075</v>
      </c>
      <c r="C887" s="155">
        <v>0.3</v>
      </c>
      <c r="D887" s="154" t="s">
        <v>2076</v>
      </c>
      <c r="E887" s="137" t="s">
        <v>2077</v>
      </c>
      <c r="F887" s="168">
        <v>64</v>
      </c>
      <c r="G887" s="137" t="s">
        <v>2077</v>
      </c>
      <c r="H887" s="168">
        <v>17</v>
      </c>
      <c r="I887" s="137" t="s">
        <v>1105</v>
      </c>
      <c r="J887" s="168">
        <v>19</v>
      </c>
      <c r="K887" s="137" t="s">
        <v>2078</v>
      </c>
      <c r="L887" s="168">
        <v>3</v>
      </c>
      <c r="M887" s="137" t="s">
        <v>2079</v>
      </c>
      <c r="N887" s="168">
        <v>2</v>
      </c>
    </row>
    <row r="888" spans="1:14" x14ac:dyDescent="0.35">
      <c r="A888" s="140" t="s">
        <v>2080</v>
      </c>
      <c r="B888" s="156" t="s">
        <v>2081</v>
      </c>
      <c r="C888" s="160">
        <v>3.2</v>
      </c>
      <c r="D888" s="156" t="s">
        <v>1864</v>
      </c>
      <c r="E888" s="140" t="s">
        <v>2082</v>
      </c>
      <c r="F888" s="171">
        <v>1720</v>
      </c>
      <c r="G888" s="140" t="s">
        <v>2083</v>
      </c>
      <c r="H888" s="170">
        <v>470</v>
      </c>
      <c r="I888" s="140" t="s">
        <v>1408</v>
      </c>
      <c r="J888" s="170">
        <v>755</v>
      </c>
      <c r="K888" s="140" t="s">
        <v>2084</v>
      </c>
      <c r="L888" s="170">
        <v>87</v>
      </c>
      <c r="M888" s="140" t="s">
        <v>1701</v>
      </c>
      <c r="N888" s="170">
        <v>65</v>
      </c>
    </row>
    <row r="889" spans="1:14" x14ac:dyDescent="0.35">
      <c r="A889" s="137" t="s">
        <v>2085</v>
      </c>
      <c r="B889" s="154" t="s">
        <v>2086</v>
      </c>
      <c r="C889" s="155">
        <v>3.2</v>
      </c>
      <c r="D889" s="154" t="s">
        <v>2087</v>
      </c>
      <c r="E889" s="137" t="s">
        <v>2088</v>
      </c>
      <c r="F889" s="169">
        <v>1220</v>
      </c>
      <c r="G889" s="137" t="s">
        <v>2088</v>
      </c>
      <c r="H889" s="168">
        <v>333</v>
      </c>
      <c r="I889" s="137" t="s">
        <v>2089</v>
      </c>
      <c r="J889" s="168">
        <v>535</v>
      </c>
      <c r="K889" s="137" t="s">
        <v>2090</v>
      </c>
      <c r="L889" s="168">
        <v>62</v>
      </c>
      <c r="M889" s="137" t="s">
        <v>2091</v>
      </c>
      <c r="N889" s="168">
        <v>46</v>
      </c>
    </row>
    <row r="890" spans="1:14" ht="19" x14ac:dyDescent="0.35">
      <c r="A890" s="140" t="s">
        <v>2092</v>
      </c>
      <c r="B890" s="156" t="s">
        <v>2093</v>
      </c>
      <c r="C890" s="140" t="s">
        <v>2094</v>
      </c>
      <c r="D890" s="156" t="s">
        <v>2095</v>
      </c>
      <c r="E890" s="140" t="s">
        <v>2096</v>
      </c>
      <c r="F890" s="170">
        <v>6</v>
      </c>
      <c r="G890" s="140" t="s">
        <v>2096</v>
      </c>
      <c r="H890" s="170">
        <v>2</v>
      </c>
      <c r="I890" s="140" t="s">
        <v>2097</v>
      </c>
      <c r="J890" s="170">
        <v>2</v>
      </c>
      <c r="K890" s="140" t="s">
        <v>2098</v>
      </c>
      <c r="L890" s="172" t="s">
        <v>1158</v>
      </c>
      <c r="M890" s="140" t="s">
        <v>2099</v>
      </c>
      <c r="N890" s="172" t="s">
        <v>1158</v>
      </c>
    </row>
    <row r="891" spans="1:14" x14ac:dyDescent="0.35">
      <c r="A891" s="137" t="s">
        <v>2100</v>
      </c>
      <c r="B891" s="154" t="s">
        <v>2101</v>
      </c>
      <c r="C891" s="137" t="s">
        <v>2094</v>
      </c>
      <c r="D891" s="154" t="s">
        <v>2102</v>
      </c>
      <c r="E891" s="137" t="s">
        <v>2103</v>
      </c>
      <c r="F891" s="168">
        <v>6</v>
      </c>
      <c r="G891" s="137" t="s">
        <v>2103</v>
      </c>
      <c r="H891" s="168">
        <v>2</v>
      </c>
      <c r="I891" s="137" t="s">
        <v>2104</v>
      </c>
      <c r="J891" s="168">
        <v>2</v>
      </c>
      <c r="K891" s="137" t="s">
        <v>1398</v>
      </c>
      <c r="L891" s="173" t="s">
        <v>1158</v>
      </c>
      <c r="M891" s="137" t="s">
        <v>2105</v>
      </c>
      <c r="N891" s="173" t="s">
        <v>1158</v>
      </c>
    </row>
    <row r="892" spans="1:14" x14ac:dyDescent="0.35">
      <c r="A892" s="140" t="s">
        <v>2106</v>
      </c>
      <c r="B892" s="156" t="s">
        <v>2107</v>
      </c>
      <c r="C892" s="140" t="s">
        <v>2094</v>
      </c>
      <c r="D892" s="156" t="s">
        <v>2108</v>
      </c>
      <c r="E892" s="140" t="s">
        <v>957</v>
      </c>
      <c r="F892" s="170">
        <v>8</v>
      </c>
      <c r="G892" s="140" t="s">
        <v>957</v>
      </c>
      <c r="H892" s="170">
        <v>2</v>
      </c>
      <c r="I892" s="140" t="s">
        <v>2109</v>
      </c>
      <c r="J892" s="170">
        <v>2</v>
      </c>
      <c r="K892" s="140" t="s">
        <v>2110</v>
      </c>
      <c r="L892" s="172" t="s">
        <v>1158</v>
      </c>
      <c r="M892" s="140" t="s">
        <v>2111</v>
      </c>
      <c r="N892" s="172" t="s">
        <v>1158</v>
      </c>
    </row>
    <row r="893" spans="1:14" x14ac:dyDescent="0.35">
      <c r="A893" s="143" t="s">
        <v>2112</v>
      </c>
      <c r="B893" s="157" t="s">
        <v>2113</v>
      </c>
      <c r="C893" s="143" t="s">
        <v>2094</v>
      </c>
      <c r="D893" s="157" t="s">
        <v>2114</v>
      </c>
      <c r="E893" s="143" t="s">
        <v>2115</v>
      </c>
      <c r="F893" s="174">
        <v>8</v>
      </c>
      <c r="G893" s="143" t="s">
        <v>2115</v>
      </c>
      <c r="H893" s="174">
        <v>2</v>
      </c>
      <c r="I893" s="143" t="s">
        <v>2116</v>
      </c>
      <c r="J893" s="174">
        <v>2</v>
      </c>
      <c r="K893" s="143" t="s">
        <v>2117</v>
      </c>
      <c r="L893" s="175" t="s">
        <v>1158</v>
      </c>
      <c r="M893" s="143" t="s">
        <v>2118</v>
      </c>
      <c r="N893" s="175" t="s">
        <v>1158</v>
      </c>
    </row>
    <row r="894" spans="1:14" x14ac:dyDescent="0.35">
      <c r="A894" s="133" t="s">
        <v>2119</v>
      </c>
      <c r="B894" s="176" t="s">
        <v>2120</v>
      </c>
      <c r="C894" s="146">
        <v>1.8</v>
      </c>
      <c r="D894" s="176" t="s">
        <v>2114</v>
      </c>
      <c r="E894" s="133" t="s">
        <v>2121</v>
      </c>
      <c r="F894" s="178">
        <v>350</v>
      </c>
      <c r="G894" s="133" t="s">
        <v>2121</v>
      </c>
      <c r="H894" s="178">
        <v>95</v>
      </c>
      <c r="I894" s="133" t="s">
        <v>2122</v>
      </c>
      <c r="J894" s="178">
        <v>126</v>
      </c>
      <c r="K894" s="133" t="s">
        <v>2123</v>
      </c>
      <c r="L894" s="178">
        <v>17</v>
      </c>
      <c r="M894" s="133" t="s">
        <v>2124</v>
      </c>
      <c r="N894" s="178">
        <v>13</v>
      </c>
    </row>
    <row r="895" spans="1:14" x14ac:dyDescent="0.35">
      <c r="A895" s="137" t="s">
        <v>2125</v>
      </c>
      <c r="B895" s="154" t="s">
        <v>2126</v>
      </c>
      <c r="C895" s="155">
        <v>0.3</v>
      </c>
      <c r="D895" s="154" t="s">
        <v>2127</v>
      </c>
      <c r="E895" s="137" t="s">
        <v>2128</v>
      </c>
      <c r="F895" s="168">
        <v>99</v>
      </c>
      <c r="G895" s="137" t="s">
        <v>2128</v>
      </c>
      <c r="H895" s="168">
        <v>27</v>
      </c>
      <c r="I895" s="137" t="s">
        <v>2129</v>
      </c>
      <c r="J895" s="168">
        <v>30</v>
      </c>
      <c r="K895" s="137" t="s">
        <v>2130</v>
      </c>
      <c r="L895" s="168">
        <v>5</v>
      </c>
      <c r="M895" s="137" t="s">
        <v>2131</v>
      </c>
      <c r="N895" s="168">
        <v>4</v>
      </c>
    </row>
    <row r="896" spans="1:14" x14ac:dyDescent="0.35">
      <c r="A896" s="140" t="s">
        <v>2132</v>
      </c>
      <c r="B896" s="156" t="s">
        <v>2133</v>
      </c>
      <c r="C896" s="160">
        <v>0.3</v>
      </c>
      <c r="D896" s="156" t="s">
        <v>2134</v>
      </c>
      <c r="E896" s="140" t="s">
        <v>2135</v>
      </c>
      <c r="F896" s="170">
        <v>113</v>
      </c>
      <c r="G896" s="140" t="s">
        <v>2135</v>
      </c>
      <c r="H896" s="170">
        <v>31</v>
      </c>
      <c r="I896" s="140" t="s">
        <v>2136</v>
      </c>
      <c r="J896" s="170">
        <v>34</v>
      </c>
      <c r="K896" s="140" t="s">
        <v>2137</v>
      </c>
      <c r="L896" s="170">
        <v>5</v>
      </c>
      <c r="M896" s="140" t="s">
        <v>2138</v>
      </c>
      <c r="N896" s="170">
        <v>4</v>
      </c>
    </row>
    <row r="897" spans="1:14" x14ac:dyDescent="0.35">
      <c r="A897" s="137" t="s">
        <v>2139</v>
      </c>
      <c r="B897" s="154" t="s">
        <v>2140</v>
      </c>
      <c r="C897" s="137" t="s">
        <v>2094</v>
      </c>
      <c r="D897" s="154" t="s">
        <v>2141</v>
      </c>
      <c r="E897" s="137" t="s">
        <v>2142</v>
      </c>
      <c r="F897" s="168">
        <v>5</v>
      </c>
      <c r="G897" s="137" t="s">
        <v>2142</v>
      </c>
      <c r="H897" s="168">
        <v>1</v>
      </c>
      <c r="I897" s="137" t="s">
        <v>2143</v>
      </c>
      <c r="J897" s="168">
        <v>1</v>
      </c>
      <c r="K897" s="137" t="s">
        <v>2144</v>
      </c>
      <c r="L897" s="173" t="s">
        <v>1158</v>
      </c>
      <c r="M897" s="137" t="s">
        <v>2145</v>
      </c>
      <c r="N897" s="173" t="s">
        <v>1158</v>
      </c>
    </row>
    <row r="898" spans="1:14" x14ac:dyDescent="0.35">
      <c r="A898" s="140" t="s">
        <v>2146</v>
      </c>
      <c r="B898" s="156" t="s">
        <v>2147</v>
      </c>
      <c r="C898" s="140" t="s">
        <v>2148</v>
      </c>
      <c r="D898" s="156" t="s">
        <v>2149</v>
      </c>
      <c r="E898" s="140" t="s">
        <v>2150</v>
      </c>
      <c r="F898" s="170">
        <v>25</v>
      </c>
      <c r="G898" s="140" t="s">
        <v>2150</v>
      </c>
      <c r="H898" s="170">
        <v>7</v>
      </c>
      <c r="I898" s="140" t="s">
        <v>2151</v>
      </c>
      <c r="J898" s="170">
        <v>7</v>
      </c>
      <c r="K898" s="140" t="s">
        <v>2152</v>
      </c>
      <c r="L898" s="170">
        <v>1</v>
      </c>
      <c r="M898" s="140" t="s">
        <v>2153</v>
      </c>
      <c r="N898" s="172" t="s">
        <v>1158</v>
      </c>
    </row>
    <row r="899" spans="1:14" x14ac:dyDescent="0.35">
      <c r="A899" s="137" t="s">
        <v>2154</v>
      </c>
      <c r="B899" s="154" t="s">
        <v>2155</v>
      </c>
      <c r="C899" s="155">
        <v>0.6</v>
      </c>
      <c r="D899" s="154" t="s">
        <v>2156</v>
      </c>
      <c r="E899" s="137" t="s">
        <v>2157</v>
      </c>
      <c r="F899" s="168">
        <v>192</v>
      </c>
      <c r="G899" s="137" t="s">
        <v>2157</v>
      </c>
      <c r="H899" s="168">
        <v>52</v>
      </c>
      <c r="I899" s="137" t="s">
        <v>2158</v>
      </c>
      <c r="J899" s="168">
        <v>60</v>
      </c>
      <c r="K899" s="137" t="s">
        <v>2159</v>
      </c>
      <c r="L899" s="168">
        <v>9</v>
      </c>
      <c r="M899" s="137" t="s">
        <v>2160</v>
      </c>
      <c r="N899" s="168">
        <v>7</v>
      </c>
    </row>
    <row r="900" spans="1:14" x14ac:dyDescent="0.35">
      <c r="A900" s="140" t="s">
        <v>2161</v>
      </c>
      <c r="B900" s="156" t="s">
        <v>2162</v>
      </c>
      <c r="C900" s="140" t="s">
        <v>2163</v>
      </c>
      <c r="D900" s="156" t="s">
        <v>2141</v>
      </c>
      <c r="E900" s="140" t="s">
        <v>2164</v>
      </c>
      <c r="F900" s="170">
        <v>12</v>
      </c>
      <c r="G900" s="140" t="s">
        <v>2164</v>
      </c>
      <c r="H900" s="170">
        <v>3</v>
      </c>
      <c r="I900" s="140" t="s">
        <v>2165</v>
      </c>
      <c r="J900" s="170">
        <v>4</v>
      </c>
      <c r="K900" s="140" t="s">
        <v>2166</v>
      </c>
      <c r="L900" s="172" t="s">
        <v>1158</v>
      </c>
      <c r="M900" s="140" t="s">
        <v>1397</v>
      </c>
      <c r="N900" s="172" t="s">
        <v>1158</v>
      </c>
    </row>
    <row r="901" spans="1:14" x14ac:dyDescent="0.35">
      <c r="A901" s="137" t="s">
        <v>2167</v>
      </c>
      <c r="B901" s="154" t="s">
        <v>2168</v>
      </c>
      <c r="C901" s="155">
        <v>0.3</v>
      </c>
      <c r="D901" s="154" t="s">
        <v>2169</v>
      </c>
      <c r="E901" s="137" t="s">
        <v>2170</v>
      </c>
      <c r="F901" s="168">
        <v>99</v>
      </c>
      <c r="G901" s="137" t="s">
        <v>2170</v>
      </c>
      <c r="H901" s="168">
        <v>27</v>
      </c>
      <c r="I901" s="137" t="s">
        <v>2171</v>
      </c>
      <c r="J901" s="168">
        <v>30</v>
      </c>
      <c r="K901" s="137" t="s">
        <v>2172</v>
      </c>
      <c r="L901" s="168">
        <v>5</v>
      </c>
      <c r="M901" s="137" t="s">
        <v>2173</v>
      </c>
      <c r="N901" s="168">
        <v>4</v>
      </c>
    </row>
    <row r="902" spans="1:14" x14ac:dyDescent="0.35">
      <c r="A902" s="140" t="s">
        <v>2174</v>
      </c>
      <c r="B902" s="156" t="s">
        <v>2175</v>
      </c>
      <c r="C902" s="160">
        <v>0.6</v>
      </c>
      <c r="D902" s="181">
        <v>0.2</v>
      </c>
      <c r="E902" s="140" t="s">
        <v>2176</v>
      </c>
      <c r="F902" s="170">
        <v>124</v>
      </c>
      <c r="G902" s="140" t="s">
        <v>2176</v>
      </c>
      <c r="H902" s="170">
        <v>34</v>
      </c>
      <c r="I902" s="140" t="s">
        <v>1298</v>
      </c>
      <c r="J902" s="170">
        <v>38</v>
      </c>
      <c r="K902" s="140" t="s">
        <v>2177</v>
      </c>
      <c r="L902" s="170">
        <v>6</v>
      </c>
      <c r="M902" s="140" t="s">
        <v>2178</v>
      </c>
      <c r="N902" s="170">
        <v>5</v>
      </c>
    </row>
    <row r="903" spans="1:14" x14ac:dyDescent="0.35">
      <c r="A903" s="137" t="s">
        <v>2179</v>
      </c>
      <c r="B903" s="154" t="s">
        <v>2180</v>
      </c>
      <c r="C903" s="155">
        <v>9.8000000000000007</v>
      </c>
      <c r="D903" s="180">
        <v>0.35</v>
      </c>
      <c r="E903" s="137" t="s">
        <v>2181</v>
      </c>
      <c r="F903" s="169">
        <v>3970</v>
      </c>
      <c r="G903" s="137" t="s">
        <v>2182</v>
      </c>
      <c r="H903" s="169">
        <v>1240</v>
      </c>
      <c r="I903" s="137" t="s">
        <v>2183</v>
      </c>
      <c r="J903" s="169">
        <v>2960</v>
      </c>
      <c r="K903" s="137" t="s">
        <v>2184</v>
      </c>
      <c r="L903" s="168">
        <v>467</v>
      </c>
      <c r="M903" s="137" t="s">
        <v>2185</v>
      </c>
      <c r="N903" s="168">
        <v>178</v>
      </c>
    </row>
    <row r="904" spans="1:14" ht="15" x14ac:dyDescent="0.35">
      <c r="A904" s="140" t="s">
        <v>2186</v>
      </c>
      <c r="B904" s="156" t="s">
        <v>2187</v>
      </c>
      <c r="C904" s="160">
        <v>0.4</v>
      </c>
      <c r="D904" s="181">
        <v>0.19</v>
      </c>
      <c r="E904" s="140" t="s">
        <v>2188</v>
      </c>
      <c r="F904" s="170">
        <v>86</v>
      </c>
      <c r="G904" s="140" t="s">
        <v>2188</v>
      </c>
      <c r="H904" s="170">
        <v>23</v>
      </c>
      <c r="I904" s="140" t="s">
        <v>2189</v>
      </c>
      <c r="J904" s="170">
        <v>26</v>
      </c>
      <c r="K904" s="140" t="s">
        <v>2190</v>
      </c>
      <c r="L904" s="170">
        <v>4</v>
      </c>
      <c r="M904" s="140" t="s">
        <v>2191</v>
      </c>
      <c r="N904" s="170">
        <v>3</v>
      </c>
    </row>
    <row r="905" spans="1:14" ht="19" x14ac:dyDescent="0.35">
      <c r="A905" s="154" t="s">
        <v>2192</v>
      </c>
      <c r="B905" s="154" t="s">
        <v>2193</v>
      </c>
      <c r="C905" s="148">
        <v>67</v>
      </c>
      <c r="D905" s="180">
        <v>0.57999999999999996</v>
      </c>
      <c r="E905" s="137" t="s">
        <v>2194</v>
      </c>
      <c r="F905" s="169">
        <v>7940</v>
      </c>
      <c r="G905" s="137" t="s">
        <v>2195</v>
      </c>
      <c r="H905" s="169">
        <v>6490</v>
      </c>
      <c r="I905" s="137" t="s">
        <v>2196</v>
      </c>
      <c r="J905" s="169">
        <v>8140</v>
      </c>
      <c r="K905" s="137" t="s">
        <v>2197</v>
      </c>
      <c r="L905" s="169">
        <v>6960</v>
      </c>
      <c r="M905" s="137" t="s">
        <v>2198</v>
      </c>
      <c r="N905" s="168">
        <v>4380</v>
      </c>
    </row>
    <row r="906" spans="1:14" x14ac:dyDescent="0.35">
      <c r="A906" s="140" t="s">
        <v>2199</v>
      </c>
      <c r="B906" s="156" t="s">
        <v>2200</v>
      </c>
      <c r="C906" s="140" t="s">
        <v>2201</v>
      </c>
      <c r="D906" s="181">
        <v>0.11</v>
      </c>
      <c r="E906" s="140" t="s">
        <v>2202</v>
      </c>
      <c r="F906" s="170">
        <v>48</v>
      </c>
      <c r="G906" s="140" t="s">
        <v>2202</v>
      </c>
      <c r="H906" s="170">
        <v>13</v>
      </c>
      <c r="I906" s="140" t="s">
        <v>2203</v>
      </c>
      <c r="J906" s="170">
        <v>14</v>
      </c>
      <c r="K906" s="140" t="s">
        <v>2204</v>
      </c>
      <c r="L906" s="170">
        <v>2</v>
      </c>
      <c r="M906" s="140" t="s">
        <v>2205</v>
      </c>
      <c r="N906" s="170">
        <v>2</v>
      </c>
    </row>
    <row r="907" spans="1:14" x14ac:dyDescent="0.35">
      <c r="A907" s="137" t="s">
        <v>2206</v>
      </c>
      <c r="B907" s="154" t="s">
        <v>2207</v>
      </c>
      <c r="C907" s="137" t="s">
        <v>2208</v>
      </c>
      <c r="D907" s="180">
        <v>0.19</v>
      </c>
      <c r="E907" s="137" t="s">
        <v>2209</v>
      </c>
      <c r="F907" s="168">
        <v>63</v>
      </c>
      <c r="G907" s="137" t="s">
        <v>2209</v>
      </c>
      <c r="H907" s="168">
        <v>17</v>
      </c>
      <c r="I907" s="137" t="s">
        <v>2210</v>
      </c>
      <c r="J907" s="168">
        <v>19</v>
      </c>
      <c r="K907" s="137" t="s">
        <v>2191</v>
      </c>
      <c r="L907" s="168">
        <v>3</v>
      </c>
      <c r="M907" s="137" t="s">
        <v>2211</v>
      </c>
      <c r="N907" s="168">
        <v>2</v>
      </c>
    </row>
    <row r="908" spans="1:14" x14ac:dyDescent="0.35">
      <c r="A908" s="140" t="s">
        <v>2212</v>
      </c>
      <c r="B908" s="156" t="s">
        <v>2213</v>
      </c>
      <c r="C908" s="160">
        <v>0.3</v>
      </c>
      <c r="D908" s="181">
        <v>0.16</v>
      </c>
      <c r="E908" s="140" t="s">
        <v>2214</v>
      </c>
      <c r="F908" s="170">
        <v>60</v>
      </c>
      <c r="G908" s="140" t="s">
        <v>2214</v>
      </c>
      <c r="H908" s="170">
        <v>16</v>
      </c>
      <c r="I908" s="140" t="s">
        <v>2215</v>
      </c>
      <c r="J908" s="170">
        <v>18</v>
      </c>
      <c r="K908" s="140" t="s">
        <v>2216</v>
      </c>
      <c r="L908" s="170">
        <v>3</v>
      </c>
      <c r="M908" s="140" t="s">
        <v>1320</v>
      </c>
      <c r="N908" s="170">
        <v>2</v>
      </c>
    </row>
    <row r="909" spans="1:14" x14ac:dyDescent="0.35">
      <c r="A909" s="137" t="s">
        <v>2217</v>
      </c>
      <c r="B909" s="154" t="s">
        <v>2218</v>
      </c>
      <c r="C909" s="137" t="s">
        <v>2219</v>
      </c>
      <c r="D909" s="180">
        <v>0.03</v>
      </c>
      <c r="E909" s="137" t="s">
        <v>2220</v>
      </c>
      <c r="F909" s="168">
        <v>2</v>
      </c>
      <c r="G909" s="137" t="s">
        <v>2220</v>
      </c>
      <c r="H909" s="173" t="s">
        <v>1158</v>
      </c>
      <c r="I909" s="137" t="s">
        <v>2221</v>
      </c>
      <c r="J909" s="173" t="s">
        <v>1158</v>
      </c>
      <c r="K909" s="137" t="s">
        <v>2222</v>
      </c>
      <c r="L909" s="173" t="s">
        <v>1158</v>
      </c>
      <c r="M909" s="137" t="s">
        <v>2223</v>
      </c>
      <c r="N909" s="173" t="s">
        <v>1158</v>
      </c>
    </row>
    <row r="910" spans="1:14" x14ac:dyDescent="0.35">
      <c r="A910" s="140" t="s">
        <v>2224</v>
      </c>
      <c r="B910" s="156" t="s">
        <v>2225</v>
      </c>
      <c r="C910" s="140" t="s">
        <v>1325</v>
      </c>
      <c r="D910" s="181">
        <v>0.03</v>
      </c>
      <c r="E910" s="140" t="s">
        <v>2226</v>
      </c>
      <c r="F910" s="172" t="s">
        <v>1158</v>
      </c>
      <c r="G910" s="140" t="s">
        <v>2226</v>
      </c>
      <c r="H910" s="172" t="s">
        <v>1158</v>
      </c>
      <c r="I910" s="140" t="s">
        <v>2227</v>
      </c>
      <c r="J910" s="172" t="s">
        <v>1158</v>
      </c>
      <c r="K910" s="140" t="s">
        <v>2228</v>
      </c>
      <c r="L910" s="172" t="s">
        <v>1158</v>
      </c>
      <c r="M910" s="140" t="s">
        <v>2229</v>
      </c>
      <c r="N910" s="172" t="s">
        <v>1158</v>
      </c>
    </row>
    <row r="911" spans="1:14" x14ac:dyDescent="0.35">
      <c r="A911" s="137" t="s">
        <v>2230</v>
      </c>
      <c r="B911" s="154" t="s">
        <v>2231</v>
      </c>
      <c r="C911" s="137" t="s">
        <v>2232</v>
      </c>
      <c r="D911" s="198">
        <v>4.0000000000000001E-3</v>
      </c>
      <c r="E911" s="137" t="s">
        <v>2233</v>
      </c>
      <c r="F911" s="173" t="s">
        <v>1158</v>
      </c>
      <c r="G911" s="137" t="s">
        <v>2233</v>
      </c>
      <c r="H911" s="173" t="s">
        <v>1158</v>
      </c>
      <c r="I911" s="137" t="s">
        <v>2234</v>
      </c>
      <c r="J911" s="173" t="s">
        <v>1158</v>
      </c>
      <c r="K911" s="137" t="s">
        <v>2235</v>
      </c>
      <c r="L911" s="173" t="s">
        <v>1158</v>
      </c>
      <c r="M911" s="137" t="s">
        <v>2236</v>
      </c>
      <c r="N911" s="173" t="s">
        <v>1158</v>
      </c>
    </row>
    <row r="912" spans="1:14" x14ac:dyDescent="0.35">
      <c r="A912" s="140" t="s">
        <v>2237</v>
      </c>
      <c r="B912" s="156" t="s">
        <v>2238</v>
      </c>
      <c r="C912" s="140" t="s">
        <v>2239</v>
      </c>
      <c r="D912" s="181">
        <v>0.02</v>
      </c>
      <c r="E912" s="140" t="s">
        <v>2240</v>
      </c>
      <c r="F912" s="170">
        <v>3</v>
      </c>
      <c r="G912" s="140" t="s">
        <v>2240</v>
      </c>
      <c r="H912" s="172" t="s">
        <v>1158</v>
      </c>
      <c r="I912" s="140" t="s">
        <v>2241</v>
      </c>
      <c r="J912" s="172" t="s">
        <v>1158</v>
      </c>
      <c r="K912" s="140" t="s">
        <v>2242</v>
      </c>
      <c r="L912" s="172" t="s">
        <v>1158</v>
      </c>
      <c r="M912" s="140" t="s">
        <v>2243</v>
      </c>
      <c r="N912" s="172" t="s">
        <v>1158</v>
      </c>
    </row>
    <row r="913" spans="1:14" x14ac:dyDescent="0.35">
      <c r="A913" s="137" t="s">
        <v>2244</v>
      </c>
      <c r="B913" s="154" t="s">
        <v>2245</v>
      </c>
      <c r="C913" s="137" t="s">
        <v>2246</v>
      </c>
      <c r="D913" s="180">
        <v>0.04</v>
      </c>
      <c r="E913" s="137" t="s">
        <v>2247</v>
      </c>
      <c r="F913" s="168">
        <v>11</v>
      </c>
      <c r="G913" s="137" t="s">
        <v>2247</v>
      </c>
      <c r="H913" s="168">
        <v>3</v>
      </c>
      <c r="I913" s="137" t="s">
        <v>2248</v>
      </c>
      <c r="J913" s="168">
        <v>3</v>
      </c>
      <c r="K913" s="137" t="s">
        <v>2008</v>
      </c>
      <c r="L913" s="173" t="s">
        <v>1158</v>
      </c>
      <c r="M913" s="137" t="s">
        <v>2249</v>
      </c>
      <c r="N913" s="173" t="s">
        <v>1158</v>
      </c>
    </row>
    <row r="914" spans="1:14" x14ac:dyDescent="0.35">
      <c r="A914" s="140" t="s">
        <v>2250</v>
      </c>
      <c r="B914" s="156" t="s">
        <v>2251</v>
      </c>
      <c r="C914" s="160">
        <v>0.3</v>
      </c>
      <c r="D914" s="181">
        <v>0.1</v>
      </c>
      <c r="E914" s="140" t="s">
        <v>2252</v>
      </c>
      <c r="F914" s="170">
        <v>73</v>
      </c>
      <c r="G914" s="140" t="s">
        <v>2252</v>
      </c>
      <c r="H914" s="170">
        <v>20</v>
      </c>
      <c r="I914" s="140" t="s">
        <v>2253</v>
      </c>
      <c r="J914" s="170">
        <v>22</v>
      </c>
      <c r="K914" s="140" t="s">
        <v>2254</v>
      </c>
      <c r="L914" s="170">
        <v>3</v>
      </c>
      <c r="M914" s="140" t="s">
        <v>2255</v>
      </c>
      <c r="N914" s="170">
        <v>3</v>
      </c>
    </row>
    <row r="915" spans="1:14" ht="19" x14ac:dyDescent="0.35">
      <c r="A915" s="137" t="s">
        <v>2256</v>
      </c>
      <c r="B915" s="154" t="s">
        <v>2257</v>
      </c>
      <c r="C915" s="148">
        <v>26</v>
      </c>
      <c r="D915" s="154" t="s">
        <v>2258</v>
      </c>
      <c r="E915" s="137" t="s">
        <v>2259</v>
      </c>
      <c r="F915" s="169">
        <v>9910</v>
      </c>
      <c r="G915" s="137" t="s">
        <v>2260</v>
      </c>
      <c r="H915" s="169">
        <v>4920</v>
      </c>
      <c r="I915" s="137" t="s">
        <v>2261</v>
      </c>
      <c r="J915" s="169">
        <v>9320</v>
      </c>
      <c r="K915" s="137" t="s">
        <v>2262</v>
      </c>
      <c r="L915" s="169">
        <v>4460</v>
      </c>
      <c r="M915" s="137" t="s">
        <v>2263</v>
      </c>
      <c r="N915" s="168">
        <v>1360</v>
      </c>
    </row>
    <row r="916" spans="1:14" ht="19" x14ac:dyDescent="0.35">
      <c r="A916" s="156" t="s">
        <v>2264</v>
      </c>
      <c r="B916" s="156" t="s">
        <v>2265</v>
      </c>
      <c r="C916" s="151">
        <v>26</v>
      </c>
      <c r="D916" s="156" t="s">
        <v>2266</v>
      </c>
      <c r="E916" s="140" t="s">
        <v>2267</v>
      </c>
      <c r="F916" s="171">
        <v>9050</v>
      </c>
      <c r="G916" s="140" t="s">
        <v>2268</v>
      </c>
      <c r="H916" s="171">
        <v>4490</v>
      </c>
      <c r="I916" s="140" t="s">
        <v>1499</v>
      </c>
      <c r="J916" s="171">
        <v>8520</v>
      </c>
      <c r="K916" s="140" t="s">
        <v>2269</v>
      </c>
      <c r="L916" s="171">
        <v>4080</v>
      </c>
      <c r="M916" s="140" t="s">
        <v>2270</v>
      </c>
      <c r="N916" s="170">
        <v>1250</v>
      </c>
    </row>
    <row r="917" spans="1:14" ht="19" x14ac:dyDescent="0.35">
      <c r="A917" s="157" t="s">
        <v>2271</v>
      </c>
      <c r="B917" s="157" t="s">
        <v>2272</v>
      </c>
      <c r="C917" s="186">
        <v>26</v>
      </c>
      <c r="D917" s="157" t="s">
        <v>2273</v>
      </c>
      <c r="E917" s="143" t="s">
        <v>2274</v>
      </c>
      <c r="F917" s="187">
        <v>7320</v>
      </c>
      <c r="G917" s="143" t="s">
        <v>2275</v>
      </c>
      <c r="H917" s="187">
        <v>3630</v>
      </c>
      <c r="I917" s="143" t="s">
        <v>964</v>
      </c>
      <c r="J917" s="187">
        <v>6880</v>
      </c>
      <c r="K917" s="143" t="s">
        <v>2183</v>
      </c>
      <c r="L917" s="187">
        <v>3300</v>
      </c>
      <c r="M917" s="143" t="s">
        <v>2276</v>
      </c>
      <c r="N917" s="174">
        <v>1010</v>
      </c>
    </row>
    <row r="918" spans="1:14" x14ac:dyDescent="0.35">
      <c r="A918"/>
      <c r="B918"/>
      <c r="C918"/>
      <c r="D918"/>
      <c r="E918"/>
      <c r="F918"/>
      <c r="G918"/>
      <c r="H918"/>
      <c r="I918"/>
      <c r="J918"/>
      <c r="K918"/>
      <c r="L918"/>
      <c r="M918"/>
      <c r="N918"/>
    </row>
    <row r="919" spans="1:14" x14ac:dyDescent="0.35">
      <c r="A919" s="201"/>
      <c r="B919" s="202" t="s">
        <v>2277</v>
      </c>
      <c r="C919" s="202" t="s">
        <v>2278</v>
      </c>
      <c r="D919" s="203" t="s">
        <v>2279</v>
      </c>
      <c r="E919"/>
      <c r="F919"/>
      <c r="G919"/>
      <c r="H919"/>
      <c r="I919"/>
      <c r="J919"/>
      <c r="K919"/>
      <c r="L919"/>
      <c r="M919"/>
      <c r="N919"/>
    </row>
    <row r="920" spans="1:14" x14ac:dyDescent="0.35">
      <c r="A920" t="s">
        <v>2280</v>
      </c>
      <c r="B920" s="204">
        <v>1</v>
      </c>
      <c r="C920" s="204">
        <v>1</v>
      </c>
      <c r="D920" t="s">
        <v>2281</v>
      </c>
      <c r="E920"/>
      <c r="F920"/>
      <c r="G920"/>
      <c r="H920"/>
      <c r="I920"/>
      <c r="J920"/>
      <c r="K920"/>
      <c r="L920"/>
      <c r="M920"/>
      <c r="N920"/>
    </row>
    <row r="921" spans="1:14" x14ac:dyDescent="0.35">
      <c r="A921" t="s">
        <v>2282</v>
      </c>
      <c r="B921" s="204">
        <v>16.2</v>
      </c>
      <c r="C921" s="204">
        <v>5</v>
      </c>
      <c r="D921" t="s">
        <v>2283</v>
      </c>
      <c r="E921"/>
      <c r="F921"/>
      <c r="G921"/>
      <c r="H921"/>
      <c r="I921"/>
      <c r="J921"/>
      <c r="K921"/>
      <c r="L921"/>
      <c r="M921"/>
      <c r="N921"/>
    </row>
    <row r="922" spans="1:14" x14ac:dyDescent="0.35">
      <c r="A922" t="s">
        <v>508</v>
      </c>
      <c r="B922" s="204">
        <v>5.6</v>
      </c>
      <c r="C922" s="204">
        <v>1.8</v>
      </c>
      <c r="D922" t="s">
        <v>2284</v>
      </c>
      <c r="E922"/>
      <c r="F922"/>
      <c r="G922"/>
      <c r="H922"/>
      <c r="I922"/>
      <c r="J922"/>
      <c r="K922"/>
      <c r="L922"/>
      <c r="M922"/>
      <c r="N922"/>
    </row>
    <row r="923" spans="1:14" x14ac:dyDescent="0.35">
      <c r="A923" t="s">
        <v>2285</v>
      </c>
      <c r="B923" s="204">
        <v>-2.4</v>
      </c>
      <c r="C923" s="204">
        <v>-8.1999999999999993</v>
      </c>
      <c r="D923" t="s">
        <v>2286</v>
      </c>
      <c r="E923"/>
      <c r="F923"/>
      <c r="G923"/>
      <c r="H923"/>
      <c r="I923"/>
      <c r="J923"/>
      <c r="K923"/>
      <c r="L923"/>
      <c r="M923"/>
      <c r="N923"/>
    </row>
    <row r="924" spans="1:14" x14ac:dyDescent="0.35">
      <c r="A924" t="s">
        <v>2287</v>
      </c>
      <c r="B924" s="204">
        <v>0</v>
      </c>
      <c r="C924" s="204">
        <v>0</v>
      </c>
      <c r="D924" t="s">
        <v>2288</v>
      </c>
      <c r="E924"/>
      <c r="F924"/>
      <c r="G924"/>
      <c r="H924"/>
      <c r="I924"/>
      <c r="J924"/>
      <c r="K924"/>
      <c r="L924"/>
      <c r="M924"/>
      <c r="N924"/>
    </row>
    <row r="925" spans="1:14" x14ac:dyDescent="0.35">
      <c r="A925" t="s">
        <v>2289</v>
      </c>
      <c r="B925" s="204">
        <v>0</v>
      </c>
      <c r="C925" s="204">
        <v>0</v>
      </c>
      <c r="D925" t="s">
        <v>2288</v>
      </c>
      <c r="E925"/>
      <c r="F925"/>
      <c r="G925"/>
      <c r="H925"/>
      <c r="I925"/>
      <c r="J925"/>
      <c r="K925"/>
      <c r="L925"/>
      <c r="M925"/>
      <c r="N925"/>
    </row>
    <row r="926" spans="1:14" x14ac:dyDescent="0.35">
      <c r="A926" t="s">
        <v>2290</v>
      </c>
      <c r="B926" s="204">
        <v>0</v>
      </c>
      <c r="C926" s="204">
        <v>0</v>
      </c>
      <c r="D926" t="s">
        <v>2291</v>
      </c>
      <c r="E926"/>
      <c r="F926"/>
      <c r="G926"/>
      <c r="H926"/>
      <c r="I926"/>
      <c r="J926"/>
      <c r="K926"/>
      <c r="L926"/>
      <c r="M926"/>
      <c r="N926"/>
    </row>
    <row r="927" spans="1:14" x14ac:dyDescent="0.35">
      <c r="A927" t="s">
        <v>2292</v>
      </c>
      <c r="B927" s="204">
        <v>1200</v>
      </c>
      <c r="C927" s="204">
        <v>345</v>
      </c>
      <c r="D927" t="s">
        <v>2293</v>
      </c>
      <c r="E927"/>
      <c r="F927"/>
      <c r="G927"/>
      <c r="H927"/>
      <c r="I927"/>
      <c r="J927"/>
      <c r="K927"/>
      <c r="L927"/>
      <c r="M927"/>
      <c r="N927"/>
    </row>
    <row r="928" spans="1:14" x14ac:dyDescent="0.35">
      <c r="A928" t="s">
        <v>2294</v>
      </c>
      <c r="B928" s="204">
        <v>-160</v>
      </c>
      <c r="C928" s="204">
        <v>-46</v>
      </c>
      <c r="D928" t="s">
        <v>2295</v>
      </c>
      <c r="E928"/>
      <c r="F928"/>
      <c r="G928"/>
      <c r="H928"/>
      <c r="I928"/>
      <c r="J928"/>
      <c r="K928"/>
      <c r="L928"/>
      <c r="M928"/>
      <c r="N928"/>
    </row>
    <row r="929" spans="1:14" x14ac:dyDescent="0.35">
      <c r="A929" t="s">
        <v>2296</v>
      </c>
      <c r="B929" s="204">
        <v>84</v>
      </c>
      <c r="C929" s="204">
        <v>28</v>
      </c>
      <c r="D929" t="s">
        <v>2297</v>
      </c>
      <c r="E929"/>
      <c r="F929"/>
      <c r="G929"/>
      <c r="H929"/>
      <c r="I929"/>
      <c r="J929"/>
      <c r="K929"/>
      <c r="L929"/>
      <c r="M929"/>
      <c r="N929"/>
    </row>
    <row r="930" spans="1:14" x14ac:dyDescent="0.35">
      <c r="A930" t="s">
        <v>2298</v>
      </c>
      <c r="B930" s="204">
        <v>264</v>
      </c>
      <c r="C930" s="204">
        <v>265</v>
      </c>
      <c r="D930" t="s">
        <v>2299</v>
      </c>
      <c r="E930"/>
      <c r="F930"/>
      <c r="G930"/>
      <c r="H930"/>
      <c r="I930"/>
      <c r="J930"/>
      <c r="K930"/>
      <c r="L930"/>
      <c r="M930"/>
      <c r="N930"/>
    </row>
    <row r="931" spans="1:14" x14ac:dyDescent="0.35">
      <c r="A931" t="s">
        <v>2300</v>
      </c>
      <c r="B931" s="204">
        <v>1</v>
      </c>
      <c r="C931" s="204">
        <v>1</v>
      </c>
      <c r="D931" t="s">
        <v>2301</v>
      </c>
      <c r="E931"/>
      <c r="F931"/>
      <c r="G931"/>
      <c r="H931"/>
      <c r="I931"/>
      <c r="J931"/>
      <c r="K931"/>
      <c r="L931"/>
      <c r="M931"/>
      <c r="N931"/>
    </row>
    <row r="932" spans="1:14" x14ac:dyDescent="0.35">
      <c r="A932"/>
      <c r="B932"/>
      <c r="C932"/>
      <c r="D932" t="s">
        <v>2302</v>
      </c>
      <c r="E932"/>
      <c r="F932"/>
      <c r="G932"/>
      <c r="H932"/>
      <c r="I932"/>
      <c r="J932"/>
      <c r="K932"/>
      <c r="L932"/>
      <c r="M932"/>
      <c r="N932"/>
    </row>
    <row r="933" spans="1:14" x14ac:dyDescent="0.35">
      <c r="A933"/>
      <c r="B933"/>
      <c r="C933"/>
      <c r="D933" t="s">
        <v>2303</v>
      </c>
      <c r="E933"/>
      <c r="F933"/>
      <c r="G933"/>
      <c r="H933"/>
      <c r="I933"/>
      <c r="J933"/>
      <c r="K933"/>
      <c r="L933"/>
      <c r="M933"/>
      <c r="N933"/>
    </row>
  </sheetData>
  <mergeCells count="34">
    <mergeCell ref="A2:B2"/>
    <mergeCell ref="A6:A7"/>
    <mergeCell ref="B7:H7"/>
    <mergeCell ref="A68:B68"/>
    <mergeCell ref="A71:A74"/>
    <mergeCell ref="B71:C71"/>
    <mergeCell ref="D71:F71"/>
    <mergeCell ref="G71:J71"/>
    <mergeCell ref="B72:C73"/>
    <mergeCell ref="D72:D73"/>
    <mergeCell ref="E72:E73"/>
    <mergeCell ref="F72:F73"/>
    <mergeCell ref="G72:G73"/>
    <mergeCell ref="H72:H73"/>
    <mergeCell ref="I72:I73"/>
    <mergeCell ref="A409:G409"/>
    <mergeCell ref="B414:D414"/>
    <mergeCell ref="E414:G414"/>
    <mergeCell ref="H414:M414"/>
    <mergeCell ref="E74:F74"/>
    <mergeCell ref="G74:J74"/>
    <mergeCell ref="A466:Q466"/>
    <mergeCell ref="W471:AC471"/>
    <mergeCell ref="AF471:AG471"/>
    <mergeCell ref="B501:AJ501"/>
    <mergeCell ref="B518:G518"/>
    <mergeCell ref="A636:A637"/>
    <mergeCell ref="B637:H637"/>
    <mergeCell ref="U471:V471"/>
    <mergeCell ref="A604:A605"/>
    <mergeCell ref="B605:G605"/>
    <mergeCell ref="A470:A471"/>
    <mergeCell ref="B471:R471"/>
    <mergeCell ref="A632:B632"/>
  </mergeCells>
  <dataValidations disablePrompts="1" count="1">
    <dataValidation allowBlank="1" showInputMessage="1" showErrorMessage="1" sqref="A560:G587 H588:IV595" xr:uid="{00000000-0002-0000-0700-000000000000}"/>
  </dataValidations>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K227"/>
  <sheetViews>
    <sheetView topLeftCell="A157" zoomScale="85" zoomScaleNormal="85" zoomScalePageLayoutView="85" workbookViewId="0">
      <selection activeCell="D180" sqref="D180"/>
    </sheetView>
  </sheetViews>
  <sheetFormatPr defaultColWidth="9.08984375" defaultRowHeight="14.5" x14ac:dyDescent="0.35"/>
  <cols>
    <col min="1" max="1" width="79.7265625" style="8" customWidth="1"/>
    <col min="2" max="2" width="12.7265625" style="8" customWidth="1"/>
    <col min="3" max="3" width="17.36328125" style="8" customWidth="1"/>
    <col min="4" max="4" width="22" style="8" customWidth="1"/>
    <col min="5" max="5" width="19.36328125" style="8" customWidth="1"/>
    <col min="6" max="6" width="14.36328125" style="8" customWidth="1"/>
    <col min="7" max="7" width="26.08984375" style="8" customWidth="1"/>
    <col min="8" max="8" width="26.7265625" style="8" customWidth="1"/>
    <col min="9" max="9" width="17.81640625" style="8" customWidth="1"/>
    <col min="10" max="14" width="9.08984375" style="8"/>
    <col min="15" max="15" width="25.81640625" style="8" customWidth="1"/>
    <col min="16" max="16" width="12.36328125" style="8" customWidth="1"/>
    <col min="17" max="17" width="19.81640625" style="8" customWidth="1"/>
    <col min="18" max="19" width="12.36328125" style="8" customWidth="1"/>
    <col min="20" max="21" width="16.26953125" style="8" customWidth="1"/>
    <col min="22" max="22" width="10.81640625" style="8" customWidth="1"/>
    <col min="23" max="16384" width="9.08984375" style="8"/>
  </cols>
  <sheetData>
    <row r="1" spans="1:5" x14ac:dyDescent="0.35">
      <c r="A1" s="516" t="s">
        <v>11</v>
      </c>
      <c r="B1" s="516"/>
      <c r="C1" s="516"/>
      <c r="D1" s="516"/>
      <c r="E1" s="516"/>
    </row>
    <row r="2" spans="1:5" x14ac:dyDescent="0.35">
      <c r="A2" s="517" t="s">
        <v>160</v>
      </c>
      <c r="B2" s="517"/>
      <c r="C2" s="517"/>
      <c r="D2" s="517"/>
      <c r="E2" s="517"/>
    </row>
    <row r="19" spans="1:5" x14ac:dyDescent="0.35">
      <c r="A19" s="8" t="s">
        <v>161</v>
      </c>
    </row>
    <row r="20" spans="1:5" x14ac:dyDescent="0.35">
      <c r="A20" s="8">
        <v>155400</v>
      </c>
      <c r="B20" s="8" t="s">
        <v>162</v>
      </c>
    </row>
    <row r="21" spans="1:5" x14ac:dyDescent="0.35">
      <c r="A21" s="517" t="s">
        <v>163</v>
      </c>
      <c r="B21" s="517"/>
      <c r="C21" s="517"/>
      <c r="D21" s="517"/>
      <c r="E21" s="517"/>
    </row>
    <row r="38" spans="1:5" x14ac:dyDescent="0.35">
      <c r="A38" s="8" t="s">
        <v>161</v>
      </c>
    </row>
    <row r="39" spans="1:5" x14ac:dyDescent="0.35">
      <c r="A39" s="8">
        <v>100800</v>
      </c>
      <c r="B39" s="8" t="s">
        <v>162</v>
      </c>
    </row>
    <row r="40" spans="1:5" x14ac:dyDescent="0.35">
      <c r="A40" s="517" t="s">
        <v>164</v>
      </c>
      <c r="B40" s="517"/>
      <c r="C40" s="517"/>
      <c r="D40" s="517"/>
      <c r="E40" s="517"/>
    </row>
    <row r="57" spans="1:5" ht="15" thickBot="1" x14ac:dyDescent="0.4">
      <c r="A57" s="8" t="s">
        <v>161</v>
      </c>
    </row>
    <row r="58" spans="1:5" ht="15" thickBot="1" x14ac:dyDescent="0.4">
      <c r="A58" s="10">
        <v>194000</v>
      </c>
      <c r="B58" s="8" t="s">
        <v>165</v>
      </c>
    </row>
    <row r="60" spans="1:5" x14ac:dyDescent="0.35">
      <c r="A60" s="516" t="s">
        <v>166</v>
      </c>
      <c r="B60" s="516"/>
      <c r="C60" s="516"/>
      <c r="D60" s="516"/>
      <c r="E60" s="516"/>
    </row>
    <row r="85" spans="1:37" s="11" customFormat="1" x14ac:dyDescent="0.35">
      <c r="A85" s="8" t="s">
        <v>379</v>
      </c>
      <c r="B85" s="8">
        <v>55.1</v>
      </c>
      <c r="C85" s="8" t="s">
        <v>380</v>
      </c>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row>
    <row r="86" spans="1:37" s="11" customFormat="1" x14ac:dyDescent="0.35">
      <c r="A86" s="8" t="s">
        <v>381</v>
      </c>
      <c r="B86" s="8">
        <v>111.6</v>
      </c>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row>
    <row r="87" spans="1:37" ht="15" thickBot="1" x14ac:dyDescent="0.4"/>
    <row r="88" spans="1:37" ht="15" thickBot="1" x14ac:dyDescent="0.4">
      <c r="A88" s="12" t="s">
        <v>382</v>
      </c>
      <c r="B88" s="13">
        <f>(B86-B85)/B85</f>
        <v>1.0254083484573502</v>
      </c>
    </row>
    <row r="89" spans="1:37" x14ac:dyDescent="0.35">
      <c r="A89" s="516" t="s">
        <v>167</v>
      </c>
      <c r="B89" s="516"/>
      <c r="C89" s="516"/>
      <c r="D89" s="516"/>
      <c r="E89" s="516"/>
    </row>
    <row r="90" spans="1:37" x14ac:dyDescent="0.35">
      <c r="A90" s="8">
        <v>6.6290250000000004</v>
      </c>
      <c r="B90" s="8" t="s">
        <v>385</v>
      </c>
      <c r="E90" s="8" t="s">
        <v>390</v>
      </c>
    </row>
    <row r="91" spans="1:37" x14ac:dyDescent="0.35">
      <c r="A91" s="8">
        <f>1/A90</f>
        <v>0.15085174667466181</v>
      </c>
      <c r="B91" s="8" t="s">
        <v>386</v>
      </c>
      <c r="E91" s="8" t="s">
        <v>172</v>
      </c>
    </row>
    <row r="92" spans="1:37" x14ac:dyDescent="0.35">
      <c r="A92" s="14">
        <v>0.5</v>
      </c>
      <c r="B92" s="8" t="s">
        <v>387</v>
      </c>
      <c r="E92" s="8" t="s">
        <v>391</v>
      </c>
    </row>
    <row r="93" spans="1:37" x14ac:dyDescent="0.35">
      <c r="A93" s="8">
        <f>A92*A91</f>
        <v>7.5425873337330904E-2</v>
      </c>
      <c r="B93" s="8" t="s">
        <v>388</v>
      </c>
      <c r="E93" s="8" t="s">
        <v>172</v>
      </c>
    </row>
    <row r="94" spans="1:37" x14ac:dyDescent="0.35">
      <c r="A94" s="8">
        <f>1/A93</f>
        <v>13.258050000000001</v>
      </c>
      <c r="B94" s="8" t="s">
        <v>389</v>
      </c>
      <c r="E94" s="8" t="s">
        <v>172</v>
      </c>
      <c r="J94" s="14"/>
    </row>
    <row r="95" spans="1:37" ht="15" thickBot="1" x14ac:dyDescent="0.4">
      <c r="A95" s="8">
        <v>8.0274920000000005</v>
      </c>
      <c r="B95" s="8" t="s">
        <v>383</v>
      </c>
      <c r="E95" s="8" t="s">
        <v>392</v>
      </c>
      <c r="J95" s="14"/>
    </row>
    <row r="96" spans="1:37" ht="15" thickBot="1" x14ac:dyDescent="0.4">
      <c r="A96" s="15">
        <f>(A94-A95)/A95</f>
        <v>0.65158059329115492</v>
      </c>
      <c r="B96" s="8" t="s">
        <v>384</v>
      </c>
      <c r="C96" s="16"/>
      <c r="E96" s="8" t="s">
        <v>172</v>
      </c>
    </row>
    <row r="98" spans="1:5" x14ac:dyDescent="0.35">
      <c r="A98" s="516" t="s">
        <v>168</v>
      </c>
      <c r="B98" s="516"/>
      <c r="C98" s="516"/>
      <c r="D98" s="516"/>
      <c r="E98" s="516"/>
    </row>
    <row r="99" spans="1:5" x14ac:dyDescent="0.35">
      <c r="A99" s="16">
        <v>0.3</v>
      </c>
      <c r="B99" s="14" t="s">
        <v>394</v>
      </c>
    </row>
    <row r="100" spans="1:5" x14ac:dyDescent="0.35">
      <c r="A100" s="8">
        <v>63.5</v>
      </c>
      <c r="B100" s="8" t="s">
        <v>395</v>
      </c>
    </row>
    <row r="101" spans="1:5" x14ac:dyDescent="0.35">
      <c r="A101" s="8">
        <f>1/A100</f>
        <v>1.5748031496062992E-2</v>
      </c>
      <c r="B101" s="8" t="s">
        <v>393</v>
      </c>
    </row>
    <row r="102" spans="1:5" x14ac:dyDescent="0.35">
      <c r="A102" s="17">
        <f>A101*(1-A99)</f>
        <v>1.1023622047244094E-2</v>
      </c>
      <c r="B102" s="8" t="s">
        <v>396</v>
      </c>
    </row>
    <row r="103" spans="1:5" x14ac:dyDescent="0.35">
      <c r="A103" s="17">
        <f>1/A102</f>
        <v>90.714285714285722</v>
      </c>
      <c r="B103" s="8" t="s">
        <v>400</v>
      </c>
    </row>
    <row r="104" spans="1:5" x14ac:dyDescent="0.35">
      <c r="A104" s="16">
        <v>0.35</v>
      </c>
      <c r="B104" s="8" t="s">
        <v>397</v>
      </c>
    </row>
    <row r="105" spans="1:5" x14ac:dyDescent="0.35">
      <c r="A105" s="8">
        <f>A102*(1-A104)</f>
        <v>7.1653543307086615E-3</v>
      </c>
      <c r="B105" s="8" t="s">
        <v>398</v>
      </c>
    </row>
    <row r="106" spans="1:5" ht="15" thickBot="1" x14ac:dyDescent="0.4">
      <c r="A106" s="8">
        <f>1/A105</f>
        <v>139.56043956043956</v>
      </c>
      <c r="B106" s="8" t="s">
        <v>399</v>
      </c>
    </row>
    <row r="107" spans="1:5" ht="15" thickBot="1" x14ac:dyDescent="0.4">
      <c r="A107" s="18">
        <f>(A106-A103)/A103</f>
        <v>0.53846153846153832</v>
      </c>
      <c r="B107" s="8" t="s">
        <v>401</v>
      </c>
    </row>
    <row r="108" spans="1:5" x14ac:dyDescent="0.35">
      <c r="A108" s="19"/>
    </row>
    <row r="109" spans="1:5" x14ac:dyDescent="0.35">
      <c r="A109" s="516" t="s">
        <v>170</v>
      </c>
      <c r="B109" s="516"/>
      <c r="C109" s="516"/>
      <c r="D109" s="516"/>
      <c r="E109" s="516"/>
    </row>
    <row r="110" spans="1:5" ht="15" thickBot="1" x14ac:dyDescent="0.4"/>
    <row r="111" spans="1:5" ht="15" thickBot="1" x14ac:dyDescent="0.4">
      <c r="A111" s="18">
        <f>A122</f>
        <v>0.20481927710843381</v>
      </c>
      <c r="B111" s="8" t="s">
        <v>403</v>
      </c>
    </row>
    <row r="113" spans="1:12" x14ac:dyDescent="0.35">
      <c r="A113" s="516" t="s">
        <v>169</v>
      </c>
      <c r="B113" s="516"/>
      <c r="C113" s="516"/>
      <c r="D113" s="516"/>
      <c r="E113" s="516"/>
    </row>
    <row r="114" spans="1:12" x14ac:dyDescent="0.35">
      <c r="A114" s="16">
        <v>0.2</v>
      </c>
      <c r="B114" s="14" t="s">
        <v>394</v>
      </c>
    </row>
    <row r="115" spans="1:12" x14ac:dyDescent="0.35">
      <c r="A115" s="8">
        <v>1.95</v>
      </c>
      <c r="B115" s="8" t="s">
        <v>402</v>
      </c>
    </row>
    <row r="116" spans="1:12" x14ac:dyDescent="0.35">
      <c r="A116" s="8">
        <f>1/A115</f>
        <v>0.51282051282051289</v>
      </c>
      <c r="B116" s="8" t="s">
        <v>393</v>
      </c>
    </row>
    <row r="117" spans="1:12" x14ac:dyDescent="0.35">
      <c r="A117" s="17">
        <f>A116*(1-A114)</f>
        <v>0.41025641025641035</v>
      </c>
      <c r="B117" s="8" t="s">
        <v>396</v>
      </c>
    </row>
    <row r="118" spans="1:12" x14ac:dyDescent="0.35">
      <c r="A118" s="17">
        <f>1/A117</f>
        <v>2.4374999999999996</v>
      </c>
      <c r="B118" s="8" t="s">
        <v>400</v>
      </c>
    </row>
    <row r="119" spans="1:12" x14ac:dyDescent="0.35">
      <c r="A119" s="16">
        <v>0.17</v>
      </c>
      <c r="B119" s="8" t="s">
        <v>397</v>
      </c>
    </row>
    <row r="120" spans="1:12" x14ac:dyDescent="0.35">
      <c r="A120" s="8">
        <f>A117*(1-A119)</f>
        <v>0.34051282051282056</v>
      </c>
      <c r="B120" s="8" t="s">
        <v>398</v>
      </c>
    </row>
    <row r="121" spans="1:12" ht="15" thickBot="1" x14ac:dyDescent="0.4">
      <c r="A121" s="8">
        <f>1/A120</f>
        <v>2.9367469879518069</v>
      </c>
      <c r="B121" s="8" t="s">
        <v>399</v>
      </c>
    </row>
    <row r="122" spans="1:12" ht="15" thickBot="1" x14ac:dyDescent="0.4">
      <c r="A122" s="18">
        <f>(A121-A118)/A118</f>
        <v>0.20481927710843381</v>
      </c>
      <c r="B122" s="8" t="s">
        <v>401</v>
      </c>
    </row>
    <row r="124" spans="1:12" x14ac:dyDescent="0.35">
      <c r="A124" s="516" t="s">
        <v>404</v>
      </c>
      <c r="B124" s="516"/>
      <c r="C124" s="516"/>
      <c r="D124" s="516"/>
      <c r="E124" s="516"/>
      <c r="J124" s="20"/>
    </row>
    <row r="125" spans="1:12" x14ac:dyDescent="0.35">
      <c r="A125" s="21">
        <v>4.4824543659231753E-4</v>
      </c>
      <c r="B125" s="8" t="s">
        <v>406</v>
      </c>
      <c r="K125" s="14"/>
      <c r="L125" s="14"/>
    </row>
    <row r="126" spans="1:12" x14ac:dyDescent="0.35">
      <c r="A126" s="8">
        <v>1.27</v>
      </c>
      <c r="B126" s="22" t="s">
        <v>410</v>
      </c>
      <c r="F126" s="23"/>
      <c r="J126" s="4"/>
      <c r="K126" s="21"/>
      <c r="L126" s="21"/>
    </row>
    <row r="127" spans="1:12" x14ac:dyDescent="0.35">
      <c r="A127" s="8">
        <f>(1/CONVERT(A125/A126,"mi","km")*0.00105505585)</f>
        <v>1.857438352962903</v>
      </c>
      <c r="B127" s="22" t="s">
        <v>407</v>
      </c>
      <c r="J127" s="24"/>
      <c r="K127" s="21"/>
      <c r="L127" s="21"/>
    </row>
    <row r="128" spans="1:12" x14ac:dyDescent="0.35">
      <c r="A128" s="8">
        <f>1/A127</f>
        <v>0.53837587578874124</v>
      </c>
      <c r="B128" s="22" t="s">
        <v>408</v>
      </c>
      <c r="F128" s="23"/>
      <c r="K128" s="16"/>
      <c r="L128" s="14"/>
    </row>
    <row r="129" spans="1:12" x14ac:dyDescent="0.35">
      <c r="A129" s="8">
        <v>1.07</v>
      </c>
      <c r="B129" s="8" t="s">
        <v>405</v>
      </c>
      <c r="F129" s="23"/>
      <c r="K129" s="16"/>
      <c r="L129" s="14"/>
    </row>
    <row r="130" spans="1:12" ht="15" thickBot="1" x14ac:dyDescent="0.4">
      <c r="A130" s="8">
        <f>1/A129</f>
        <v>0.93457943925233644</v>
      </c>
      <c r="B130" s="8" t="s">
        <v>409</v>
      </c>
      <c r="F130" s="23"/>
      <c r="K130" s="14"/>
      <c r="L130" s="14"/>
    </row>
    <row r="131" spans="1:12" ht="15" thickBot="1" x14ac:dyDescent="0.4">
      <c r="A131" s="18">
        <f>(A130-A128)/A128</f>
        <v>0.73592369435785332</v>
      </c>
      <c r="B131" s="8" t="s">
        <v>401</v>
      </c>
      <c r="F131" s="23"/>
    </row>
    <row r="133" spans="1:12" x14ac:dyDescent="0.35">
      <c r="A133" s="20"/>
      <c r="B133" s="14"/>
      <c r="C133" s="14"/>
    </row>
    <row r="134" spans="1:12" x14ac:dyDescent="0.35">
      <c r="A134" s="516" t="s">
        <v>105</v>
      </c>
      <c r="B134" s="516"/>
      <c r="C134" s="516"/>
      <c r="D134" s="516"/>
      <c r="E134" s="516"/>
    </row>
    <row r="135" spans="1:12" x14ac:dyDescent="0.35">
      <c r="A135" s="25" t="s">
        <v>420</v>
      </c>
      <c r="B135" s="26"/>
      <c r="C135" s="26"/>
      <c r="D135" s="26"/>
      <c r="E135" s="26"/>
      <c r="F135" s="26"/>
      <c r="G135" s="26"/>
    </row>
    <row r="136" spans="1:12" x14ac:dyDescent="0.35">
      <c r="A136" s="27"/>
      <c r="B136" s="513" t="s">
        <v>421</v>
      </c>
      <c r="C136" s="514"/>
      <c r="D136" s="514"/>
      <c r="E136" s="515"/>
      <c r="F136" s="26"/>
      <c r="G136" s="26"/>
    </row>
    <row r="137" spans="1:12" x14ac:dyDescent="0.35">
      <c r="A137" s="28"/>
      <c r="B137" s="513" t="s">
        <v>422</v>
      </c>
      <c r="C137" s="515"/>
      <c r="D137" s="513" t="s">
        <v>423</v>
      </c>
      <c r="E137" s="515"/>
      <c r="F137" s="26"/>
      <c r="G137" s="26"/>
    </row>
    <row r="138" spans="1:12" x14ac:dyDescent="0.35">
      <c r="A138" s="29" t="s">
        <v>424</v>
      </c>
      <c r="B138" s="30" t="s">
        <v>425</v>
      </c>
      <c r="C138" s="30" t="s">
        <v>426</v>
      </c>
      <c r="D138" s="30" t="s">
        <v>425</v>
      </c>
      <c r="E138" s="30" t="s">
        <v>426</v>
      </c>
      <c r="F138" s="26"/>
      <c r="G138" s="31" t="s">
        <v>427</v>
      </c>
    </row>
    <row r="139" spans="1:12" x14ac:dyDescent="0.35">
      <c r="A139" s="32" t="s">
        <v>428</v>
      </c>
      <c r="B139" s="33">
        <v>95</v>
      </c>
      <c r="C139" s="34">
        <v>95</v>
      </c>
      <c r="D139" s="33">
        <v>50</v>
      </c>
      <c r="E139" s="34">
        <v>50</v>
      </c>
      <c r="F139" s="31" t="s">
        <v>130</v>
      </c>
      <c r="G139" s="26">
        <f>(C139-E139)/C139</f>
        <v>0.47368421052631576</v>
      </c>
    </row>
    <row r="140" spans="1:12" x14ac:dyDescent="0.35">
      <c r="A140" s="35" t="s">
        <v>429</v>
      </c>
      <c r="B140" s="36">
        <v>100</v>
      </c>
      <c r="C140" s="37">
        <v>100</v>
      </c>
      <c r="D140" s="36">
        <v>70</v>
      </c>
      <c r="E140" s="37">
        <v>70</v>
      </c>
      <c r="F140" s="31" t="s">
        <v>130</v>
      </c>
      <c r="G140" s="26">
        <f t="shared" ref="G140:G156" si="0">(C140-E140)/C140</f>
        <v>0.3</v>
      </c>
    </row>
    <row r="141" spans="1:12" x14ac:dyDescent="0.35">
      <c r="A141" s="35" t="s">
        <v>430</v>
      </c>
      <c r="B141" s="36">
        <v>95</v>
      </c>
      <c r="C141" s="37">
        <v>95</v>
      </c>
      <c r="D141" s="36">
        <v>50</v>
      </c>
      <c r="E141" s="37">
        <v>50</v>
      </c>
      <c r="F141" s="31" t="s">
        <v>130</v>
      </c>
      <c r="G141" s="26">
        <f t="shared" si="0"/>
        <v>0.47368421052631576</v>
      </c>
    </row>
    <row r="142" spans="1:12" x14ac:dyDescent="0.35">
      <c r="A142" s="35" t="s">
        <v>431</v>
      </c>
      <c r="B142" s="36">
        <v>105</v>
      </c>
      <c r="C142" s="37">
        <v>105</v>
      </c>
      <c r="D142" s="36">
        <v>110</v>
      </c>
      <c r="E142" s="37">
        <v>110</v>
      </c>
      <c r="F142" s="38" t="s">
        <v>447</v>
      </c>
      <c r="G142" s="26">
        <f t="shared" si="0"/>
        <v>-4.7619047619047616E-2</v>
      </c>
    </row>
    <row r="143" spans="1:12" x14ac:dyDescent="0.35">
      <c r="A143" s="35" t="s">
        <v>432</v>
      </c>
      <c r="B143" s="36">
        <v>80</v>
      </c>
      <c r="C143" s="37">
        <v>80</v>
      </c>
      <c r="D143" s="36">
        <v>35</v>
      </c>
      <c r="E143" s="37">
        <v>35</v>
      </c>
      <c r="F143" s="31" t="s">
        <v>130</v>
      </c>
      <c r="G143" s="26">
        <f t="shared" si="0"/>
        <v>0.5625</v>
      </c>
    </row>
    <row r="144" spans="1:12" x14ac:dyDescent="0.35">
      <c r="A144" s="35" t="s">
        <v>433</v>
      </c>
      <c r="B144" s="36">
        <v>70</v>
      </c>
      <c r="C144" s="37">
        <v>70</v>
      </c>
      <c r="D144" s="36">
        <v>50</v>
      </c>
      <c r="E144" s="37">
        <v>50</v>
      </c>
      <c r="F144" s="31" t="s">
        <v>130</v>
      </c>
      <c r="G144" s="26">
        <f t="shared" si="0"/>
        <v>0.2857142857142857</v>
      </c>
    </row>
    <row r="145" spans="1:9" x14ac:dyDescent="0.35">
      <c r="A145" s="35" t="s">
        <v>434</v>
      </c>
      <c r="B145" s="36">
        <v>90</v>
      </c>
      <c r="C145" s="37">
        <v>90</v>
      </c>
      <c r="D145" s="36">
        <v>80</v>
      </c>
      <c r="E145" s="37">
        <v>80</v>
      </c>
      <c r="F145" s="31" t="s">
        <v>435</v>
      </c>
      <c r="G145" s="26">
        <f t="shared" si="0"/>
        <v>0.1111111111111111</v>
      </c>
    </row>
    <row r="146" spans="1:9" x14ac:dyDescent="0.35">
      <c r="A146" s="35" t="s">
        <v>436</v>
      </c>
      <c r="B146" s="36">
        <v>100</v>
      </c>
      <c r="C146" s="37">
        <v>100</v>
      </c>
      <c r="D146" s="36">
        <v>90</v>
      </c>
      <c r="E146" s="37">
        <v>90</v>
      </c>
      <c r="F146" s="31" t="s">
        <v>130</v>
      </c>
      <c r="G146" s="26">
        <f t="shared" si="0"/>
        <v>0.1</v>
      </c>
    </row>
    <row r="147" spans="1:9" x14ac:dyDescent="0.35">
      <c r="A147" s="35" t="s">
        <v>437</v>
      </c>
      <c r="B147" s="36">
        <v>80</v>
      </c>
      <c r="C147" s="37">
        <v>80</v>
      </c>
      <c r="D147" s="36">
        <v>40</v>
      </c>
      <c r="E147" s="37">
        <v>40</v>
      </c>
      <c r="F147" s="31" t="s">
        <v>130</v>
      </c>
      <c r="G147" s="26">
        <f t="shared" si="0"/>
        <v>0.5</v>
      </c>
    </row>
    <row r="148" spans="1:9" x14ac:dyDescent="0.35">
      <c r="A148" s="35" t="s">
        <v>438</v>
      </c>
      <c r="B148" s="36">
        <v>80</v>
      </c>
      <c r="C148" s="37">
        <v>80</v>
      </c>
      <c r="D148" s="36">
        <v>50</v>
      </c>
      <c r="E148" s="37">
        <v>50</v>
      </c>
      <c r="F148" s="31" t="s">
        <v>130</v>
      </c>
      <c r="G148" s="26">
        <f t="shared" si="0"/>
        <v>0.375</v>
      </c>
    </row>
    <row r="149" spans="1:9" x14ac:dyDescent="0.35">
      <c r="A149" s="35" t="s">
        <v>439</v>
      </c>
      <c r="B149" s="36">
        <v>90</v>
      </c>
      <c r="C149" s="37">
        <v>90</v>
      </c>
      <c r="D149" s="36">
        <v>80</v>
      </c>
      <c r="E149" s="37">
        <v>80</v>
      </c>
      <c r="F149" s="31" t="s">
        <v>435</v>
      </c>
      <c r="G149" s="26">
        <f t="shared" si="0"/>
        <v>0.1111111111111111</v>
      </c>
    </row>
    <row r="150" spans="1:9" x14ac:dyDescent="0.35">
      <c r="A150" s="35" t="s">
        <v>440</v>
      </c>
      <c r="B150" s="36">
        <v>95</v>
      </c>
      <c r="C150" s="37">
        <v>95</v>
      </c>
      <c r="D150" s="36">
        <v>90</v>
      </c>
      <c r="E150" s="37">
        <v>90</v>
      </c>
      <c r="F150" s="38" t="s">
        <v>447</v>
      </c>
      <c r="G150" s="26">
        <f t="shared" si="0"/>
        <v>5.2631578947368418E-2</v>
      </c>
    </row>
    <row r="151" spans="1:9" x14ac:dyDescent="0.35">
      <c r="A151" s="35" t="s">
        <v>441</v>
      </c>
      <c r="B151" s="36">
        <v>95</v>
      </c>
      <c r="C151" s="37">
        <v>95</v>
      </c>
      <c r="D151" s="36">
        <v>90</v>
      </c>
      <c r="E151" s="37">
        <v>90</v>
      </c>
      <c r="F151" s="38" t="s">
        <v>447</v>
      </c>
      <c r="G151" s="26">
        <f t="shared" si="0"/>
        <v>5.2631578947368418E-2</v>
      </c>
    </row>
    <row r="152" spans="1:9" x14ac:dyDescent="0.35">
      <c r="A152" s="35" t="s">
        <v>442</v>
      </c>
      <c r="B152" s="36">
        <v>80</v>
      </c>
      <c r="C152" s="37">
        <v>50</v>
      </c>
      <c r="D152" s="36">
        <v>30</v>
      </c>
      <c r="E152" s="37">
        <v>30</v>
      </c>
      <c r="F152" s="31" t="s">
        <v>129</v>
      </c>
      <c r="G152" s="26">
        <f>(C152-E152)/C152</f>
        <v>0.4</v>
      </c>
    </row>
    <row r="153" spans="1:9" x14ac:dyDescent="0.35">
      <c r="A153" s="35" t="s">
        <v>443</v>
      </c>
      <c r="B153" s="36">
        <v>90</v>
      </c>
      <c r="C153" s="37">
        <v>90</v>
      </c>
      <c r="D153" s="36">
        <v>70</v>
      </c>
      <c r="E153" s="37">
        <v>70</v>
      </c>
      <c r="F153" s="31" t="s">
        <v>126</v>
      </c>
      <c r="G153" s="26">
        <f t="shared" si="0"/>
        <v>0.22222222222222221</v>
      </c>
    </row>
    <row r="154" spans="1:9" x14ac:dyDescent="0.35">
      <c r="A154" s="35" t="s">
        <v>444</v>
      </c>
      <c r="B154" s="36">
        <v>95</v>
      </c>
      <c r="C154" s="37">
        <v>90</v>
      </c>
      <c r="D154" s="36">
        <v>80</v>
      </c>
      <c r="E154" s="37">
        <v>80</v>
      </c>
      <c r="F154" s="38" t="s">
        <v>447</v>
      </c>
      <c r="G154" s="26">
        <f t="shared" si="0"/>
        <v>0.1111111111111111</v>
      </c>
      <c r="I154" s="39"/>
    </row>
    <row r="155" spans="1:9" x14ac:dyDescent="0.35">
      <c r="A155" s="35" t="s">
        <v>445</v>
      </c>
      <c r="B155" s="36">
        <v>80</v>
      </c>
      <c r="C155" s="37">
        <v>65</v>
      </c>
      <c r="D155" s="36">
        <v>60</v>
      </c>
      <c r="E155" s="37">
        <v>30</v>
      </c>
      <c r="F155" s="31" t="s">
        <v>127</v>
      </c>
      <c r="G155" s="26">
        <f t="shared" si="0"/>
        <v>0.53846153846153844</v>
      </c>
    </row>
    <row r="156" spans="1:9" x14ac:dyDescent="0.35">
      <c r="A156" s="40" t="s">
        <v>446</v>
      </c>
      <c r="B156" s="41">
        <v>90</v>
      </c>
      <c r="C156" s="42">
        <v>90</v>
      </c>
      <c r="D156" s="41">
        <v>70</v>
      </c>
      <c r="E156" s="42">
        <v>70</v>
      </c>
      <c r="F156" s="31" t="s">
        <v>127</v>
      </c>
      <c r="G156" s="26">
        <f t="shared" si="0"/>
        <v>0.22222222222222221</v>
      </c>
    </row>
    <row r="157" spans="1:9" x14ac:dyDescent="0.35">
      <c r="A157" s="26"/>
      <c r="B157" s="26"/>
      <c r="C157" s="26"/>
      <c r="D157" s="26"/>
      <c r="E157" s="26"/>
      <c r="F157" s="26"/>
      <c r="G157" s="26"/>
    </row>
    <row r="158" spans="1:9" x14ac:dyDescent="0.35">
      <c r="A158" s="26"/>
      <c r="B158" s="26"/>
      <c r="C158" s="26"/>
      <c r="D158" s="26"/>
      <c r="E158" s="26"/>
      <c r="F158" s="26"/>
      <c r="G158" s="26"/>
    </row>
    <row r="159" spans="1:9" x14ac:dyDescent="0.35">
      <c r="A159" s="26" t="s">
        <v>130</v>
      </c>
      <c r="B159" s="26">
        <f>AVERAGEIF(F139:F156,A159,G139:G156)</f>
        <v>0.38382283834586467</v>
      </c>
      <c r="C159" s="26"/>
      <c r="D159" s="26"/>
      <c r="E159" s="26"/>
      <c r="F159" s="26"/>
      <c r="G159" s="26"/>
    </row>
    <row r="160" spans="1:9" x14ac:dyDescent="0.35">
      <c r="A160" s="26" t="s">
        <v>435</v>
      </c>
      <c r="B160" s="26">
        <f>AVERAGEIF(F139:F156,A160,G139:G156)</f>
        <v>0.1111111111111111</v>
      </c>
      <c r="C160" s="26"/>
      <c r="D160" s="26"/>
      <c r="E160" s="26"/>
      <c r="F160" s="26"/>
      <c r="G160" s="26"/>
    </row>
    <row r="161" spans="1:7" x14ac:dyDescent="0.35">
      <c r="A161" s="26" t="s">
        <v>129</v>
      </c>
      <c r="B161" s="26">
        <f>AVERAGEIF(F139:F156,A161,G139:G156)</f>
        <v>0.4</v>
      </c>
      <c r="C161" s="26"/>
      <c r="D161" s="26"/>
      <c r="E161" s="26"/>
      <c r="F161" s="26"/>
      <c r="G161" s="26"/>
    </row>
    <row r="162" spans="1:7" x14ac:dyDescent="0.35">
      <c r="A162" s="26" t="s">
        <v>126</v>
      </c>
      <c r="B162" s="26">
        <f>AVERAGEIF(F139:F156,A162,G139:G156)</f>
        <v>0.22222222222222221</v>
      </c>
      <c r="C162" s="26"/>
      <c r="D162" s="26"/>
      <c r="E162" s="26"/>
      <c r="F162" s="26"/>
      <c r="G162" s="26"/>
    </row>
    <row r="163" spans="1:7" x14ac:dyDescent="0.35">
      <c r="A163" s="26" t="s">
        <v>127</v>
      </c>
      <c r="B163" s="26">
        <f>AVERAGEIF(F139:F156,A163,G139:G156)</f>
        <v>0.38034188034188032</v>
      </c>
      <c r="C163" s="26"/>
      <c r="D163" s="26"/>
      <c r="E163" s="26"/>
      <c r="F163" s="26"/>
      <c r="G163" s="26"/>
    </row>
    <row r="165" spans="1:7" x14ac:dyDescent="0.35">
      <c r="A165" s="516" t="s">
        <v>173</v>
      </c>
      <c r="B165" s="516"/>
      <c r="C165" s="516"/>
      <c r="D165" s="516"/>
      <c r="E165" s="516"/>
    </row>
    <row r="166" spans="1:7" ht="15" thickBot="1" x14ac:dyDescent="0.4">
      <c r="A166" s="22" t="s">
        <v>174</v>
      </c>
      <c r="B166" s="16">
        <v>0.4</v>
      </c>
    </row>
    <row r="167" spans="1:7" ht="15" thickBot="1" x14ac:dyDescent="0.4">
      <c r="A167" s="8" t="s">
        <v>175</v>
      </c>
      <c r="B167" s="43">
        <f>(1+B166)^(1/(2020-2010))-1</f>
        <v>3.4219694129380196E-2</v>
      </c>
    </row>
    <row r="168" spans="1:7" x14ac:dyDescent="0.35">
      <c r="B168" s="44"/>
    </row>
    <row r="169" spans="1:7" x14ac:dyDescent="0.35">
      <c r="A169" s="516" t="s">
        <v>411</v>
      </c>
      <c r="B169" s="516"/>
    </row>
    <row r="170" spans="1:7" x14ac:dyDescent="0.35">
      <c r="A170" s="22" t="s">
        <v>412</v>
      </c>
      <c r="B170" s="45">
        <v>972.7</v>
      </c>
    </row>
    <row r="171" spans="1:7" ht="15" thickBot="1" x14ac:dyDescent="0.4">
      <c r="A171" s="22" t="s">
        <v>413</v>
      </c>
      <c r="B171" s="46">
        <f>400.9+53.5+276.5+255.7+63.5+462.5+B170+975.4+227.6+436.5</f>
        <v>4124.8</v>
      </c>
    </row>
    <row r="172" spans="1:7" ht="15" thickBot="1" x14ac:dyDescent="0.4">
      <c r="A172" s="22" t="s">
        <v>414</v>
      </c>
      <c r="B172" s="43">
        <f>B170/B171</f>
        <v>0.23581749418153608</v>
      </c>
    </row>
    <row r="173" spans="1:7" x14ac:dyDescent="0.35">
      <c r="B173" s="44"/>
    </row>
    <row r="174" spans="1:7" x14ac:dyDescent="0.35">
      <c r="A174" s="516" t="s">
        <v>180</v>
      </c>
      <c r="B174" s="516"/>
      <c r="C174" s="516"/>
      <c r="D174" s="516"/>
      <c r="E174" s="516"/>
    </row>
    <row r="175" spans="1:7" ht="15" thickBot="1" x14ac:dyDescent="0.4">
      <c r="A175" s="22" t="s">
        <v>419</v>
      </c>
      <c r="B175" s="44">
        <v>0.1246</v>
      </c>
    </row>
    <row r="176" spans="1:7" ht="15" thickBot="1" x14ac:dyDescent="0.4">
      <c r="A176" s="22" t="s">
        <v>416</v>
      </c>
      <c r="B176" s="43">
        <f>1-B175</f>
        <v>0.87539999999999996</v>
      </c>
    </row>
    <row r="178" spans="1:5" x14ac:dyDescent="0.35">
      <c r="A178" s="516" t="s">
        <v>176</v>
      </c>
      <c r="B178" s="516"/>
      <c r="C178" s="516"/>
      <c r="D178" s="516"/>
      <c r="E178" s="516"/>
    </row>
    <row r="179" spans="1:5" x14ac:dyDescent="0.35">
      <c r="A179" s="24" t="s">
        <v>3423</v>
      </c>
      <c r="B179" s="8">
        <f>B180*5</f>
        <v>234130</v>
      </c>
    </row>
    <row r="180" spans="1:5" ht="15" thickBot="1" x14ac:dyDescent="0.4">
      <c r="A180" s="8" t="s">
        <v>3424</v>
      </c>
      <c r="B180" s="8">
        <v>46826</v>
      </c>
    </row>
    <row r="181" spans="1:5" ht="15" thickBot="1" x14ac:dyDescent="0.4">
      <c r="A181" s="8" t="s">
        <v>177</v>
      </c>
      <c r="B181" s="18">
        <f>B179/B180</f>
        <v>5</v>
      </c>
    </row>
    <row r="183" spans="1:5" x14ac:dyDescent="0.35">
      <c r="A183" s="516" t="s">
        <v>178</v>
      </c>
      <c r="B183" s="516"/>
      <c r="C183" s="516"/>
      <c r="D183" s="516"/>
      <c r="E183" s="516"/>
    </row>
    <row r="184" spans="1:5" x14ac:dyDescent="0.35">
      <c r="A184" s="22" t="s">
        <v>2311</v>
      </c>
      <c r="B184" s="205">
        <v>1.2E-2</v>
      </c>
    </row>
    <row r="185" spans="1:5" x14ac:dyDescent="0.35">
      <c r="A185" s="22" t="s">
        <v>2312</v>
      </c>
      <c r="B185" s="205">
        <v>2.4E-2</v>
      </c>
    </row>
    <row r="186" spans="1:5" x14ac:dyDescent="0.35">
      <c r="A186" s="22" t="s">
        <v>2313</v>
      </c>
      <c r="B186" s="8">
        <f>2050-2018+1</f>
        <v>33</v>
      </c>
    </row>
    <row r="187" spans="1:5" x14ac:dyDescent="0.35">
      <c r="A187" s="22" t="s">
        <v>2314</v>
      </c>
      <c r="B187" s="14">
        <f>(1-B184)^B186</f>
        <v>0.67139665221009714</v>
      </c>
    </row>
    <row r="188" spans="1:5" ht="15" thickBot="1" x14ac:dyDescent="0.4">
      <c r="A188" s="22" t="s">
        <v>2315</v>
      </c>
      <c r="B188" s="14">
        <f>(1-B185)^B186</f>
        <v>0.44858421050781644</v>
      </c>
    </row>
    <row r="189" spans="1:5" ht="15" thickBot="1" x14ac:dyDescent="0.4">
      <c r="A189" s="22" t="s">
        <v>2316</v>
      </c>
      <c r="B189" s="18">
        <f>(B187-B188)/B187</f>
        <v>0.33186409400289502</v>
      </c>
    </row>
    <row r="191" spans="1:5" x14ac:dyDescent="0.35">
      <c r="A191" s="516" t="s">
        <v>190</v>
      </c>
      <c r="B191" s="516"/>
      <c r="C191" s="516"/>
      <c r="D191" s="516"/>
      <c r="E191" s="516"/>
    </row>
    <row r="192" spans="1:5" x14ac:dyDescent="0.35">
      <c r="A192" s="20" t="s">
        <v>182</v>
      </c>
      <c r="B192" s="20" t="s">
        <v>183</v>
      </c>
      <c r="C192" s="20"/>
    </row>
    <row r="193" spans="1:9" x14ac:dyDescent="0.35">
      <c r="A193" s="8" t="s">
        <v>184</v>
      </c>
      <c r="B193" s="21">
        <v>15277777.777777778</v>
      </c>
      <c r="C193" s="8" t="s">
        <v>185</v>
      </c>
    </row>
    <row r="194" spans="1:9" x14ac:dyDescent="0.35">
      <c r="A194" s="8" t="s">
        <v>186</v>
      </c>
      <c r="B194" s="21">
        <f>3.4*10^6</f>
        <v>3400000</v>
      </c>
      <c r="C194" s="47"/>
    </row>
    <row r="195" spans="1:9" x14ac:dyDescent="0.35">
      <c r="A195" s="8" t="s">
        <v>187</v>
      </c>
      <c r="B195" s="8">
        <v>2</v>
      </c>
    </row>
    <row r="196" spans="1:9" ht="15" thickBot="1" x14ac:dyDescent="0.4">
      <c r="A196" s="8" t="s">
        <v>188</v>
      </c>
      <c r="B196" s="21">
        <f>B195*B194</f>
        <v>6800000</v>
      </c>
    </row>
    <row r="197" spans="1:9" ht="15" thickBot="1" x14ac:dyDescent="0.4">
      <c r="A197" s="8" t="s">
        <v>189</v>
      </c>
      <c r="B197" s="18">
        <f>B196/B193</f>
        <v>0.44509090909090909</v>
      </c>
    </row>
    <row r="199" spans="1:9" x14ac:dyDescent="0.35">
      <c r="A199" s="296" t="s">
        <v>3170</v>
      </c>
    </row>
    <row r="201" spans="1:9" x14ac:dyDescent="0.35">
      <c r="A201" s="298" t="s">
        <v>3191</v>
      </c>
      <c r="B201" s="512" t="s">
        <v>3174</v>
      </c>
      <c r="C201" s="512"/>
      <c r="D201" s="512"/>
      <c r="E201" s="512"/>
      <c r="F201" s="512"/>
      <c r="G201" s="512"/>
      <c r="H201" s="512"/>
      <c r="I201" s="512"/>
    </row>
    <row r="202" spans="1:9" x14ac:dyDescent="0.35">
      <c r="A202" s="203" t="s">
        <v>3175</v>
      </c>
      <c r="B202" s="203" t="s">
        <v>3176</v>
      </c>
      <c r="C202" s="203" t="s">
        <v>3177</v>
      </c>
      <c r="D202" s="203" t="s">
        <v>3178</v>
      </c>
      <c r="E202" s="203" t="s">
        <v>2420</v>
      </c>
      <c r="F202" s="203" t="s">
        <v>90</v>
      </c>
      <c r="G202" s="203" t="s">
        <v>3179</v>
      </c>
      <c r="H202" s="203" t="s">
        <v>3180</v>
      </c>
      <c r="I202" s="203" t="s">
        <v>3181</v>
      </c>
    </row>
    <row r="203" spans="1:9" x14ac:dyDescent="0.35">
      <c r="A203" s="203" t="s">
        <v>3182</v>
      </c>
      <c r="B203" s="211">
        <v>0</v>
      </c>
      <c r="C203" s="211">
        <v>6</v>
      </c>
      <c r="D203" s="211">
        <v>9</v>
      </c>
      <c r="E203" s="211">
        <v>25</v>
      </c>
      <c r="F203" s="211">
        <v>21</v>
      </c>
      <c r="G203" s="211">
        <v>215</v>
      </c>
      <c r="H203" s="211">
        <v>81</v>
      </c>
      <c r="I203" s="211">
        <v>134</v>
      </c>
    </row>
    <row r="204" spans="1:9" x14ac:dyDescent="0.35">
      <c r="A204" s="203" t="s">
        <v>3183</v>
      </c>
      <c r="B204" s="211">
        <v>4</v>
      </c>
      <c r="C204" s="211">
        <v>3</v>
      </c>
      <c r="D204" s="211">
        <v>15</v>
      </c>
      <c r="E204" s="211">
        <v>40</v>
      </c>
      <c r="F204" s="211">
        <v>43</v>
      </c>
      <c r="G204" s="211">
        <v>163</v>
      </c>
      <c r="H204" s="211">
        <v>56</v>
      </c>
      <c r="I204" s="211">
        <v>94</v>
      </c>
    </row>
    <row r="205" spans="1:9" ht="15" thickBot="1" x14ac:dyDescent="0.4">
      <c r="A205" s="48" t="s">
        <v>3184</v>
      </c>
      <c r="B205" s="8">
        <f>B204-B203</f>
        <v>4</v>
      </c>
      <c r="C205" s="8">
        <f t="shared" ref="C205:I205" si="1">C204-C203</f>
        <v>-3</v>
      </c>
      <c r="D205" s="8">
        <f t="shared" si="1"/>
        <v>6</v>
      </c>
      <c r="E205" s="8">
        <f t="shared" si="1"/>
        <v>15</v>
      </c>
      <c r="F205" s="8">
        <f t="shared" si="1"/>
        <v>22</v>
      </c>
      <c r="G205" s="8">
        <f t="shared" si="1"/>
        <v>-52</v>
      </c>
      <c r="H205" s="8">
        <f t="shared" si="1"/>
        <v>-25</v>
      </c>
      <c r="I205" s="8">
        <f t="shared" si="1"/>
        <v>-40</v>
      </c>
    </row>
    <row r="206" spans="1:9" ht="15" thickBot="1" x14ac:dyDescent="0.4">
      <c r="A206" s="211" t="s">
        <v>3185</v>
      </c>
      <c r="B206" s="18">
        <f>SUM(G205:H205)/SUM(G203:H203)</f>
        <v>-0.26013513513513514</v>
      </c>
    </row>
    <row r="207" spans="1:9" ht="15" thickBot="1" x14ac:dyDescent="0.4">
      <c r="A207" s="279" t="s">
        <v>3186</v>
      </c>
      <c r="B207" s="18">
        <f>I205/I203</f>
        <v>-0.29850746268656714</v>
      </c>
    </row>
    <row r="209" spans="1:9" x14ac:dyDescent="0.35">
      <c r="A209" s="298" t="s">
        <v>3192</v>
      </c>
      <c r="B209" s="512" t="s">
        <v>3174</v>
      </c>
      <c r="C209" s="512"/>
      <c r="D209" s="512"/>
      <c r="E209" s="512"/>
      <c r="F209" s="512"/>
      <c r="G209" s="512"/>
      <c r="H209" s="512"/>
      <c r="I209" s="512"/>
    </row>
    <row r="210" spans="1:9" x14ac:dyDescent="0.35">
      <c r="A210" s="203" t="s">
        <v>3175</v>
      </c>
      <c r="B210" s="203" t="s">
        <v>3176</v>
      </c>
      <c r="C210" s="203" t="s">
        <v>3177</v>
      </c>
      <c r="D210" s="203" t="s">
        <v>3178</v>
      </c>
      <c r="E210" s="203" t="s">
        <v>2420</v>
      </c>
      <c r="F210" s="203" t="s">
        <v>90</v>
      </c>
      <c r="G210" s="203" t="s">
        <v>3179</v>
      </c>
      <c r="H210" s="203" t="s">
        <v>3180</v>
      </c>
      <c r="I210" s="203" t="s">
        <v>3181</v>
      </c>
    </row>
    <row r="211" spans="1:9" x14ac:dyDescent="0.35">
      <c r="A211" s="203" t="s">
        <v>3182</v>
      </c>
      <c r="B211" s="211">
        <v>0</v>
      </c>
      <c r="C211" s="211">
        <v>17</v>
      </c>
      <c r="D211" s="211">
        <v>18</v>
      </c>
      <c r="E211" s="211">
        <v>22</v>
      </c>
      <c r="F211" s="211">
        <v>12</v>
      </c>
      <c r="G211" s="211">
        <v>73</v>
      </c>
      <c r="H211" s="211">
        <v>21</v>
      </c>
      <c r="I211" s="211">
        <v>21</v>
      </c>
    </row>
    <row r="212" spans="1:9" x14ac:dyDescent="0.35">
      <c r="A212" s="203" t="s">
        <v>3183</v>
      </c>
      <c r="B212" s="211">
        <v>0</v>
      </c>
      <c r="C212" s="211">
        <v>15</v>
      </c>
      <c r="D212" s="211">
        <v>22</v>
      </c>
      <c r="E212" s="211">
        <v>39</v>
      </c>
      <c r="F212" s="211">
        <v>23</v>
      </c>
      <c r="G212" s="211">
        <v>51</v>
      </c>
      <c r="H212" s="211">
        <v>17</v>
      </c>
      <c r="I212" s="211">
        <v>19</v>
      </c>
    </row>
    <row r="213" spans="1:9" ht="15" thickBot="1" x14ac:dyDescent="0.4">
      <c r="A213" s="48" t="s">
        <v>3184</v>
      </c>
      <c r="B213" s="8">
        <f>B212-B211</f>
        <v>0</v>
      </c>
      <c r="C213" s="8">
        <f t="shared" ref="C213" si="2">C212-C211</f>
        <v>-2</v>
      </c>
      <c r="D213" s="8">
        <f t="shared" ref="D213" si="3">D212-D211</f>
        <v>4</v>
      </c>
      <c r="E213" s="8">
        <f t="shared" ref="E213" si="4">E212-E211</f>
        <v>17</v>
      </c>
      <c r="F213" s="8">
        <f t="shared" ref="F213" si="5">F212-F211</f>
        <v>11</v>
      </c>
      <c r="G213" s="8">
        <f t="shared" ref="G213" si="6">G212-G211</f>
        <v>-22</v>
      </c>
      <c r="H213" s="8">
        <f t="shared" ref="H213" si="7">H212-H211</f>
        <v>-4</v>
      </c>
      <c r="I213" s="8">
        <f t="shared" ref="I213" si="8">I212-I211</f>
        <v>-2</v>
      </c>
    </row>
    <row r="214" spans="1:9" ht="15" thickBot="1" x14ac:dyDescent="0.4">
      <c r="A214" s="211" t="s">
        <v>3185</v>
      </c>
      <c r="B214" s="18">
        <f>SUM(G213:H213)/SUM(G211:H211)</f>
        <v>-0.27659574468085107</v>
      </c>
    </row>
    <row r="215" spans="1:9" ht="15" thickBot="1" x14ac:dyDescent="0.4">
      <c r="A215" s="279" t="s">
        <v>3186</v>
      </c>
      <c r="B215" s="18">
        <f>I213/I211</f>
        <v>-9.5238095238095233E-2</v>
      </c>
    </row>
    <row r="217" spans="1:9" x14ac:dyDescent="0.35">
      <c r="A217" s="297" t="s">
        <v>3193</v>
      </c>
      <c r="B217" s="512" t="s">
        <v>3174</v>
      </c>
      <c r="C217" s="512"/>
      <c r="D217" s="512"/>
      <c r="E217" s="512"/>
    </row>
    <row r="218" spans="1:9" x14ac:dyDescent="0.35">
      <c r="A218" s="203" t="s">
        <v>3175</v>
      </c>
      <c r="B218" s="203" t="s">
        <v>3187</v>
      </c>
      <c r="C218" s="203" t="s">
        <v>3188</v>
      </c>
      <c r="D218" s="203" t="s">
        <v>3189</v>
      </c>
      <c r="E218" s="203" t="s">
        <v>90</v>
      </c>
    </row>
    <row r="219" spans="1:9" x14ac:dyDescent="0.35">
      <c r="A219" s="203" t="s">
        <v>3182</v>
      </c>
      <c r="B219" s="211">
        <v>112</v>
      </c>
      <c r="C219" s="211">
        <v>16</v>
      </c>
      <c r="D219" s="211">
        <v>9</v>
      </c>
      <c r="E219" s="211">
        <v>134</v>
      </c>
    </row>
    <row r="220" spans="1:9" x14ac:dyDescent="0.35">
      <c r="A220" s="203" t="s">
        <v>3183</v>
      </c>
      <c r="B220" s="211">
        <v>87</v>
      </c>
      <c r="C220" s="211">
        <v>17</v>
      </c>
      <c r="D220" s="211">
        <v>9</v>
      </c>
      <c r="E220" s="211">
        <v>151</v>
      </c>
    </row>
    <row r="221" spans="1:9" ht="15" thickBot="1" x14ac:dyDescent="0.4">
      <c r="A221" s="48" t="s">
        <v>3184</v>
      </c>
      <c r="B221" s="8">
        <f>B220-B219</f>
        <v>-25</v>
      </c>
      <c r="C221" s="8">
        <f t="shared" ref="C221:E221" si="9">C220-C219</f>
        <v>1</v>
      </c>
      <c r="D221" s="8">
        <f t="shared" si="9"/>
        <v>0</v>
      </c>
      <c r="E221" s="8">
        <f t="shared" si="9"/>
        <v>17</v>
      </c>
    </row>
    <row r="222" spans="1:9" ht="15" thickBot="1" x14ac:dyDescent="0.4">
      <c r="A222" s="279" t="s">
        <v>3190</v>
      </c>
      <c r="B222" s="18">
        <f>B221/B219</f>
        <v>-0.22321428571428573</v>
      </c>
    </row>
    <row r="226" spans="1:9" x14ac:dyDescent="0.35">
      <c r="A226" s="211"/>
      <c r="B226" s="211"/>
      <c r="C226" s="211"/>
      <c r="D226" s="211"/>
      <c r="E226" s="211"/>
      <c r="F226" s="211"/>
      <c r="G226" s="211"/>
      <c r="H226" s="211"/>
      <c r="I226" s="211"/>
    </row>
    <row r="227" spans="1:9" x14ac:dyDescent="0.35">
      <c r="A227" s="211"/>
      <c r="B227" s="211"/>
      <c r="C227" s="211"/>
      <c r="D227" s="211"/>
      <c r="E227" s="211"/>
      <c r="F227" s="211"/>
      <c r="G227" s="211"/>
      <c r="H227" s="211"/>
      <c r="I227" s="211"/>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17:E217"/>
    <mergeCell ref="B209:I209"/>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About</vt:lpstr>
      <vt:lpstr>Policy Characteristics</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Shelley Wenzel</cp:lastModifiedBy>
  <dcterms:created xsi:type="dcterms:W3CDTF">2014-07-10T20:44:47Z</dcterms:created>
  <dcterms:modified xsi:type="dcterms:W3CDTF">2021-08-19T00:38:06Z</dcterms:modified>
</cp:coreProperties>
</file>