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obrien\Dropbox (Energy Innovation)\Desktop\Models\E.U. Models\eps-eu\InputData\fuels\BCTR\"/>
    </mc:Choice>
  </mc:AlternateContent>
  <xr:revisionPtr revIDLastSave="0" documentId="13_ncr:1_{F6500BCC-809B-4E81-8AF7-2880CEA1FD3F}" xr6:coauthVersionLast="47" xr6:coauthVersionMax="47" xr10:uidLastSave="{00000000-0000-0000-0000-000000000000}"/>
  <bookViews>
    <workbookView xWindow="29970" yWindow="1440" windowWidth="27045" windowHeight="14490" activeTab="2" xr2:uid="{A875A243-FD0C-4B21-82AE-BAE80D34FF17}"/>
  </bookViews>
  <sheets>
    <sheet name="About" sheetId="1" r:id="rId1"/>
    <sheet name="calc" sheetId="3" r:id="rId2"/>
    <sheet name="BCT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 i="2" l="1"/>
  <c r="AD2" i="2"/>
  <c r="AC2" i="2"/>
  <c r="AB2" i="2"/>
  <c r="AA2" i="2"/>
  <c r="Z2" i="2"/>
  <c r="Y2" i="2"/>
  <c r="X2" i="2"/>
  <c r="W2" i="2"/>
  <c r="V2" i="2"/>
  <c r="U2" i="2"/>
  <c r="T2" i="2"/>
  <c r="S2" i="2"/>
  <c r="R2" i="2"/>
  <c r="Q2" i="2"/>
  <c r="P2" i="2"/>
  <c r="O2" i="2"/>
  <c r="N2" i="2"/>
  <c r="M2" i="2"/>
  <c r="L2" i="2"/>
  <c r="K2" i="2"/>
  <c r="J2" i="2"/>
  <c r="I2" i="2"/>
  <c r="H2" i="2"/>
  <c r="G2" i="2"/>
  <c r="F2" i="2"/>
  <c r="E2" i="2"/>
  <c r="D2" i="2"/>
  <c r="B2" i="2"/>
  <c r="C2" i="2"/>
  <c r="AA6" i="2"/>
  <c r="Z6" i="2"/>
  <c r="S6" i="2"/>
  <c r="R6" i="2"/>
  <c r="K6" i="2"/>
  <c r="J6" i="2"/>
  <c r="C6" i="2"/>
  <c r="AE3" i="2"/>
  <c r="AE6" i="2" s="1"/>
  <c r="AD3" i="2"/>
  <c r="AD6" i="2" s="1"/>
  <c r="AC3" i="2"/>
  <c r="AC6" i="2" s="1"/>
  <c r="AB3" i="2"/>
  <c r="AB6" i="2" s="1"/>
  <c r="AA3" i="2"/>
  <c r="Z3" i="2"/>
  <c r="Y3" i="2"/>
  <c r="Y6" i="2" s="1"/>
  <c r="X3" i="2"/>
  <c r="X6" i="2" s="1"/>
  <c r="W3" i="2"/>
  <c r="W6" i="2" s="1"/>
  <c r="V3" i="2"/>
  <c r="V6" i="2" s="1"/>
  <c r="U3" i="2"/>
  <c r="U6" i="2" s="1"/>
  <c r="T3" i="2"/>
  <c r="T6" i="2" s="1"/>
  <c r="S3" i="2"/>
  <c r="R3" i="2"/>
  <c r="Q3" i="2"/>
  <c r="Q6" i="2" s="1"/>
  <c r="P3" i="2"/>
  <c r="P6" i="2" s="1"/>
  <c r="O3" i="2"/>
  <c r="O6" i="2" s="1"/>
  <c r="N3" i="2"/>
  <c r="N6" i="2" s="1"/>
  <c r="M3" i="2"/>
  <c r="M6" i="2" s="1"/>
  <c r="L3" i="2"/>
  <c r="L6" i="2" s="1"/>
  <c r="K3" i="2"/>
  <c r="J3" i="2"/>
  <c r="I3" i="2"/>
  <c r="I6" i="2" s="1"/>
  <c r="H3" i="2"/>
  <c r="H6" i="2" s="1"/>
  <c r="G3" i="2"/>
  <c r="G6" i="2" s="1"/>
  <c r="F3" i="2"/>
  <c r="F6" i="2" s="1"/>
  <c r="E3" i="2"/>
  <c r="E6" i="2" s="1"/>
  <c r="D3" i="2"/>
  <c r="D6" i="2" s="1"/>
  <c r="C3" i="2"/>
  <c r="W11" i="3"/>
  <c r="B3" i="2"/>
  <c r="B6" i="2" s="1"/>
  <c r="B19" i="1"/>
  <c r="I20" i="1"/>
  <c r="I21" i="1" s="1"/>
  <c r="I22" i="1" s="1"/>
  <c r="I23" i="1" s="1"/>
  <c r="I24" i="1" s="1"/>
  <c r="I25" i="1" s="1"/>
  <c r="I26" i="1" s="1"/>
  <c r="B18" i="1" s="1"/>
  <c r="N11" i="3"/>
  <c r="O11" i="3" s="1"/>
  <c r="P11" i="3" s="1"/>
  <c r="Q11" i="3" s="1"/>
  <c r="R11" i="3" s="1"/>
  <c r="S11" i="3" s="1"/>
  <c r="T11" i="3" s="1"/>
  <c r="U11" i="3" s="1"/>
  <c r="M11" i="3"/>
  <c r="I11" i="3"/>
  <c r="J11" i="3" s="1"/>
  <c r="K11" i="3" s="1"/>
  <c r="H11" i="3"/>
  <c r="C11" i="3"/>
  <c r="D11" i="3"/>
  <c r="L11" i="3"/>
  <c r="G11" i="3"/>
  <c r="F11" i="3"/>
  <c r="E11" i="3"/>
  <c r="AF10" i="3"/>
  <c r="E10" i="3"/>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D10" i="3"/>
  <c r="X11" i="3" l="1"/>
  <c r="Y11" i="3" l="1"/>
  <c r="Z11" i="3" l="1"/>
  <c r="AA11" i="3" l="1"/>
  <c r="AB11" i="3" l="1"/>
  <c r="AC11" i="3" l="1"/>
  <c r="AD11" i="3" l="1"/>
  <c r="AE11" i="3" l="1"/>
</calcChain>
</file>

<file path=xl/sharedStrings.xml><?xml version="1.0" encoding="utf-8"?>
<sst xmlns="http://schemas.openxmlformats.org/spreadsheetml/2006/main" count="42" uniqueCount="37">
  <si>
    <t>BCTR BAU Carbon Tax Rate</t>
  </si>
  <si>
    <t>Source:</t>
  </si>
  <si>
    <t>Notes</t>
  </si>
  <si>
    <t>Unit: $/metric ton CO2e</t>
  </si>
  <si>
    <t>transportation sector</t>
  </si>
  <si>
    <t>electricity sector</t>
  </si>
  <si>
    <t>residential buildings sector</t>
  </si>
  <si>
    <t>commercial buildings sector</t>
  </si>
  <si>
    <t>industry sector</t>
  </si>
  <si>
    <t>district heat and hydrogen sector</t>
  </si>
  <si>
    <t>LULUCF sector (does not use fuel)</t>
  </si>
  <si>
    <t>geoengineering sector (uses industry sector rate)</t>
  </si>
  <si>
    <t>KNDE 2050 Minimalszenario</t>
  </si>
  <si>
    <t>€/MWh</t>
  </si>
  <si>
    <t>lignite</t>
  </si>
  <si>
    <t>tyndp</t>
  </si>
  <si>
    <t>light oil</t>
  </si>
  <si>
    <t>hard coal</t>
  </si>
  <si>
    <t>fossil gas</t>
  </si>
  <si>
    <t>Futures</t>
  </si>
  <si>
    <t>electricity</t>
  </si>
  <si>
    <t>Agora values</t>
  </si>
  <si>
    <t>CO2 price [€/t]</t>
  </si>
  <si>
    <t>inflation correction</t>
  </si>
  <si>
    <t>exchange rate 2012</t>
  </si>
  <si>
    <t>inflation rate EU27_2020</t>
  </si>
  <si>
    <t>exchange rate USD</t>
  </si>
  <si>
    <t xml:space="preserve">chained inflation (2012-2019) </t>
  </si>
  <si>
    <t>HICP - inflation rate</t>
  </si>
  <si>
    <t>EUROSTAT</t>
  </si>
  <si>
    <t>https://ec.europa.eu/eurostat/databrowser/view/tec00118__custom_8904210/default/table?lang=en</t>
  </si>
  <si>
    <t>Harmonised Indices of Consumer Prices (HICPs) are designed for international comparisons of consumer price inflation. HICP is used for example by the European Central Bank for monitoring of inflation in the Economic and Monetary Union and for the assessment of inflation convergence as required under Article 121 of the Treaty of Amsterdam. For the U.S. and Japan national consumer price indices are used in the table.</t>
  </si>
  <si>
    <t>ECU/EUR exchange rates versus national currencies</t>
  </si>
  <si>
    <t>https://ec.europa.eu/eurostat/databrowser/view/tec00033/default/table?lang=en</t>
  </si>
  <si>
    <t>Exchange rates are the price or value of one country's currency in relation to another. Here the exchange rates are those for the euro published by the European Central Bank. Before 1999 the exchange rates are those of the ECU, as published by the European Commission.</t>
  </si>
  <si>
    <t>source prices are EUR(2019), target is USD(2012)</t>
  </si>
  <si>
    <t>90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</si>
</sst>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2" borderId="0" xfId="0" applyFill="1"/>
    <xf numFmtId="0" fontId="0" fillId="0" borderId="1" xfId="0" applyBorder="1"/>
    <xf numFmtId="0" fontId="0" fillId="0" borderId="2" xfId="0" applyBorder="1" applyAlignment="1">
      <alignment horizontal="center"/>
    </xf>
    <xf numFmtId="0" fontId="0" fillId="0" borderId="2" xfId="0" applyBorder="1"/>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0" xfId="0" applyAlignment="1">
      <alignment horizontal="center"/>
    </xf>
    <xf numFmtId="0" fontId="0" fillId="0" borderId="4" xfId="0" applyBorder="1"/>
    <xf numFmtId="164" fontId="0" fillId="0" borderId="0" xfId="0" applyNumberFormat="1" applyAlignment="1">
      <alignment horizontal="center"/>
    </xf>
    <xf numFmtId="164" fontId="0" fillId="3" borderId="0" xfId="0" applyNumberFormat="1" applyFill="1" applyAlignment="1">
      <alignment horizontal="center"/>
    </xf>
    <xf numFmtId="1" fontId="0" fillId="0" borderId="0" xfId="0" applyNumberFormat="1" applyAlignment="1">
      <alignment horizontal="center"/>
    </xf>
    <xf numFmtId="1" fontId="0" fillId="0" borderId="5" xfId="0" applyNumberFormat="1" applyBorder="1" applyAlignment="1">
      <alignment horizontal="center"/>
    </xf>
    <xf numFmtId="1" fontId="0" fillId="4" borderId="0" xfId="0" applyNumberFormat="1" applyFill="1" applyAlignment="1">
      <alignment horizontal="center"/>
    </xf>
    <xf numFmtId="1" fontId="0" fillId="4" borderId="5" xfId="0" applyNumberFormat="1" applyFill="1" applyBorder="1" applyAlignment="1">
      <alignment horizontal="center"/>
    </xf>
    <xf numFmtId="0" fontId="0" fillId="0" borderId="6" xfId="0" applyBorder="1"/>
    <xf numFmtId="0" fontId="0" fillId="0" borderId="7" xfId="0"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1" fontId="0" fillId="0" borderId="0" xfId="0" applyNumberFormat="1"/>
    <xf numFmtId="165" fontId="0" fillId="0" borderId="0" xfId="0" applyNumberFormat="1"/>
    <xf numFmtId="0" fontId="0" fillId="3" borderId="0" xfId="0" applyFill="1"/>
    <xf numFmtId="164" fontId="0" fillId="0" borderId="0" xfId="0" applyNumberFormat="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908-BC85-41CC-9D98-173369A13AF6}">
  <dimension ref="A1:J29"/>
  <sheetViews>
    <sheetView workbookViewId="0">
      <selection activeCell="B26" sqref="B26"/>
    </sheetView>
  </sheetViews>
  <sheetFormatPr defaultRowHeight="14.5" x14ac:dyDescent="0.35"/>
  <cols>
    <col min="1" max="1" width="25" bestFit="1" customWidth="1"/>
    <col min="2" max="2" width="39" customWidth="1"/>
  </cols>
  <sheetData>
    <row r="1" spans="1:2" x14ac:dyDescent="0.35">
      <c r="A1" s="1" t="s">
        <v>0</v>
      </c>
    </row>
    <row r="3" spans="1:2" x14ac:dyDescent="0.35">
      <c r="A3" t="s">
        <v>1</v>
      </c>
      <c r="B3" s="23" t="s">
        <v>12</v>
      </c>
    </row>
    <row r="5" spans="1:2" x14ac:dyDescent="0.35">
      <c r="B5" s="23" t="s">
        <v>28</v>
      </c>
    </row>
    <row r="6" spans="1:2" x14ac:dyDescent="0.35">
      <c r="B6" t="s">
        <v>29</v>
      </c>
    </row>
    <row r="7" spans="1:2" x14ac:dyDescent="0.35">
      <c r="B7" t="s">
        <v>30</v>
      </c>
    </row>
    <row r="8" spans="1:2" x14ac:dyDescent="0.35">
      <c r="B8" t="s">
        <v>31</v>
      </c>
    </row>
    <row r="10" spans="1:2" x14ac:dyDescent="0.35">
      <c r="B10" s="23" t="s">
        <v>32</v>
      </c>
    </row>
    <row r="11" spans="1:2" x14ac:dyDescent="0.35">
      <c r="B11" t="s">
        <v>29</v>
      </c>
    </row>
    <row r="12" spans="1:2" x14ac:dyDescent="0.35">
      <c r="B12" t="s">
        <v>33</v>
      </c>
    </row>
    <row r="13" spans="1:2" x14ac:dyDescent="0.35">
      <c r="B13" t="s">
        <v>34</v>
      </c>
    </row>
    <row r="16" spans="1:2" x14ac:dyDescent="0.35">
      <c r="A16" s="1" t="s">
        <v>2</v>
      </c>
    </row>
    <row r="17" spans="1:10" x14ac:dyDescent="0.35">
      <c r="A17" t="s">
        <v>35</v>
      </c>
      <c r="H17" t="s">
        <v>25</v>
      </c>
      <c r="I17" t="s">
        <v>27</v>
      </c>
      <c r="J17" t="s">
        <v>26</v>
      </c>
    </row>
    <row r="18" spans="1:10" x14ac:dyDescent="0.35">
      <c r="A18" t="s">
        <v>23</v>
      </c>
      <c r="B18">
        <f>1/I26</f>
        <v>0.9237749814519286</v>
      </c>
      <c r="G18">
        <v>2011</v>
      </c>
      <c r="H18">
        <v>2.9</v>
      </c>
      <c r="J18" s="22">
        <v>1.3919999999999999</v>
      </c>
    </row>
    <row r="19" spans="1:10" x14ac:dyDescent="0.35">
      <c r="A19" t="s">
        <v>24</v>
      </c>
      <c r="B19" s="22">
        <f>J19</f>
        <v>1.2847999999999999</v>
      </c>
      <c r="G19">
        <v>2012</v>
      </c>
      <c r="H19">
        <v>2.6</v>
      </c>
      <c r="I19">
        <v>1</v>
      </c>
      <c r="J19" s="22">
        <v>1.2847999999999999</v>
      </c>
    </row>
    <row r="20" spans="1:10" x14ac:dyDescent="0.35">
      <c r="G20">
        <v>2013</v>
      </c>
      <c r="H20">
        <v>1.3</v>
      </c>
      <c r="I20">
        <f>(1+H19/100)*I19</f>
        <v>1.026</v>
      </c>
      <c r="J20" s="22">
        <v>1.3281000000000001</v>
      </c>
    </row>
    <row r="21" spans="1:10" x14ac:dyDescent="0.35">
      <c r="G21">
        <v>2014</v>
      </c>
      <c r="H21">
        <v>0.4</v>
      </c>
      <c r="I21">
        <f t="shared" ref="I21:I26" si="0">(1+H20/100)*I20</f>
        <v>1.0393379999999999</v>
      </c>
      <c r="J21" s="22">
        <v>1.3285</v>
      </c>
    </row>
    <row r="22" spans="1:10" x14ac:dyDescent="0.35">
      <c r="G22">
        <v>2015</v>
      </c>
      <c r="H22">
        <v>0.1</v>
      </c>
      <c r="I22">
        <f t="shared" si="0"/>
        <v>1.0434953519999999</v>
      </c>
      <c r="J22" s="22">
        <v>1.1094999999999999</v>
      </c>
    </row>
    <row r="23" spans="1:10" x14ac:dyDescent="0.35">
      <c r="G23">
        <v>2016</v>
      </c>
      <c r="H23">
        <v>0.2</v>
      </c>
      <c r="I23">
        <f t="shared" si="0"/>
        <v>1.0445388473519999</v>
      </c>
      <c r="J23" s="22">
        <v>1.1069</v>
      </c>
    </row>
    <row r="24" spans="1:10" x14ac:dyDescent="0.35">
      <c r="G24">
        <v>2017</v>
      </c>
      <c r="H24">
        <v>1.6</v>
      </c>
      <c r="I24">
        <f t="shared" si="0"/>
        <v>1.0466279250467039</v>
      </c>
      <c r="J24" s="22">
        <v>1.1296999999999999</v>
      </c>
    </row>
    <row r="25" spans="1:10" x14ac:dyDescent="0.35">
      <c r="G25">
        <v>2018</v>
      </c>
      <c r="H25">
        <v>1.8</v>
      </c>
      <c r="I25">
        <f t="shared" si="0"/>
        <v>1.0633739718474511</v>
      </c>
      <c r="J25" s="22">
        <v>1.181</v>
      </c>
    </row>
    <row r="26" spans="1:10" x14ac:dyDescent="0.35">
      <c r="G26">
        <v>2019</v>
      </c>
      <c r="H26">
        <v>1.4</v>
      </c>
      <c r="I26">
        <f t="shared" si="0"/>
        <v>1.0825147033407052</v>
      </c>
      <c r="J26" s="22">
        <v>1.1194999999999999</v>
      </c>
    </row>
    <row r="27" spans="1:10" x14ac:dyDescent="0.35">
      <c r="G27">
        <v>2020</v>
      </c>
      <c r="H27">
        <v>0.7</v>
      </c>
      <c r="J27" s="22">
        <v>1.1422000000000001</v>
      </c>
    </row>
    <row r="28" spans="1:10" x14ac:dyDescent="0.35">
      <c r="G28">
        <v>2021</v>
      </c>
      <c r="H28">
        <v>2.9</v>
      </c>
      <c r="J28" s="22">
        <v>1.1827000000000001</v>
      </c>
    </row>
    <row r="29" spans="1:10" x14ac:dyDescent="0.35">
      <c r="G29">
        <v>2022</v>
      </c>
      <c r="H29">
        <v>9.1999999999999993</v>
      </c>
      <c r="J29" s="22">
        <v>1.0529999999999999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0E24-171C-4D88-87CC-C12B3017F0B8}">
  <dimension ref="A1:AF11"/>
  <sheetViews>
    <sheetView workbookViewId="0">
      <selection activeCell="D30" sqref="D30"/>
    </sheetView>
  </sheetViews>
  <sheetFormatPr defaultRowHeight="14.5" x14ac:dyDescent="0.35"/>
  <sheetData>
    <row r="1" spans="1:32" x14ac:dyDescent="0.35">
      <c r="A1" s="4" t="s">
        <v>13</v>
      </c>
      <c r="B1" s="5">
        <v>2020</v>
      </c>
      <c r="C1" s="5">
        <v>2021</v>
      </c>
      <c r="D1" s="5">
        <v>2022</v>
      </c>
      <c r="E1" s="5">
        <v>2023</v>
      </c>
      <c r="F1" s="5">
        <v>2024</v>
      </c>
      <c r="G1" s="6"/>
      <c r="H1" s="7">
        <v>2025</v>
      </c>
      <c r="I1" s="7">
        <v>2030</v>
      </c>
      <c r="J1" s="8">
        <v>2040</v>
      </c>
      <c r="K1" s="9"/>
    </row>
    <row r="2" spans="1:32" x14ac:dyDescent="0.35">
      <c r="A2" s="10" t="s">
        <v>14</v>
      </c>
      <c r="B2" s="11"/>
      <c r="C2" s="11"/>
      <c r="D2" s="11"/>
      <c r="E2" s="12">
        <v>4</v>
      </c>
      <c r="F2" s="12"/>
      <c r="H2" s="13">
        <v>3.9600000000000004</v>
      </c>
      <c r="I2" s="13">
        <v>3.9600000000000004</v>
      </c>
      <c r="J2" s="14">
        <v>3.9600000000000004</v>
      </c>
      <c r="K2" t="s">
        <v>15</v>
      </c>
    </row>
    <row r="3" spans="1:32" x14ac:dyDescent="0.35">
      <c r="A3" s="10" t="s">
        <v>16</v>
      </c>
      <c r="B3" s="11"/>
      <c r="C3" s="11"/>
      <c r="D3" s="11"/>
      <c r="E3" s="12">
        <v>49.298860648553898</v>
      </c>
      <c r="F3" s="12"/>
      <c r="H3" s="13">
        <v>67.680000000000007</v>
      </c>
      <c r="I3" s="13">
        <v>73.8</v>
      </c>
      <c r="J3" s="14">
        <v>79.92</v>
      </c>
      <c r="K3" t="s">
        <v>15</v>
      </c>
    </row>
    <row r="4" spans="1:32" x14ac:dyDescent="0.35">
      <c r="A4" s="10" t="s">
        <v>17</v>
      </c>
      <c r="B4" s="11"/>
      <c r="C4" s="11"/>
      <c r="D4" s="11"/>
      <c r="E4" s="12">
        <v>14.259389259389257</v>
      </c>
      <c r="F4" s="12">
        <v>14.259389259389257</v>
      </c>
      <c r="H4" s="13">
        <v>13.68</v>
      </c>
      <c r="I4" s="13">
        <v>15.48</v>
      </c>
      <c r="J4" s="14">
        <v>24.840000000000003</v>
      </c>
      <c r="K4" t="s">
        <v>15</v>
      </c>
    </row>
    <row r="5" spans="1:32" x14ac:dyDescent="0.35">
      <c r="A5" s="10" t="s">
        <v>18</v>
      </c>
      <c r="B5" s="11"/>
      <c r="C5" s="11"/>
      <c r="D5" s="11"/>
      <c r="E5" s="12">
        <v>35</v>
      </c>
      <c r="F5" s="12">
        <v>50</v>
      </c>
      <c r="H5" s="15">
        <v>45</v>
      </c>
      <c r="I5" s="15">
        <v>30</v>
      </c>
      <c r="J5" s="16">
        <v>30</v>
      </c>
      <c r="K5" t="s">
        <v>19</v>
      </c>
    </row>
    <row r="6" spans="1:32" x14ac:dyDescent="0.35">
      <c r="A6" s="10" t="s">
        <v>20</v>
      </c>
      <c r="B6" s="11"/>
      <c r="C6" s="11"/>
      <c r="D6" s="11"/>
      <c r="E6" s="12">
        <v>110</v>
      </c>
      <c r="F6" s="12">
        <v>130</v>
      </c>
      <c r="H6" s="15">
        <v>110</v>
      </c>
      <c r="I6" s="15">
        <v>80</v>
      </c>
      <c r="J6" s="16">
        <v>90</v>
      </c>
      <c r="K6" t="s">
        <v>21</v>
      </c>
    </row>
    <row r="7" spans="1:32" x14ac:dyDescent="0.35">
      <c r="A7" s="17" t="s">
        <v>22</v>
      </c>
      <c r="B7" s="18"/>
      <c r="C7" s="18"/>
      <c r="D7" s="18"/>
      <c r="E7" s="18">
        <v>35</v>
      </c>
      <c r="F7" s="18"/>
      <c r="G7" s="18"/>
      <c r="H7" s="19">
        <v>35</v>
      </c>
      <c r="I7" s="19">
        <v>50</v>
      </c>
      <c r="J7" s="20">
        <v>70</v>
      </c>
      <c r="K7" t="s">
        <v>12</v>
      </c>
      <c r="M7" t="s">
        <v>36</v>
      </c>
    </row>
    <row r="10" spans="1:32" x14ac:dyDescent="0.35">
      <c r="A10" s="17" t="s">
        <v>22</v>
      </c>
      <c r="C10">
        <v>2021</v>
      </c>
      <c r="D10">
        <f>C10+1</f>
        <v>2022</v>
      </c>
      <c r="E10">
        <f t="shared" ref="E10:AF10" si="0">D10+1</f>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35">
      <c r="C11">
        <f>D11</f>
        <v>35</v>
      </c>
      <c r="D11">
        <f>E11</f>
        <v>35</v>
      </c>
      <c r="E11">
        <f>E7</f>
        <v>35</v>
      </c>
      <c r="F11">
        <f>E11</f>
        <v>35</v>
      </c>
      <c r="G11">
        <f>F11</f>
        <v>35</v>
      </c>
      <c r="H11">
        <f>G11+($L$11-$G$11)/5</f>
        <v>38</v>
      </c>
      <c r="I11">
        <f t="shared" ref="I11:K11" si="1">H11+($L$11-$G$11)/5</f>
        <v>41</v>
      </c>
      <c r="J11">
        <f t="shared" si="1"/>
        <v>44</v>
      </c>
      <c r="K11">
        <f t="shared" si="1"/>
        <v>47</v>
      </c>
      <c r="L11" s="21">
        <f>I7</f>
        <v>50</v>
      </c>
      <c r="M11">
        <f>L11+($V$11-$L$11)/10</f>
        <v>52</v>
      </c>
      <c r="N11">
        <f t="shared" ref="N11:U11" si="2">M11+($V$11-$L$11)/10</f>
        <v>54</v>
      </c>
      <c r="O11">
        <f t="shared" si="2"/>
        <v>56</v>
      </c>
      <c r="P11">
        <f t="shared" si="2"/>
        <v>58</v>
      </c>
      <c r="Q11">
        <f t="shared" si="2"/>
        <v>60</v>
      </c>
      <c r="R11">
        <f t="shared" si="2"/>
        <v>62</v>
      </c>
      <c r="S11">
        <f t="shared" si="2"/>
        <v>64</v>
      </c>
      <c r="T11">
        <f t="shared" si="2"/>
        <v>66</v>
      </c>
      <c r="U11">
        <f t="shared" si="2"/>
        <v>68</v>
      </c>
      <c r="V11">
        <v>70</v>
      </c>
      <c r="W11">
        <f>V11+($V$11-$L$11)/10</f>
        <v>72</v>
      </c>
      <c r="X11">
        <f t="shared" ref="X11" si="3">W11+($V$11-$L$11)/10</f>
        <v>74</v>
      </c>
      <c r="Y11">
        <f t="shared" ref="Y11" si="4">X11+($V$11-$L$11)/10</f>
        <v>76</v>
      </c>
      <c r="Z11">
        <f t="shared" ref="Z11" si="5">Y11+($V$11-$L$11)/10</f>
        <v>78</v>
      </c>
      <c r="AA11">
        <f t="shared" ref="AA11" si="6">Z11+($V$11-$L$11)/10</f>
        <v>80</v>
      </c>
      <c r="AB11">
        <f t="shared" ref="AB11" si="7">AA11+($V$11-$L$11)/10</f>
        <v>82</v>
      </c>
      <c r="AC11">
        <f t="shared" ref="AC11" si="8">AB11+($V$11-$L$11)/10</f>
        <v>84</v>
      </c>
      <c r="AD11">
        <f t="shared" ref="AD11" si="9">AC11+($V$11-$L$11)/10</f>
        <v>86</v>
      </c>
      <c r="AE11">
        <f t="shared" ref="AE11" si="10">AD11+($V$11-$L$11)/10</f>
        <v>88</v>
      </c>
      <c r="AF11">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720-4507-45D9-BCC3-2B2208374E22}">
  <sheetPr>
    <tabColor theme="4" tint="-0.249977111117893"/>
  </sheetPr>
  <dimension ref="A1:AE9"/>
  <sheetViews>
    <sheetView tabSelected="1" workbookViewId="0">
      <selection activeCell="B2" sqref="B2:AE2"/>
    </sheetView>
  </sheetViews>
  <sheetFormatPr defaultRowHeight="14.5" x14ac:dyDescent="0.35"/>
  <cols>
    <col min="1" max="1" width="48" customWidth="1"/>
  </cols>
  <sheetData>
    <row r="1" spans="1:31" x14ac:dyDescent="0.35">
      <c r="A1" s="2" t="s">
        <v>3</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x14ac:dyDescent="0.35">
      <c r="A2" t="s">
        <v>4</v>
      </c>
      <c r="B2" s="24">
        <f t="shared" ref="B2" si="0">B3</f>
        <v>41.540313365930324</v>
      </c>
      <c r="C2" s="24">
        <f>C3</f>
        <v>41.540313365930324</v>
      </c>
      <c r="D2" s="24">
        <f t="shared" ref="D2:AE2" si="1">D3</f>
        <v>41.540313365930324</v>
      </c>
      <c r="E2" s="24">
        <f t="shared" si="1"/>
        <v>41.540313365930324</v>
      </c>
      <c r="F2" s="24">
        <f t="shared" si="1"/>
        <v>41.540313365930324</v>
      </c>
      <c r="G2" s="24">
        <f t="shared" si="1"/>
        <v>45.100911654438633</v>
      </c>
      <c r="H2" s="24">
        <f t="shared" si="1"/>
        <v>48.66150994294695</v>
      </c>
      <c r="I2" s="24">
        <f t="shared" si="1"/>
        <v>52.222108231455259</v>
      </c>
      <c r="J2" s="24">
        <f t="shared" si="1"/>
        <v>55.782706519963583</v>
      </c>
      <c r="K2" s="24">
        <f t="shared" si="1"/>
        <v>59.343304808471892</v>
      </c>
      <c r="L2" s="24">
        <f t="shared" si="1"/>
        <v>61.717037000810762</v>
      </c>
      <c r="M2" s="24">
        <f t="shared" si="1"/>
        <v>64.09076919314964</v>
      </c>
      <c r="N2" s="24">
        <f t="shared" si="1"/>
        <v>66.464501385488518</v>
      </c>
      <c r="O2" s="24">
        <f t="shared" si="1"/>
        <v>68.838233577827395</v>
      </c>
      <c r="P2" s="24">
        <f t="shared" si="1"/>
        <v>71.211965770166259</v>
      </c>
      <c r="Q2" s="24">
        <f t="shared" si="1"/>
        <v>73.585697962505151</v>
      </c>
      <c r="R2" s="24">
        <f t="shared" si="1"/>
        <v>75.959430154844014</v>
      </c>
      <c r="S2" s="24">
        <f t="shared" si="1"/>
        <v>78.333162347182892</v>
      </c>
      <c r="T2" s="24">
        <f t="shared" si="1"/>
        <v>80.70689453952177</v>
      </c>
      <c r="U2" s="24">
        <f t="shared" si="1"/>
        <v>83.080626731860647</v>
      </c>
      <c r="V2" s="24">
        <f t="shared" si="1"/>
        <v>85.454358924199525</v>
      </c>
      <c r="W2" s="24">
        <f t="shared" si="1"/>
        <v>87.828091116538388</v>
      </c>
      <c r="X2" s="24">
        <f t="shared" si="1"/>
        <v>90.201823308877266</v>
      </c>
      <c r="Y2" s="24">
        <f t="shared" si="1"/>
        <v>92.575555501216144</v>
      </c>
      <c r="Z2" s="24">
        <f t="shared" si="1"/>
        <v>94.949287693555036</v>
      </c>
      <c r="AA2" s="24">
        <f t="shared" si="1"/>
        <v>97.323019885893899</v>
      </c>
      <c r="AB2" s="24">
        <f t="shared" si="1"/>
        <v>99.696752078232777</v>
      </c>
      <c r="AC2" s="24">
        <f t="shared" si="1"/>
        <v>102.07048427057165</v>
      </c>
      <c r="AD2" s="24">
        <f t="shared" si="1"/>
        <v>104.44421646291052</v>
      </c>
      <c r="AE2" s="24">
        <f t="shared" si="1"/>
        <v>106.8179486552494</v>
      </c>
    </row>
    <row r="3" spans="1:31" x14ac:dyDescent="0.35">
      <c r="A3" t="s">
        <v>5</v>
      </c>
      <c r="B3" s="24">
        <f>calc!C11*About!$B$18*About!$B$19</f>
        <v>41.540313365930324</v>
      </c>
      <c r="C3" s="24">
        <f>calc!D11*About!$B$18*About!$B$19</f>
        <v>41.540313365930324</v>
      </c>
      <c r="D3" s="24">
        <f>calc!E11*About!$B$18*About!$B$19</f>
        <v>41.540313365930324</v>
      </c>
      <c r="E3" s="24">
        <f>calc!F11*About!$B$18*About!$B$19</f>
        <v>41.540313365930324</v>
      </c>
      <c r="F3" s="24">
        <f>calc!G11*About!$B$18*About!$B$19</f>
        <v>41.540313365930324</v>
      </c>
      <c r="G3" s="24">
        <f>calc!H11*About!$B$18*About!$B$19</f>
        <v>45.100911654438633</v>
      </c>
      <c r="H3" s="24">
        <f>calc!I11*About!$B$18*About!$B$19</f>
        <v>48.66150994294695</v>
      </c>
      <c r="I3" s="24">
        <f>calc!J11*About!$B$18*About!$B$19</f>
        <v>52.222108231455259</v>
      </c>
      <c r="J3" s="24">
        <f>calc!K11*About!$B$18*About!$B$19</f>
        <v>55.782706519963583</v>
      </c>
      <c r="K3" s="24">
        <f>calc!L11*About!$B$18*About!$B$19</f>
        <v>59.343304808471892</v>
      </c>
      <c r="L3" s="24">
        <f>calc!M11*About!$B$18*About!$B$19</f>
        <v>61.717037000810762</v>
      </c>
      <c r="M3" s="24">
        <f>calc!N11*About!$B$18*About!$B$19</f>
        <v>64.09076919314964</v>
      </c>
      <c r="N3" s="24">
        <f>calc!O11*About!$B$18*About!$B$19</f>
        <v>66.464501385488518</v>
      </c>
      <c r="O3" s="24">
        <f>calc!P11*About!$B$18*About!$B$19</f>
        <v>68.838233577827395</v>
      </c>
      <c r="P3" s="24">
        <f>calc!Q11*About!$B$18*About!$B$19</f>
        <v>71.211965770166259</v>
      </c>
      <c r="Q3" s="24">
        <f>calc!R11*About!$B$18*About!$B$19</f>
        <v>73.585697962505151</v>
      </c>
      <c r="R3" s="24">
        <f>calc!S11*About!$B$18*About!$B$19</f>
        <v>75.959430154844014</v>
      </c>
      <c r="S3" s="24">
        <f>calc!T11*About!$B$18*About!$B$19</f>
        <v>78.333162347182892</v>
      </c>
      <c r="T3" s="24">
        <f>calc!U11*About!$B$18*About!$B$19</f>
        <v>80.70689453952177</v>
      </c>
      <c r="U3" s="24">
        <f>calc!V11*About!$B$18*About!$B$19</f>
        <v>83.080626731860647</v>
      </c>
      <c r="V3" s="24">
        <f>calc!W11*About!$B$18*About!$B$19</f>
        <v>85.454358924199525</v>
      </c>
      <c r="W3" s="24">
        <f>calc!X11*About!$B$18*About!$B$19</f>
        <v>87.828091116538388</v>
      </c>
      <c r="X3" s="24">
        <f>calc!Y11*About!$B$18*About!$B$19</f>
        <v>90.201823308877266</v>
      </c>
      <c r="Y3" s="24">
        <f>calc!Z11*About!$B$18*About!$B$19</f>
        <v>92.575555501216144</v>
      </c>
      <c r="Z3" s="24">
        <f>calc!AA11*About!$B$18*About!$B$19</f>
        <v>94.949287693555036</v>
      </c>
      <c r="AA3" s="24">
        <f>calc!AB11*About!$B$18*About!$B$19</f>
        <v>97.323019885893899</v>
      </c>
      <c r="AB3" s="24">
        <f>calc!AC11*About!$B$18*About!$B$19</f>
        <v>99.696752078232777</v>
      </c>
      <c r="AC3" s="24">
        <f>calc!AD11*About!$B$18*About!$B$19</f>
        <v>102.07048427057165</v>
      </c>
      <c r="AD3" s="24">
        <f>calc!AE11*About!$B$18*About!$B$19</f>
        <v>104.44421646291052</v>
      </c>
      <c r="AE3" s="24">
        <f>calc!AF11*About!$B$18*About!$B$19</f>
        <v>106.8179486552494</v>
      </c>
    </row>
    <row r="4" spans="1:31" x14ac:dyDescent="0.35">
      <c r="A4" t="s">
        <v>6</v>
      </c>
      <c r="B4" s="24">
        <v>0</v>
      </c>
      <c r="C4" s="24">
        <v>0</v>
      </c>
      <c r="D4" s="24">
        <v>0</v>
      </c>
      <c r="E4" s="24">
        <v>0</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0</v>
      </c>
      <c r="Y4" s="24">
        <v>0</v>
      </c>
      <c r="Z4" s="24">
        <v>0</v>
      </c>
      <c r="AA4" s="24">
        <v>0</v>
      </c>
      <c r="AB4" s="24">
        <v>0</v>
      </c>
      <c r="AC4" s="24">
        <v>0</v>
      </c>
      <c r="AD4" s="24">
        <v>0</v>
      </c>
      <c r="AE4" s="24">
        <v>0</v>
      </c>
    </row>
    <row r="5" spans="1:31" x14ac:dyDescent="0.35">
      <c r="A5" t="s">
        <v>7</v>
      </c>
      <c r="B5" s="24">
        <v>0</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row>
    <row r="6" spans="1:31" x14ac:dyDescent="0.35">
      <c r="A6" t="s">
        <v>8</v>
      </c>
      <c r="B6" s="24">
        <f>B3</f>
        <v>41.540313365930324</v>
      </c>
      <c r="C6" s="24">
        <f t="shared" ref="C6:AE6" si="2">C3</f>
        <v>41.540313365930324</v>
      </c>
      <c r="D6" s="24">
        <f t="shared" si="2"/>
        <v>41.540313365930324</v>
      </c>
      <c r="E6" s="24">
        <f t="shared" si="2"/>
        <v>41.540313365930324</v>
      </c>
      <c r="F6" s="24">
        <f t="shared" si="2"/>
        <v>41.540313365930324</v>
      </c>
      <c r="G6" s="24">
        <f t="shared" si="2"/>
        <v>45.100911654438633</v>
      </c>
      <c r="H6" s="24">
        <f t="shared" si="2"/>
        <v>48.66150994294695</v>
      </c>
      <c r="I6" s="24">
        <f t="shared" si="2"/>
        <v>52.222108231455259</v>
      </c>
      <c r="J6" s="24">
        <f t="shared" si="2"/>
        <v>55.782706519963583</v>
      </c>
      <c r="K6" s="24">
        <f t="shared" si="2"/>
        <v>59.343304808471892</v>
      </c>
      <c r="L6" s="24">
        <f t="shared" si="2"/>
        <v>61.717037000810762</v>
      </c>
      <c r="M6" s="24">
        <f t="shared" si="2"/>
        <v>64.09076919314964</v>
      </c>
      <c r="N6" s="24">
        <f t="shared" si="2"/>
        <v>66.464501385488518</v>
      </c>
      <c r="O6" s="24">
        <f t="shared" si="2"/>
        <v>68.838233577827395</v>
      </c>
      <c r="P6" s="24">
        <f t="shared" si="2"/>
        <v>71.211965770166259</v>
      </c>
      <c r="Q6" s="24">
        <f t="shared" si="2"/>
        <v>73.585697962505151</v>
      </c>
      <c r="R6" s="24">
        <f t="shared" si="2"/>
        <v>75.959430154844014</v>
      </c>
      <c r="S6" s="24">
        <f t="shared" si="2"/>
        <v>78.333162347182892</v>
      </c>
      <c r="T6" s="24">
        <f t="shared" si="2"/>
        <v>80.70689453952177</v>
      </c>
      <c r="U6" s="24">
        <f t="shared" si="2"/>
        <v>83.080626731860647</v>
      </c>
      <c r="V6" s="24">
        <f t="shared" si="2"/>
        <v>85.454358924199525</v>
      </c>
      <c r="W6" s="24">
        <f t="shared" si="2"/>
        <v>87.828091116538388</v>
      </c>
      <c r="X6" s="24">
        <f t="shared" si="2"/>
        <v>90.201823308877266</v>
      </c>
      <c r="Y6" s="24">
        <f t="shared" si="2"/>
        <v>92.575555501216144</v>
      </c>
      <c r="Z6" s="24">
        <f t="shared" si="2"/>
        <v>94.949287693555036</v>
      </c>
      <c r="AA6" s="24">
        <f t="shared" si="2"/>
        <v>97.323019885893899</v>
      </c>
      <c r="AB6" s="24">
        <f t="shared" si="2"/>
        <v>99.696752078232777</v>
      </c>
      <c r="AC6" s="24">
        <f t="shared" si="2"/>
        <v>102.07048427057165</v>
      </c>
      <c r="AD6" s="24">
        <f t="shared" si="2"/>
        <v>104.44421646291052</v>
      </c>
      <c r="AE6" s="24">
        <f t="shared" si="2"/>
        <v>106.8179486552494</v>
      </c>
    </row>
    <row r="7" spans="1:31" x14ac:dyDescent="0.35">
      <c r="A7" t="s">
        <v>9</v>
      </c>
      <c r="B7" s="24">
        <v>0</v>
      </c>
      <c r="C7" s="24">
        <v>0</v>
      </c>
      <c r="D7" s="24">
        <v>0</v>
      </c>
      <c r="E7" s="24">
        <v>0</v>
      </c>
      <c r="F7" s="24">
        <v>0</v>
      </c>
      <c r="G7" s="24">
        <v>0</v>
      </c>
      <c r="H7" s="24">
        <v>0</v>
      </c>
      <c r="I7" s="24">
        <v>0</v>
      </c>
      <c r="J7" s="24">
        <v>0</v>
      </c>
      <c r="K7" s="24">
        <v>0</v>
      </c>
      <c r="L7" s="24">
        <v>0</v>
      </c>
      <c r="M7" s="24">
        <v>0</v>
      </c>
      <c r="N7" s="24">
        <v>0</v>
      </c>
      <c r="O7" s="24">
        <v>0</v>
      </c>
      <c r="P7" s="24">
        <v>0</v>
      </c>
      <c r="Q7" s="24">
        <v>0</v>
      </c>
      <c r="R7" s="24">
        <v>0</v>
      </c>
      <c r="S7" s="24">
        <v>0</v>
      </c>
      <c r="T7" s="24">
        <v>0</v>
      </c>
      <c r="U7" s="24">
        <v>0</v>
      </c>
      <c r="V7" s="24">
        <v>0</v>
      </c>
      <c r="W7" s="24">
        <v>0</v>
      </c>
      <c r="X7" s="24">
        <v>0</v>
      </c>
      <c r="Y7" s="24">
        <v>0</v>
      </c>
      <c r="Z7" s="24">
        <v>0</v>
      </c>
      <c r="AA7" s="24">
        <v>0</v>
      </c>
      <c r="AB7" s="24">
        <v>0</v>
      </c>
      <c r="AC7" s="24">
        <v>0</v>
      </c>
      <c r="AD7" s="24">
        <v>0</v>
      </c>
      <c r="AE7" s="24">
        <v>0</v>
      </c>
    </row>
    <row r="8" spans="1:31" x14ac:dyDescent="0.35">
      <c r="A8" s="3" t="s">
        <v>10</v>
      </c>
      <c r="B8" s="25">
        <v>0</v>
      </c>
      <c r="C8" s="25">
        <v>0</v>
      </c>
      <c r="D8" s="25">
        <v>0</v>
      </c>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row>
    <row r="9" spans="1:31" x14ac:dyDescent="0.35">
      <c r="A9" s="3" t="s">
        <v>11</v>
      </c>
      <c r="B9" s="25">
        <v>0</v>
      </c>
      <c r="C9" s="25">
        <v>0</v>
      </c>
      <c r="D9" s="25">
        <v>0</v>
      </c>
      <c r="E9" s="25">
        <v>0</v>
      </c>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AEB696-AA90-45CB-B453-739D51A4BE95}">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A3810981-6F61-4C76-A985-60AA740A5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7D143-7832-42EF-BDC9-4813FDEF40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vt:lpstr>
      <vt:lpstr>BCTR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2020-08-15T02:29:02Z</dcterms:created>
  <dcterms:modified xsi:type="dcterms:W3CDTF">2024-03-28T18:45:07Z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