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European Union\Models\eps-eu\InputData\trans\BNVP\"/>
    </mc:Choice>
  </mc:AlternateContent>
  <xr:revisionPtr revIDLastSave="0" documentId="13_ncr:1_{C60E464C-BACC-4F0C-9735-E1BF9A5D690C}" xr6:coauthVersionLast="46" xr6:coauthVersionMax="46" xr10:uidLastSave="{00000000-0000-0000-0000-000000000000}"/>
  <bookViews>
    <workbookView xWindow="-120" yWindow="-120" windowWidth="29040" windowHeight="17640" firstSheet="11" activeTab="17" xr2:uid="{00000000-000D-0000-FFFF-FFFF00000000}"/>
  </bookViews>
  <sheets>
    <sheet name="About" sheetId="1" r:id="rId1"/>
    <sheet name="Data_pass_LDVs" sheetId="33" r:id="rId2"/>
    <sheet name="Conventional Daycab Trucks" sheetId="20" r:id="rId3"/>
    <sheet name="Conventional Sleeper Trucks" sheetId="21" r:id="rId4"/>
    <sheet name="Passenger Aircraft" sheetId="22" r:id="rId5"/>
    <sheet name="Ships" sheetId="25" r:id="rId6"/>
    <sheet name="Motorbikes" sheetId="23" r:id="rId7"/>
    <sheet name="BNVP-LDVs-psgr" sheetId="2" r:id="rId8"/>
    <sheet name="BNVP-LDVs-frgt" sheetId="8" r:id="rId9"/>
    <sheet name="BNVP-HDVs-psgr" sheetId="9" r:id="rId10"/>
    <sheet name="BNVP-HDVs-frgt" sheetId="10" r:id="rId11"/>
    <sheet name="BNVP-aircraft-psgr" sheetId="11" r:id="rId12"/>
    <sheet name="BNVP-aircraft-frgt" sheetId="12" r:id="rId13"/>
    <sheet name="BNVP-rail-psgr" sheetId="13" r:id="rId14"/>
    <sheet name="BNVP-rail-frgt" sheetId="14" r:id="rId15"/>
    <sheet name="BNVP-ships-psgr" sheetId="15" r:id="rId16"/>
    <sheet name="BNVP-ships-frgt" sheetId="16" r:id="rId17"/>
    <sheet name="BNVP-motorbikes-psgr" sheetId="17" r:id="rId18"/>
    <sheet name="BNVP-motorbikes-frgt" sheetId="18" r:id="rId19"/>
  </sheets>
  <definedNames>
    <definedName name="cpi_2010to2012">About!#REF!</definedName>
    <definedName name="cpi_2013to2012">About!$A$135</definedName>
    <definedName name="cpi_2014to2012">About!$A$134</definedName>
    <definedName name="cpi_2016to2012">About!$A$136</definedName>
    <definedName name="cpi_2017to2012">About!$A$137</definedName>
    <definedName name="cpi_2018to2012">About!$A$138</definedName>
    <definedName name="cpi_2019to2012">About!$A$139</definedName>
    <definedName name="cpi_2020to2012">About!$A$140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1" l="1"/>
  <c r="E1" i="12" s="1"/>
  <c r="E1" i="13" s="1"/>
  <c r="E1" i="14" s="1"/>
  <c r="E1" i="15" s="1"/>
  <c r="E1" i="16" s="1"/>
  <c r="E1" i="17" s="1"/>
  <c r="E1" i="18" s="1"/>
  <c r="F1" i="11"/>
  <c r="F1" i="12" s="1"/>
  <c r="F1" i="13" s="1"/>
  <c r="F1" i="14" s="1"/>
  <c r="F1" i="15" s="1"/>
  <c r="F1" i="16" s="1"/>
  <c r="F1" i="17" s="1"/>
  <c r="F1" i="18" s="1"/>
  <c r="N1" i="11"/>
  <c r="N1" i="12" s="1"/>
  <c r="N1" i="13" s="1"/>
  <c r="N1" i="14" s="1"/>
  <c r="N1" i="15" s="1"/>
  <c r="N1" i="16" s="1"/>
  <c r="N1" i="17" s="1"/>
  <c r="N1" i="18" s="1"/>
  <c r="AA1" i="11"/>
  <c r="AA1" i="12" s="1"/>
  <c r="AA1" i="13" s="1"/>
  <c r="AA1" i="14" s="1"/>
  <c r="AA1" i="15" s="1"/>
  <c r="AA1" i="16" s="1"/>
  <c r="AA1" i="17" s="1"/>
  <c r="AA1" i="18" s="1"/>
  <c r="AB1" i="11"/>
  <c r="AB1" i="12" s="1"/>
  <c r="AB1" i="13" s="1"/>
  <c r="AB1" i="14" s="1"/>
  <c r="AB1" i="15" s="1"/>
  <c r="AB1" i="16" s="1"/>
  <c r="AB1" i="17" s="1"/>
  <c r="AB1" i="18" s="1"/>
  <c r="C1" i="10"/>
  <c r="C1" i="11" s="1"/>
  <c r="C1" i="12" s="1"/>
  <c r="C1" i="13" s="1"/>
  <c r="C1" i="14" s="1"/>
  <c r="C1" i="15" s="1"/>
  <c r="C1" i="16" s="1"/>
  <c r="C1" i="17" s="1"/>
  <c r="C1" i="18" s="1"/>
  <c r="D1" i="10"/>
  <c r="D1" i="11" s="1"/>
  <c r="D1" i="12" s="1"/>
  <c r="D1" i="13" s="1"/>
  <c r="D1" i="14" s="1"/>
  <c r="D1" i="15" s="1"/>
  <c r="D1" i="16" s="1"/>
  <c r="D1" i="17" s="1"/>
  <c r="D1" i="18" s="1"/>
  <c r="K1" i="10"/>
  <c r="K1" i="11" s="1"/>
  <c r="K1" i="12" s="1"/>
  <c r="K1" i="13" s="1"/>
  <c r="K1" i="14" s="1"/>
  <c r="K1" i="15" s="1"/>
  <c r="K1" i="16" s="1"/>
  <c r="K1" i="17" s="1"/>
  <c r="K1" i="18" s="1"/>
  <c r="L1" i="10"/>
  <c r="L1" i="11" s="1"/>
  <c r="L1" i="12" s="1"/>
  <c r="L1" i="13" s="1"/>
  <c r="L1" i="14" s="1"/>
  <c r="L1" i="15" s="1"/>
  <c r="L1" i="16" s="1"/>
  <c r="L1" i="17" s="1"/>
  <c r="L1" i="18" s="1"/>
  <c r="O1" i="10"/>
  <c r="O1" i="11" s="1"/>
  <c r="O1" i="12" s="1"/>
  <c r="O1" i="13" s="1"/>
  <c r="O1" i="14" s="1"/>
  <c r="O1" i="15" s="1"/>
  <c r="O1" i="16" s="1"/>
  <c r="O1" i="17" s="1"/>
  <c r="O1" i="18" s="1"/>
  <c r="P1" i="10"/>
  <c r="P1" i="11" s="1"/>
  <c r="P1" i="12" s="1"/>
  <c r="P1" i="13" s="1"/>
  <c r="P1" i="14" s="1"/>
  <c r="P1" i="15" s="1"/>
  <c r="P1" i="16" s="1"/>
  <c r="P1" i="17" s="1"/>
  <c r="P1" i="18" s="1"/>
  <c r="S1" i="10"/>
  <c r="S1" i="11" s="1"/>
  <c r="S1" i="12" s="1"/>
  <c r="S1" i="13" s="1"/>
  <c r="S1" i="14" s="1"/>
  <c r="S1" i="15" s="1"/>
  <c r="S1" i="16" s="1"/>
  <c r="S1" i="17" s="1"/>
  <c r="S1" i="18" s="1"/>
  <c r="T1" i="10"/>
  <c r="T1" i="11" s="1"/>
  <c r="T1" i="12" s="1"/>
  <c r="T1" i="13" s="1"/>
  <c r="T1" i="14" s="1"/>
  <c r="T1" i="15" s="1"/>
  <c r="T1" i="16" s="1"/>
  <c r="T1" i="17" s="1"/>
  <c r="T1" i="18" s="1"/>
  <c r="AA1" i="10"/>
  <c r="AB1" i="10"/>
  <c r="AI1" i="10"/>
  <c r="AI1" i="11" s="1"/>
  <c r="AI1" i="12" s="1"/>
  <c r="AI1" i="13" s="1"/>
  <c r="AI1" i="14" s="1"/>
  <c r="AI1" i="15" s="1"/>
  <c r="AI1" i="16" s="1"/>
  <c r="AI1" i="17" s="1"/>
  <c r="AI1" i="18" s="1"/>
  <c r="B1" i="10"/>
  <c r="B1" i="11" s="1"/>
  <c r="B1" i="12" s="1"/>
  <c r="B1" i="13" s="1"/>
  <c r="B1" i="14" s="1"/>
  <c r="B1" i="15" s="1"/>
  <c r="B1" i="16" s="1"/>
  <c r="B1" i="17" s="1"/>
  <c r="B1" i="18" s="1"/>
  <c r="C1" i="9"/>
  <c r="D1" i="9"/>
  <c r="E1" i="9"/>
  <c r="E1" i="10" s="1"/>
  <c r="F1" i="9"/>
  <c r="F1" i="10" s="1"/>
  <c r="G1" i="9"/>
  <c r="G1" i="10" s="1"/>
  <c r="G1" i="11" s="1"/>
  <c r="G1" i="12" s="1"/>
  <c r="G1" i="13" s="1"/>
  <c r="G1" i="14" s="1"/>
  <c r="G1" i="15" s="1"/>
  <c r="G1" i="16" s="1"/>
  <c r="G1" i="17" s="1"/>
  <c r="G1" i="18" s="1"/>
  <c r="H1" i="9"/>
  <c r="H1" i="10" s="1"/>
  <c r="H1" i="11" s="1"/>
  <c r="H1" i="12" s="1"/>
  <c r="H1" i="13" s="1"/>
  <c r="H1" i="14" s="1"/>
  <c r="H1" i="15" s="1"/>
  <c r="H1" i="16" s="1"/>
  <c r="H1" i="17" s="1"/>
  <c r="H1" i="18" s="1"/>
  <c r="I1" i="9"/>
  <c r="I1" i="10" s="1"/>
  <c r="I1" i="11" s="1"/>
  <c r="I1" i="12" s="1"/>
  <c r="I1" i="13" s="1"/>
  <c r="I1" i="14" s="1"/>
  <c r="I1" i="15" s="1"/>
  <c r="I1" i="16" s="1"/>
  <c r="I1" i="17" s="1"/>
  <c r="I1" i="18" s="1"/>
  <c r="J1" i="9"/>
  <c r="J1" i="10" s="1"/>
  <c r="J1" i="11" s="1"/>
  <c r="J1" i="12" s="1"/>
  <c r="J1" i="13" s="1"/>
  <c r="J1" i="14" s="1"/>
  <c r="J1" i="15" s="1"/>
  <c r="J1" i="16" s="1"/>
  <c r="J1" i="17" s="1"/>
  <c r="J1" i="18" s="1"/>
  <c r="K1" i="9"/>
  <c r="L1" i="9"/>
  <c r="M1" i="9"/>
  <c r="M1" i="10" s="1"/>
  <c r="M1" i="11" s="1"/>
  <c r="M1" i="12" s="1"/>
  <c r="M1" i="13" s="1"/>
  <c r="M1" i="14" s="1"/>
  <c r="M1" i="15" s="1"/>
  <c r="M1" i="16" s="1"/>
  <c r="M1" i="17" s="1"/>
  <c r="M1" i="18" s="1"/>
  <c r="N1" i="9"/>
  <c r="N1" i="10" s="1"/>
  <c r="O1" i="9"/>
  <c r="P1" i="9"/>
  <c r="Q1" i="9"/>
  <c r="Q1" i="10" s="1"/>
  <c r="Q1" i="11" s="1"/>
  <c r="Q1" i="12" s="1"/>
  <c r="Q1" i="13" s="1"/>
  <c r="Q1" i="14" s="1"/>
  <c r="Q1" i="15" s="1"/>
  <c r="Q1" i="16" s="1"/>
  <c r="Q1" i="17" s="1"/>
  <c r="Q1" i="18" s="1"/>
  <c r="R1" i="9"/>
  <c r="R1" i="10" s="1"/>
  <c r="R1" i="11" s="1"/>
  <c r="R1" i="12" s="1"/>
  <c r="R1" i="13" s="1"/>
  <c r="R1" i="14" s="1"/>
  <c r="R1" i="15" s="1"/>
  <c r="R1" i="16" s="1"/>
  <c r="R1" i="17" s="1"/>
  <c r="R1" i="18" s="1"/>
  <c r="S1" i="9"/>
  <c r="T1" i="9"/>
  <c r="U1" i="9"/>
  <c r="U1" i="10" s="1"/>
  <c r="U1" i="11" s="1"/>
  <c r="U1" i="12" s="1"/>
  <c r="U1" i="13" s="1"/>
  <c r="U1" i="14" s="1"/>
  <c r="U1" i="15" s="1"/>
  <c r="U1" i="16" s="1"/>
  <c r="U1" i="17" s="1"/>
  <c r="U1" i="18" s="1"/>
  <c r="V1" i="9"/>
  <c r="V1" i="10" s="1"/>
  <c r="V1" i="11" s="1"/>
  <c r="V1" i="12" s="1"/>
  <c r="V1" i="13" s="1"/>
  <c r="V1" i="14" s="1"/>
  <c r="V1" i="15" s="1"/>
  <c r="V1" i="16" s="1"/>
  <c r="V1" i="17" s="1"/>
  <c r="V1" i="18" s="1"/>
  <c r="W1" i="9"/>
  <c r="W1" i="10" s="1"/>
  <c r="W1" i="11" s="1"/>
  <c r="W1" i="12" s="1"/>
  <c r="W1" i="13" s="1"/>
  <c r="W1" i="14" s="1"/>
  <c r="W1" i="15" s="1"/>
  <c r="W1" i="16" s="1"/>
  <c r="W1" i="17" s="1"/>
  <c r="W1" i="18" s="1"/>
  <c r="X1" i="9"/>
  <c r="X1" i="10" s="1"/>
  <c r="X1" i="11" s="1"/>
  <c r="X1" i="12" s="1"/>
  <c r="X1" i="13" s="1"/>
  <c r="X1" i="14" s="1"/>
  <c r="X1" i="15" s="1"/>
  <c r="X1" i="16" s="1"/>
  <c r="X1" i="17" s="1"/>
  <c r="X1" i="18" s="1"/>
  <c r="Y1" i="9"/>
  <c r="Y1" i="10" s="1"/>
  <c r="Y1" i="11" s="1"/>
  <c r="Y1" i="12" s="1"/>
  <c r="Y1" i="13" s="1"/>
  <c r="Y1" i="14" s="1"/>
  <c r="Y1" i="15" s="1"/>
  <c r="Y1" i="16" s="1"/>
  <c r="Y1" i="17" s="1"/>
  <c r="Y1" i="18" s="1"/>
  <c r="Z1" i="9"/>
  <c r="Z1" i="10" s="1"/>
  <c r="Z1" i="11" s="1"/>
  <c r="Z1" i="12" s="1"/>
  <c r="Z1" i="13" s="1"/>
  <c r="Z1" i="14" s="1"/>
  <c r="Z1" i="15" s="1"/>
  <c r="Z1" i="16" s="1"/>
  <c r="Z1" i="17" s="1"/>
  <c r="Z1" i="18" s="1"/>
  <c r="AA1" i="9"/>
  <c r="AB1" i="9"/>
  <c r="AC1" i="9"/>
  <c r="AC1" i="10" s="1"/>
  <c r="AC1" i="11" s="1"/>
  <c r="AC1" i="12" s="1"/>
  <c r="AC1" i="13" s="1"/>
  <c r="AC1" i="14" s="1"/>
  <c r="AC1" i="15" s="1"/>
  <c r="AC1" i="16" s="1"/>
  <c r="AC1" i="17" s="1"/>
  <c r="AC1" i="18" s="1"/>
  <c r="AD1" i="9"/>
  <c r="AD1" i="10" s="1"/>
  <c r="AD1" i="11" s="1"/>
  <c r="AD1" i="12" s="1"/>
  <c r="AD1" i="13" s="1"/>
  <c r="AD1" i="14" s="1"/>
  <c r="AD1" i="15" s="1"/>
  <c r="AD1" i="16" s="1"/>
  <c r="AD1" i="17" s="1"/>
  <c r="AD1" i="18" s="1"/>
  <c r="AE1" i="9"/>
  <c r="AE1" i="10" s="1"/>
  <c r="AE1" i="11" s="1"/>
  <c r="AE1" i="12" s="1"/>
  <c r="AE1" i="13" s="1"/>
  <c r="AE1" i="14" s="1"/>
  <c r="AE1" i="15" s="1"/>
  <c r="AE1" i="16" s="1"/>
  <c r="AE1" i="17" s="1"/>
  <c r="AE1" i="18" s="1"/>
  <c r="AF1" i="9"/>
  <c r="AF1" i="10" s="1"/>
  <c r="AF1" i="11" s="1"/>
  <c r="AF1" i="12" s="1"/>
  <c r="AF1" i="13" s="1"/>
  <c r="AF1" i="14" s="1"/>
  <c r="AF1" i="15" s="1"/>
  <c r="AF1" i="16" s="1"/>
  <c r="AF1" i="17" s="1"/>
  <c r="AF1" i="18" s="1"/>
  <c r="AG1" i="9"/>
  <c r="AG1" i="10" s="1"/>
  <c r="AG1" i="11" s="1"/>
  <c r="AG1" i="12" s="1"/>
  <c r="AG1" i="13" s="1"/>
  <c r="AG1" i="14" s="1"/>
  <c r="AG1" i="15" s="1"/>
  <c r="AG1" i="16" s="1"/>
  <c r="AG1" i="17" s="1"/>
  <c r="AG1" i="18" s="1"/>
  <c r="AH1" i="9"/>
  <c r="AH1" i="10" s="1"/>
  <c r="AH1" i="11" s="1"/>
  <c r="AH1" i="12" s="1"/>
  <c r="AH1" i="13" s="1"/>
  <c r="AH1" i="14" s="1"/>
  <c r="AH1" i="15" s="1"/>
  <c r="AH1" i="16" s="1"/>
  <c r="AH1" i="17" s="1"/>
  <c r="AH1" i="18" s="1"/>
  <c r="AI1" i="9"/>
  <c r="B1" i="9"/>
  <c r="C14" i="33" l="1"/>
  <c r="D3" i="33"/>
  <c r="O8" i="9"/>
  <c r="J8" i="9"/>
  <c r="D8" i="9"/>
  <c r="C8" i="9" s="1"/>
  <c r="B8" i="9" s="1"/>
  <c r="D2" i="9"/>
  <c r="B5" i="23"/>
  <c r="C5" i="23"/>
  <c r="D5" i="23"/>
  <c r="E5" i="23"/>
  <c r="D5" i="9"/>
  <c r="D3" i="9" s="1"/>
  <c r="B8" i="2" l="1"/>
  <c r="B8" i="8" s="1"/>
  <c r="D14" i="33"/>
  <c r="E14" i="33" s="1"/>
  <c r="E8" i="9"/>
  <c r="F8" i="9" s="1"/>
  <c r="G8" i="9" s="1"/>
  <c r="H8" i="9" s="1"/>
  <c r="I8" i="9" s="1"/>
  <c r="C2" i="9"/>
  <c r="B2" i="9" s="1"/>
  <c r="C8" i="2" l="1"/>
  <c r="C8" i="8" s="1"/>
  <c r="F14" i="33"/>
  <c r="D8" i="2"/>
  <c r="D8" i="8" s="1"/>
  <c r="G14" i="33" l="1"/>
  <c r="E8" i="2"/>
  <c r="E8" i="8" s="1"/>
  <c r="H14" i="33" l="1"/>
  <c r="F8" i="2"/>
  <c r="F8" i="8" s="1"/>
  <c r="I14" i="33" l="1"/>
  <c r="G8" i="2"/>
  <c r="G8" i="8" s="1"/>
  <c r="D5" i="33"/>
  <c r="E12" i="33" s="1"/>
  <c r="D12" i="33" s="1"/>
  <c r="C12" i="33" s="1"/>
  <c r="C10" i="33"/>
  <c r="D4" i="33"/>
  <c r="C11" i="33" s="1"/>
  <c r="D11" i="33" s="1"/>
  <c r="D2" i="33"/>
  <c r="C9" i="33" s="1"/>
  <c r="C15" i="33" s="1"/>
  <c r="B7" i="2" s="1"/>
  <c r="B7" i="8" s="1"/>
  <c r="J14" i="33" l="1"/>
  <c r="H8" i="2"/>
  <c r="H8" i="8" s="1"/>
  <c r="B4" i="2"/>
  <c r="B4" i="8" s="1"/>
  <c r="C13" i="33"/>
  <c r="B3" i="2" s="1"/>
  <c r="B3" i="8" s="1"/>
  <c r="B5" i="2"/>
  <c r="B5" i="8" s="1"/>
  <c r="D2" i="2"/>
  <c r="D2" i="8" s="1"/>
  <c r="B6" i="2"/>
  <c r="B6" i="8" s="1"/>
  <c r="E11" i="33"/>
  <c r="C6" i="2"/>
  <c r="C6" i="8" s="1"/>
  <c r="C2" i="2"/>
  <c r="C2" i="8" s="1"/>
  <c r="D10" i="33"/>
  <c r="D9" i="33"/>
  <c r="F12" i="33"/>
  <c r="E2" i="2" s="1"/>
  <c r="E2" i="8" s="1"/>
  <c r="B2" i="2"/>
  <c r="B2" i="8" s="1"/>
  <c r="D13" i="33" l="1"/>
  <c r="C3" i="2" s="1"/>
  <c r="C3" i="8" s="1"/>
  <c r="D15" i="33"/>
  <c r="C7" i="2" s="1"/>
  <c r="C7" i="8" s="1"/>
  <c r="K14" i="33"/>
  <c r="I8" i="2"/>
  <c r="I8" i="8" s="1"/>
  <c r="E2" i="9"/>
  <c r="G12" i="33"/>
  <c r="C4" i="2"/>
  <c r="C4" i="8" s="1"/>
  <c r="E9" i="33"/>
  <c r="C5" i="2"/>
  <c r="C5" i="8" s="1"/>
  <c r="E10" i="33"/>
  <c r="F11" i="33"/>
  <c r="D6" i="2"/>
  <c r="D6" i="8" s="1"/>
  <c r="E13" i="33" l="1"/>
  <c r="D3" i="2" s="1"/>
  <c r="D3" i="8" s="1"/>
  <c r="E15" i="33"/>
  <c r="D7" i="2" s="1"/>
  <c r="D7" i="8" s="1"/>
  <c r="L14" i="33"/>
  <c r="J8" i="2"/>
  <c r="J8" i="8" s="1"/>
  <c r="E6" i="2"/>
  <c r="E6" i="8" s="1"/>
  <c r="G11" i="33"/>
  <c r="F9" i="33"/>
  <c r="D4" i="2"/>
  <c r="D4" i="8" s="1"/>
  <c r="F10" i="33"/>
  <c r="D5" i="2"/>
  <c r="D5" i="8" s="1"/>
  <c r="H12" i="33"/>
  <c r="F2" i="2"/>
  <c r="F13" i="33" l="1"/>
  <c r="E3" i="2" s="1"/>
  <c r="E3" i="8" s="1"/>
  <c r="F15" i="33"/>
  <c r="E7" i="2" s="1"/>
  <c r="E7" i="8" s="1"/>
  <c r="F2" i="9"/>
  <c r="F2" i="8"/>
  <c r="M14" i="33"/>
  <c r="K8" i="2"/>
  <c r="K8" i="8" s="1"/>
  <c r="G9" i="33"/>
  <c r="E4" i="2"/>
  <c r="E4" i="8" s="1"/>
  <c r="H11" i="33"/>
  <c r="F6" i="2"/>
  <c r="F6" i="8" s="1"/>
  <c r="I12" i="33"/>
  <c r="G2" i="2"/>
  <c r="G10" i="33"/>
  <c r="E5" i="2"/>
  <c r="E5" i="8" s="1"/>
  <c r="F5" i="22"/>
  <c r="F7" i="22"/>
  <c r="F8" i="22"/>
  <c r="F9" i="22"/>
  <c r="F10" i="22"/>
  <c r="F14" i="22"/>
  <c r="F15" i="22"/>
  <c r="F16" i="22"/>
  <c r="F17" i="22"/>
  <c r="F18" i="22"/>
  <c r="B5" i="12" l="1"/>
  <c r="B5" i="11"/>
  <c r="E5" i="9"/>
  <c r="E3" i="9"/>
  <c r="G2" i="9"/>
  <c r="G2" i="8"/>
  <c r="G13" i="33"/>
  <c r="F3" i="2" s="1"/>
  <c r="F3" i="8" s="1"/>
  <c r="G15" i="33"/>
  <c r="F7" i="2" s="1"/>
  <c r="F7" i="8" s="1"/>
  <c r="N14" i="33"/>
  <c r="L8" i="2"/>
  <c r="L8" i="8" s="1"/>
  <c r="H10" i="33"/>
  <c r="F5" i="2"/>
  <c r="F5" i="8" s="1"/>
  <c r="I11" i="33"/>
  <c r="G6" i="2"/>
  <c r="G6" i="8" s="1"/>
  <c r="J12" i="33"/>
  <c r="H2" i="2"/>
  <c r="H9" i="33"/>
  <c r="F4" i="2"/>
  <c r="F4" i="8" s="1"/>
  <c r="B4" i="17"/>
  <c r="C4" i="17"/>
  <c r="D4" i="17"/>
  <c r="E4" i="17"/>
  <c r="F3" i="9" l="1"/>
  <c r="H2" i="9"/>
  <c r="H2" i="8"/>
  <c r="H13" i="33"/>
  <c r="G3" i="2" s="1"/>
  <c r="G3" i="8" s="1"/>
  <c r="H15" i="33"/>
  <c r="G7" i="2" s="1"/>
  <c r="G7" i="8" s="1"/>
  <c r="O14" i="33"/>
  <c r="M8" i="2"/>
  <c r="M8" i="8" s="1"/>
  <c r="I9" i="33"/>
  <c r="G4" i="2"/>
  <c r="G4" i="8" s="1"/>
  <c r="J11" i="33"/>
  <c r="H6" i="2"/>
  <c r="H6" i="8" s="1"/>
  <c r="K12" i="33"/>
  <c r="I2" i="2"/>
  <c r="I10" i="33"/>
  <c r="G5" i="2"/>
  <c r="G5" i="8" s="1"/>
  <c r="G4" i="17"/>
  <c r="K4" i="17"/>
  <c r="O4" i="17"/>
  <c r="S4" i="17"/>
  <c r="W4" i="17"/>
  <c r="AA4" i="17"/>
  <c r="AE4" i="17"/>
  <c r="AI4" i="17"/>
  <c r="M4" i="17"/>
  <c r="U4" i="17"/>
  <c r="AC4" i="17"/>
  <c r="N4" i="17"/>
  <c r="Z4" i="17"/>
  <c r="AH4" i="17"/>
  <c r="H4" i="17"/>
  <c r="L4" i="17"/>
  <c r="P4" i="17"/>
  <c r="T4" i="17"/>
  <c r="X4" i="17"/>
  <c r="AB4" i="17"/>
  <c r="AF4" i="17"/>
  <c r="F4" i="17"/>
  <c r="I4" i="17"/>
  <c r="Q4" i="17"/>
  <c r="Y4" i="17"/>
  <c r="AG4" i="17"/>
  <c r="J4" i="17"/>
  <c r="R4" i="17"/>
  <c r="V4" i="17"/>
  <c r="AD4" i="17"/>
  <c r="G3" i="9" l="1"/>
  <c r="I2" i="9"/>
  <c r="I2" i="8"/>
  <c r="I13" i="33"/>
  <c r="H3" i="2" s="1"/>
  <c r="H3" i="8" s="1"/>
  <c r="I15" i="33"/>
  <c r="H7" i="2" s="1"/>
  <c r="H7" i="8" s="1"/>
  <c r="P14" i="33"/>
  <c r="N8" i="2"/>
  <c r="N8" i="8" s="1"/>
  <c r="J10" i="33"/>
  <c r="H5" i="2"/>
  <c r="H5" i="8" s="1"/>
  <c r="K11" i="33"/>
  <c r="I6" i="2"/>
  <c r="I6" i="8" s="1"/>
  <c r="L12" i="33"/>
  <c r="J2" i="2"/>
  <c r="J9" i="33"/>
  <c r="H4" i="2"/>
  <c r="H4" i="8" s="1"/>
  <c r="H3" i="9" l="1"/>
  <c r="J2" i="9"/>
  <c r="J2" i="8"/>
  <c r="J13" i="33"/>
  <c r="I3" i="2" s="1"/>
  <c r="I3" i="8" s="1"/>
  <c r="J15" i="33"/>
  <c r="I7" i="2" s="1"/>
  <c r="I7" i="8" s="1"/>
  <c r="Q14" i="33"/>
  <c r="O8" i="2"/>
  <c r="O8" i="8" s="1"/>
  <c r="K9" i="33"/>
  <c r="I4" i="2"/>
  <c r="I4" i="8" s="1"/>
  <c r="L11" i="33"/>
  <c r="J6" i="2"/>
  <c r="J6" i="8" s="1"/>
  <c r="M12" i="33"/>
  <c r="K2" i="2"/>
  <c r="K10" i="33"/>
  <c r="I5" i="2"/>
  <c r="I5" i="8" s="1"/>
  <c r="I3" i="9" l="1"/>
  <c r="K2" i="9"/>
  <c r="K2" i="8"/>
  <c r="K13" i="33"/>
  <c r="J3" i="2" s="1"/>
  <c r="J3" i="8" s="1"/>
  <c r="K15" i="33"/>
  <c r="J7" i="2" s="1"/>
  <c r="J7" i="8" s="1"/>
  <c r="R14" i="33"/>
  <c r="P8" i="2"/>
  <c r="P8" i="8" s="1"/>
  <c r="L10" i="33"/>
  <c r="J5" i="2"/>
  <c r="J5" i="8" s="1"/>
  <c r="M11" i="33"/>
  <c r="K6" i="2"/>
  <c r="K6" i="8" s="1"/>
  <c r="N12" i="33"/>
  <c r="L2" i="2"/>
  <c r="L9" i="33"/>
  <c r="J4" i="2"/>
  <c r="J4" i="8" s="1"/>
  <c r="J3" i="9" l="1"/>
  <c r="L2" i="9"/>
  <c r="L2" i="8"/>
  <c r="L13" i="33"/>
  <c r="K3" i="2" s="1"/>
  <c r="K3" i="8" s="1"/>
  <c r="L15" i="33"/>
  <c r="K7" i="2" s="1"/>
  <c r="K7" i="8" s="1"/>
  <c r="S14" i="33"/>
  <c r="Q8" i="2"/>
  <c r="Q8" i="8" s="1"/>
  <c r="N11" i="33"/>
  <c r="L6" i="2"/>
  <c r="L6" i="8" s="1"/>
  <c r="M9" i="33"/>
  <c r="K4" i="2"/>
  <c r="K4" i="8" s="1"/>
  <c r="O12" i="33"/>
  <c r="M2" i="2"/>
  <c r="M10" i="33"/>
  <c r="K5" i="2"/>
  <c r="K5" i="8" s="1"/>
  <c r="K3" i="9" l="1"/>
  <c r="M2" i="9"/>
  <c r="M2" i="8"/>
  <c r="M13" i="33"/>
  <c r="L3" i="2" s="1"/>
  <c r="L3" i="8" s="1"/>
  <c r="M15" i="33"/>
  <c r="L7" i="2" s="1"/>
  <c r="L7" i="8" s="1"/>
  <c r="T14" i="33"/>
  <c r="R8" i="2"/>
  <c r="R8" i="8" s="1"/>
  <c r="N10" i="33"/>
  <c r="L5" i="2"/>
  <c r="L5" i="8" s="1"/>
  <c r="N9" i="33"/>
  <c r="L4" i="2"/>
  <c r="L4" i="8" s="1"/>
  <c r="P12" i="33"/>
  <c r="N2" i="2"/>
  <c r="O11" i="33"/>
  <c r="M6" i="2"/>
  <c r="M6" i="8" s="1"/>
  <c r="L3" i="9" l="1"/>
  <c r="N2" i="9"/>
  <c r="N2" i="8"/>
  <c r="N13" i="33"/>
  <c r="M3" i="2" s="1"/>
  <c r="M3" i="8" s="1"/>
  <c r="N15" i="33"/>
  <c r="M7" i="2" s="1"/>
  <c r="M7" i="8" s="1"/>
  <c r="U14" i="33"/>
  <c r="S8" i="2"/>
  <c r="S8" i="8" s="1"/>
  <c r="H5" i="9"/>
  <c r="K5" i="9"/>
  <c r="G5" i="9"/>
  <c r="C5" i="9"/>
  <c r="L5" i="9"/>
  <c r="J5" i="9"/>
  <c r="F5" i="9"/>
  <c r="I5" i="9"/>
  <c r="O9" i="33"/>
  <c r="M4" i="2"/>
  <c r="M4" i="8" s="1"/>
  <c r="P11" i="33"/>
  <c r="N6" i="2"/>
  <c r="N6" i="8" s="1"/>
  <c r="Q12" i="33"/>
  <c r="O2" i="2"/>
  <c r="O10" i="33"/>
  <c r="M5" i="2"/>
  <c r="M5" i="8" s="1"/>
  <c r="M5" i="9" s="1"/>
  <c r="M3" i="9" l="1"/>
  <c r="O2" i="9"/>
  <c r="O2" i="8"/>
  <c r="O13" i="33"/>
  <c r="N3" i="2" s="1"/>
  <c r="N3" i="8" s="1"/>
  <c r="O15" i="33"/>
  <c r="N7" i="2" s="1"/>
  <c r="N7" i="8" s="1"/>
  <c r="V14" i="33"/>
  <c r="T8" i="2"/>
  <c r="T8" i="8" s="1"/>
  <c r="B5" i="9"/>
  <c r="C3" i="9"/>
  <c r="P10" i="33"/>
  <c r="N5" i="2"/>
  <c r="N5" i="8" s="1"/>
  <c r="N5" i="9" s="1"/>
  <c r="Q11" i="33"/>
  <c r="O6" i="2"/>
  <c r="O6" i="8" s="1"/>
  <c r="R12" i="33"/>
  <c r="P2" i="2"/>
  <c r="P9" i="33"/>
  <c r="N4" i="2"/>
  <c r="N4" i="8" s="1"/>
  <c r="N3" i="9" l="1"/>
  <c r="P13" i="33"/>
  <c r="O3" i="2" s="1"/>
  <c r="O3" i="8" s="1"/>
  <c r="P15" i="33"/>
  <c r="O7" i="2" s="1"/>
  <c r="O7" i="8" s="1"/>
  <c r="P2" i="9"/>
  <c r="P2" i="8"/>
  <c r="W14" i="33"/>
  <c r="U8" i="2"/>
  <c r="U8" i="8" s="1"/>
  <c r="B3" i="9"/>
  <c r="B8" i="12"/>
  <c r="B8" i="11"/>
  <c r="Q9" i="33"/>
  <c r="O4" i="2"/>
  <c r="O4" i="8" s="1"/>
  <c r="R11" i="33"/>
  <c r="P6" i="2"/>
  <c r="P6" i="8" s="1"/>
  <c r="S12" i="33"/>
  <c r="Q2" i="2"/>
  <c r="Q10" i="33"/>
  <c r="O5" i="2"/>
  <c r="O5" i="8" s="1"/>
  <c r="O5" i="9" s="1"/>
  <c r="K8" i="9"/>
  <c r="O3" i="9" l="1"/>
  <c r="Q2" i="9"/>
  <c r="Q2" i="8"/>
  <c r="Q13" i="33"/>
  <c r="P3" i="2" s="1"/>
  <c r="P3" i="8" s="1"/>
  <c r="Q15" i="33"/>
  <c r="P7" i="2" s="1"/>
  <c r="P7" i="8" s="1"/>
  <c r="X14" i="33"/>
  <c r="V8" i="2"/>
  <c r="V8" i="8" s="1"/>
  <c r="R10" i="33"/>
  <c r="P5" i="2"/>
  <c r="P5" i="8" s="1"/>
  <c r="P5" i="9" s="1"/>
  <c r="S11" i="33"/>
  <c r="Q6" i="2"/>
  <c r="Q6" i="8" s="1"/>
  <c r="T12" i="33"/>
  <c r="R2" i="2"/>
  <c r="R9" i="33"/>
  <c r="P4" i="2"/>
  <c r="P4" i="8" s="1"/>
  <c r="P3" i="9" l="1"/>
  <c r="R2" i="9"/>
  <c r="R2" i="8"/>
  <c r="R13" i="33"/>
  <c r="Q3" i="2" s="1"/>
  <c r="Q3" i="8" s="1"/>
  <c r="R15" i="33"/>
  <c r="Q7" i="2" s="1"/>
  <c r="Q7" i="8" s="1"/>
  <c r="Y14" i="33"/>
  <c r="W8" i="2"/>
  <c r="W8" i="8" s="1"/>
  <c r="S9" i="33"/>
  <c r="Q4" i="2"/>
  <c r="Q4" i="8" s="1"/>
  <c r="T11" i="33"/>
  <c r="R6" i="2"/>
  <c r="R6" i="8" s="1"/>
  <c r="U12" i="33"/>
  <c r="S2" i="2"/>
  <c r="S10" i="33"/>
  <c r="Q5" i="2"/>
  <c r="Q5" i="8" s="1"/>
  <c r="Q5" i="9" s="1"/>
  <c r="B5" i="10"/>
  <c r="B3" i="10" s="1"/>
  <c r="B5" i="16"/>
  <c r="Q5" i="16" s="1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AG5" i="12"/>
  <c r="G5" i="11"/>
  <c r="Q3" i="9" l="1"/>
  <c r="S2" i="9"/>
  <c r="S2" i="8"/>
  <c r="S13" i="33"/>
  <c r="R3" i="2" s="1"/>
  <c r="R3" i="8" s="1"/>
  <c r="S15" i="33"/>
  <c r="R7" i="2" s="1"/>
  <c r="R7" i="8" s="1"/>
  <c r="Z14" i="33"/>
  <c r="X8" i="2"/>
  <c r="X8" i="8" s="1"/>
  <c r="T10" i="33"/>
  <c r="R5" i="2"/>
  <c r="R5" i="8" s="1"/>
  <c r="R5" i="9" s="1"/>
  <c r="R4" i="9" s="1"/>
  <c r="U11" i="33"/>
  <c r="S6" i="2"/>
  <c r="S6" i="8" s="1"/>
  <c r="H4" i="9"/>
  <c r="V12" i="33"/>
  <c r="T2" i="2"/>
  <c r="T9" i="33"/>
  <c r="R4" i="2"/>
  <c r="R4" i="8" s="1"/>
  <c r="AA5" i="12"/>
  <c r="AD5" i="12"/>
  <c r="Y5" i="12"/>
  <c r="X5" i="12"/>
  <c r="E5" i="11"/>
  <c r="AC5" i="11"/>
  <c r="H5" i="16"/>
  <c r="AB5" i="16"/>
  <c r="AC5" i="16"/>
  <c r="F5" i="16"/>
  <c r="G5" i="16"/>
  <c r="AA5" i="16"/>
  <c r="C5" i="16"/>
  <c r="T5" i="12"/>
  <c r="Z5" i="12"/>
  <c r="U5" i="11"/>
  <c r="T5" i="16"/>
  <c r="U5" i="16"/>
  <c r="E5" i="16"/>
  <c r="R5" i="16"/>
  <c r="W5" i="16"/>
  <c r="Y5" i="16"/>
  <c r="L5" i="16"/>
  <c r="AF5" i="16"/>
  <c r="AG5" i="16"/>
  <c r="J5" i="16"/>
  <c r="O5" i="16"/>
  <c r="AE5" i="16"/>
  <c r="Z5" i="16"/>
  <c r="AE5" i="12"/>
  <c r="AC5" i="12"/>
  <c r="M5" i="11"/>
  <c r="P5" i="16"/>
  <c r="I5" i="16"/>
  <c r="V5" i="16"/>
  <c r="N5" i="16"/>
  <c r="S5" i="16"/>
  <c r="M5" i="16"/>
  <c r="D5" i="16"/>
  <c r="H2" i="14"/>
  <c r="D4" i="9"/>
  <c r="B2" i="11"/>
  <c r="B2" i="13"/>
  <c r="B2" i="16"/>
  <c r="B2" i="12"/>
  <c r="B2" i="14"/>
  <c r="B8" i="10"/>
  <c r="AD5" i="16"/>
  <c r="AI5" i="16"/>
  <c r="X5" i="16"/>
  <c r="AH5" i="16"/>
  <c r="K5" i="16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I5" i="11"/>
  <c r="AE5" i="11"/>
  <c r="W5" i="11"/>
  <c r="O5" i="11"/>
  <c r="K4" i="9"/>
  <c r="F4" i="9"/>
  <c r="B4" i="9"/>
  <c r="Q4" i="9"/>
  <c r="E4" i="9"/>
  <c r="N4" i="9"/>
  <c r="O4" i="9"/>
  <c r="C4" i="9"/>
  <c r="M4" i="9"/>
  <c r="Q5" i="10"/>
  <c r="Q3" i="10" s="1"/>
  <c r="M5" i="10"/>
  <c r="M3" i="10" s="1"/>
  <c r="P5" i="10"/>
  <c r="P3" i="10" s="1"/>
  <c r="O5" i="10"/>
  <c r="O3" i="10" s="1"/>
  <c r="D5" i="10"/>
  <c r="D3" i="10" s="1"/>
  <c r="L5" i="10"/>
  <c r="L3" i="10" s="1"/>
  <c r="N5" i="10"/>
  <c r="N3" i="10" s="1"/>
  <c r="C5" i="10"/>
  <c r="C3" i="10" s="1"/>
  <c r="E5" i="10"/>
  <c r="E3" i="10" s="1"/>
  <c r="H5" i="10"/>
  <c r="H3" i="10" s="1"/>
  <c r="G5" i="10"/>
  <c r="G3" i="10" s="1"/>
  <c r="J5" i="10"/>
  <c r="J3" i="10" s="1"/>
  <c r="K5" i="10"/>
  <c r="K3" i="10" s="1"/>
  <c r="B4" i="10"/>
  <c r="F5" i="10"/>
  <c r="F3" i="10" s="1"/>
  <c r="I5" i="10"/>
  <c r="I3" i="10" s="1"/>
  <c r="R3" i="9" l="1"/>
  <c r="T13" i="33"/>
  <c r="S3" i="2" s="1"/>
  <c r="S3" i="8" s="1"/>
  <c r="T15" i="33"/>
  <c r="S7" i="2" s="1"/>
  <c r="S7" i="8" s="1"/>
  <c r="R5" i="10"/>
  <c r="T2" i="9"/>
  <c r="T2" i="8"/>
  <c r="AA14" i="33"/>
  <c r="Y8" i="2"/>
  <c r="Y8" i="8" s="1"/>
  <c r="H2" i="12"/>
  <c r="H2" i="16"/>
  <c r="H2" i="13"/>
  <c r="W12" i="33"/>
  <c r="U2" i="2"/>
  <c r="V11" i="33"/>
  <c r="T6" i="2"/>
  <c r="T6" i="8" s="1"/>
  <c r="U9" i="33"/>
  <c r="S4" i="2"/>
  <c r="S4" i="8" s="1"/>
  <c r="U10" i="33"/>
  <c r="S5" i="2"/>
  <c r="S5" i="8" s="1"/>
  <c r="F2" i="12"/>
  <c r="O2" i="12"/>
  <c r="E2" i="13"/>
  <c r="D2" i="16"/>
  <c r="D2" i="11"/>
  <c r="P2" i="16"/>
  <c r="F2" i="16"/>
  <c r="J2" i="16"/>
  <c r="J2" i="13"/>
  <c r="O2" i="14"/>
  <c r="G2" i="13"/>
  <c r="C2" i="11"/>
  <c r="G2" i="14"/>
  <c r="R2" i="11"/>
  <c r="I2" i="14"/>
  <c r="N2" i="16"/>
  <c r="R2" i="12"/>
  <c r="N2" i="12"/>
  <c r="M2" i="13"/>
  <c r="C2" i="13"/>
  <c r="L2" i="12"/>
  <c r="Q2" i="11"/>
  <c r="E2" i="11"/>
  <c r="K2" i="14"/>
  <c r="R2" i="14"/>
  <c r="I2" i="11"/>
  <c r="O2" i="13"/>
  <c r="M2" i="12"/>
  <c r="L2" i="16"/>
  <c r="Q2" i="13"/>
  <c r="E2" i="14"/>
  <c r="J2" i="12"/>
  <c r="K2" i="13"/>
  <c r="I2" i="13"/>
  <c r="Q2" i="14"/>
  <c r="O2" i="11"/>
  <c r="L2" i="13"/>
  <c r="G2" i="16"/>
  <c r="F2" i="13"/>
  <c r="N2" i="14"/>
  <c r="E2" i="12"/>
  <c r="R2" i="16"/>
  <c r="D2" i="13"/>
  <c r="P2" i="13"/>
  <c r="M2" i="16"/>
  <c r="O2" i="16"/>
  <c r="M2" i="11"/>
  <c r="C2" i="14"/>
  <c r="L2" i="11"/>
  <c r="G2" i="11"/>
  <c r="F2" i="14"/>
  <c r="N2" i="13"/>
  <c r="E2" i="16"/>
  <c r="K2" i="12"/>
  <c r="R2" i="13"/>
  <c r="P2" i="11"/>
  <c r="M2" i="14"/>
  <c r="C2" i="12"/>
  <c r="L2" i="14"/>
  <c r="G2" i="12"/>
  <c r="Q2" i="12"/>
  <c r="J2" i="14"/>
  <c r="K2" i="16"/>
  <c r="D2" i="14"/>
  <c r="P2" i="14"/>
  <c r="I2" i="12"/>
  <c r="C2" i="16"/>
  <c r="F2" i="11"/>
  <c r="Q2" i="16"/>
  <c r="N2" i="11"/>
  <c r="J2" i="11"/>
  <c r="K2" i="11"/>
  <c r="D2" i="12"/>
  <c r="P2" i="12"/>
  <c r="I2" i="16"/>
  <c r="H4" i="10"/>
  <c r="H8" i="10"/>
  <c r="C4" i="10"/>
  <c r="C8" i="10"/>
  <c r="P8" i="10"/>
  <c r="E8" i="10"/>
  <c r="N8" i="10"/>
  <c r="M8" i="10"/>
  <c r="K8" i="10"/>
  <c r="L8" i="10"/>
  <c r="Q4" i="10"/>
  <c r="Q8" i="10"/>
  <c r="J8" i="10"/>
  <c r="F4" i="10"/>
  <c r="F8" i="10"/>
  <c r="O8" i="10"/>
  <c r="I8" i="10"/>
  <c r="G8" i="10"/>
  <c r="D4" i="10"/>
  <c r="D8" i="10"/>
  <c r="G4" i="9"/>
  <c r="L4" i="9"/>
  <c r="P4" i="9"/>
  <c r="I4" i="9"/>
  <c r="J4" i="9"/>
  <c r="N4" i="10"/>
  <c r="L4" i="10"/>
  <c r="P4" i="10"/>
  <c r="K4" i="10"/>
  <c r="G4" i="10"/>
  <c r="O4" i="10"/>
  <c r="I4" i="10"/>
  <c r="M4" i="10"/>
  <c r="E4" i="10"/>
  <c r="J4" i="10"/>
  <c r="R4" i="10" l="1"/>
  <c r="R3" i="10"/>
  <c r="R8" i="10"/>
  <c r="S3" i="9"/>
  <c r="U2" i="9"/>
  <c r="U2" i="8"/>
  <c r="U13" i="33"/>
  <c r="T3" i="2" s="1"/>
  <c r="T3" i="8" s="1"/>
  <c r="U15" i="33"/>
  <c r="T7" i="2" s="1"/>
  <c r="T7" i="8" s="1"/>
  <c r="S5" i="9"/>
  <c r="S7" i="9" s="1"/>
  <c r="S5" i="10"/>
  <c r="S3" i="10" s="1"/>
  <c r="AB14" i="33"/>
  <c r="Z8" i="2"/>
  <c r="Z8" i="8" s="1"/>
  <c r="V10" i="33"/>
  <c r="T5" i="2"/>
  <c r="T5" i="8" s="1"/>
  <c r="W11" i="33"/>
  <c r="U6" i="2"/>
  <c r="U6" i="8" s="1"/>
  <c r="V9" i="33"/>
  <c r="T4" i="2"/>
  <c r="X12" i="33"/>
  <c r="V2" i="2"/>
  <c r="E7" i="9"/>
  <c r="B7" i="9"/>
  <c r="N7" i="9"/>
  <c r="N8" i="9"/>
  <c r="J7" i="9"/>
  <c r="I7" i="9"/>
  <c r="O7" i="9"/>
  <c r="L7" i="9"/>
  <c r="L8" i="9"/>
  <c r="R7" i="9"/>
  <c r="R8" i="9"/>
  <c r="C7" i="9"/>
  <c r="F7" i="9"/>
  <c r="Q7" i="9"/>
  <c r="Q8" i="9"/>
  <c r="P7" i="9"/>
  <c r="P8" i="9"/>
  <c r="G7" i="9"/>
  <c r="H7" i="9"/>
  <c r="M7" i="9"/>
  <c r="M8" i="9"/>
  <c r="K7" i="9"/>
  <c r="D7" i="9"/>
  <c r="G6" i="9"/>
  <c r="M6" i="9"/>
  <c r="O6" i="9"/>
  <c r="N2" i="10"/>
  <c r="K6" i="9"/>
  <c r="L2" i="17"/>
  <c r="F2" i="17"/>
  <c r="Q2" i="10"/>
  <c r="R2" i="17"/>
  <c r="I6" i="9"/>
  <c r="Q2" i="17"/>
  <c r="N2" i="17"/>
  <c r="O2" i="17"/>
  <c r="Q6" i="9"/>
  <c r="K2" i="17"/>
  <c r="H2" i="17"/>
  <c r="G2" i="17"/>
  <c r="B2" i="17"/>
  <c r="D2" i="10"/>
  <c r="I2" i="10"/>
  <c r="P2" i="17"/>
  <c r="I2" i="17"/>
  <c r="P2" i="10"/>
  <c r="S2" i="17"/>
  <c r="E2" i="17"/>
  <c r="M2" i="17"/>
  <c r="D6" i="9"/>
  <c r="J2" i="17"/>
  <c r="C6" i="9"/>
  <c r="C2" i="10"/>
  <c r="P6" i="9"/>
  <c r="C2" i="17"/>
  <c r="D2" i="17"/>
  <c r="T3" i="9" l="1"/>
  <c r="S8" i="9"/>
  <c r="S8" i="12" s="1"/>
  <c r="T5" i="9"/>
  <c r="T8" i="9" s="1"/>
  <c r="T5" i="10"/>
  <c r="S6" i="9"/>
  <c r="V13" i="33"/>
  <c r="U3" i="2" s="1"/>
  <c r="U3" i="8" s="1"/>
  <c r="V15" i="33"/>
  <c r="U7" i="2" s="1"/>
  <c r="U7" i="8" s="1"/>
  <c r="S4" i="9"/>
  <c r="S2" i="14"/>
  <c r="S2" i="13"/>
  <c r="S2" i="11"/>
  <c r="S2" i="16"/>
  <c r="S2" i="12"/>
  <c r="T4" i="8"/>
  <c r="V2" i="9"/>
  <c r="V2" i="8"/>
  <c r="S4" i="10"/>
  <c r="S8" i="10"/>
  <c r="AC14" i="33"/>
  <c r="AA8" i="2"/>
  <c r="AA8" i="8" s="1"/>
  <c r="T2" i="17"/>
  <c r="Y12" i="33"/>
  <c r="W2" i="2"/>
  <c r="X11" i="33"/>
  <c r="V6" i="2"/>
  <c r="V6" i="8" s="1"/>
  <c r="W9" i="33"/>
  <c r="U4" i="2"/>
  <c r="U4" i="8" s="1"/>
  <c r="W10" i="33"/>
  <c r="U5" i="2"/>
  <c r="U5" i="8" s="1"/>
  <c r="U3" i="9" s="1"/>
  <c r="P8" i="13"/>
  <c r="P8" i="11"/>
  <c r="P8" i="14"/>
  <c r="P8" i="16"/>
  <c r="P8" i="12"/>
  <c r="C8" i="16"/>
  <c r="C8" i="12"/>
  <c r="C8" i="13"/>
  <c r="C8" i="14"/>
  <c r="C8" i="11"/>
  <c r="L8" i="13"/>
  <c r="L8" i="11"/>
  <c r="L8" i="14"/>
  <c r="L8" i="16"/>
  <c r="L8" i="12"/>
  <c r="J8" i="14"/>
  <c r="J8" i="16"/>
  <c r="J8" i="12"/>
  <c r="J8" i="11"/>
  <c r="J8" i="13"/>
  <c r="M8" i="12"/>
  <c r="M8" i="16"/>
  <c r="M8" i="14"/>
  <c r="M8" i="13"/>
  <c r="M8" i="11"/>
  <c r="Q8" i="13"/>
  <c r="Q8" i="14"/>
  <c r="Q8" i="16"/>
  <c r="Q8" i="12"/>
  <c r="Q8" i="11"/>
  <c r="R8" i="16"/>
  <c r="R8" i="12"/>
  <c r="R8" i="11"/>
  <c r="R8" i="14"/>
  <c r="R8" i="13"/>
  <c r="B8" i="16"/>
  <c r="B8" i="14"/>
  <c r="B8" i="13"/>
  <c r="D8" i="13"/>
  <c r="D8" i="16"/>
  <c r="D8" i="14"/>
  <c r="D8" i="11"/>
  <c r="D8" i="12"/>
  <c r="O8" i="14"/>
  <c r="O8" i="11"/>
  <c r="O8" i="13"/>
  <c r="O8" i="16"/>
  <c r="O8" i="12"/>
  <c r="N8" i="14"/>
  <c r="N8" i="16"/>
  <c r="N8" i="13"/>
  <c r="N8" i="12"/>
  <c r="N8" i="11"/>
  <c r="S8" i="16"/>
  <c r="S8" i="11"/>
  <c r="S8" i="13"/>
  <c r="K8" i="16"/>
  <c r="K8" i="12"/>
  <c r="K8" i="13"/>
  <c r="K8" i="14"/>
  <c r="K8" i="11"/>
  <c r="J2" i="10"/>
  <c r="S2" i="10"/>
  <c r="J6" i="9"/>
  <c r="R6" i="9"/>
  <c r="R2" i="10"/>
  <c r="E6" i="9"/>
  <c r="E2" i="10"/>
  <c r="N6" i="9"/>
  <c r="K2" i="10"/>
  <c r="M2" i="10"/>
  <c r="H2" i="10"/>
  <c r="F6" i="9"/>
  <c r="B2" i="10"/>
  <c r="B6" i="9"/>
  <c r="L6" i="9"/>
  <c r="H6" i="9"/>
  <c r="L2" i="10"/>
  <c r="G2" i="10"/>
  <c r="F2" i="10"/>
  <c r="O2" i="10"/>
  <c r="S8" i="14" l="1"/>
  <c r="T2" i="10"/>
  <c r="T3" i="10"/>
  <c r="T8" i="16"/>
  <c r="T8" i="14"/>
  <c r="T8" i="13"/>
  <c r="W2" i="9"/>
  <c r="W2" i="8"/>
  <c r="T4" i="9"/>
  <c r="T2" i="11"/>
  <c r="T2" i="13"/>
  <c r="T2" i="16"/>
  <c r="T2" i="12"/>
  <c r="T2" i="14"/>
  <c r="T8" i="12"/>
  <c r="T8" i="11"/>
  <c r="U5" i="9"/>
  <c r="U7" i="9" s="1"/>
  <c r="U5" i="10"/>
  <c r="T8" i="10"/>
  <c r="T4" i="10"/>
  <c r="W13" i="33"/>
  <c r="V3" i="2" s="1"/>
  <c r="V3" i="8" s="1"/>
  <c r="W15" i="33"/>
  <c r="V7" i="2" s="1"/>
  <c r="V7" i="8" s="1"/>
  <c r="T6" i="9"/>
  <c r="T7" i="9"/>
  <c r="AD14" i="33"/>
  <c r="AB8" i="2"/>
  <c r="AB8" i="8" s="1"/>
  <c r="Y11" i="33"/>
  <c r="W6" i="2"/>
  <c r="W6" i="8" s="1"/>
  <c r="X9" i="33"/>
  <c r="V4" i="2"/>
  <c r="V4" i="8" s="1"/>
  <c r="X10" i="33"/>
  <c r="V5" i="2"/>
  <c r="V5" i="8" s="1"/>
  <c r="V3" i="9" s="1"/>
  <c r="U2" i="17"/>
  <c r="Z12" i="33"/>
  <c r="X2" i="2"/>
  <c r="U2" i="10" l="1"/>
  <c r="U3" i="10"/>
  <c r="U6" i="9"/>
  <c r="X2" i="9"/>
  <c r="X2" i="8"/>
  <c r="X13" i="33"/>
  <c r="W3" i="2" s="1"/>
  <c r="W3" i="8" s="1"/>
  <c r="X15" i="33"/>
  <c r="W7" i="2" s="1"/>
  <c r="W7" i="8" s="1"/>
  <c r="U4" i="9"/>
  <c r="U2" i="13"/>
  <c r="U2" i="14"/>
  <c r="U2" i="16"/>
  <c r="U2" i="12"/>
  <c r="U2" i="11"/>
  <c r="V5" i="9"/>
  <c r="V7" i="9" s="1"/>
  <c r="V5" i="10"/>
  <c r="V3" i="10" s="1"/>
  <c r="U8" i="9"/>
  <c r="U8" i="13" s="1"/>
  <c r="U8" i="10"/>
  <c r="U4" i="10"/>
  <c r="AE14" i="33"/>
  <c r="AC8" i="2"/>
  <c r="AC8" i="8" s="1"/>
  <c r="Y9" i="33"/>
  <c r="W4" i="2"/>
  <c r="W4" i="8" s="1"/>
  <c r="AA12" i="33"/>
  <c r="Y2" i="2"/>
  <c r="Y10" i="33"/>
  <c r="W5" i="2"/>
  <c r="W5" i="8" s="1"/>
  <c r="W3" i="9" s="1"/>
  <c r="Z11" i="33"/>
  <c r="X6" i="2"/>
  <c r="X6" i="8" s="1"/>
  <c r="V2" i="17"/>
  <c r="U8" i="16" l="1"/>
  <c r="U8" i="11"/>
  <c r="U8" i="12"/>
  <c r="U8" i="14"/>
  <c r="V2" i="10"/>
  <c r="Y2" i="9"/>
  <c r="Y2" i="8"/>
  <c r="V4" i="9"/>
  <c r="V2" i="12"/>
  <c r="V2" i="11"/>
  <c r="V2" i="16"/>
  <c r="V2" i="13"/>
  <c r="V2" i="14"/>
  <c r="W5" i="9"/>
  <c r="W8" i="9" s="1"/>
  <c r="W5" i="10"/>
  <c r="V8" i="9"/>
  <c r="V8" i="12" s="1"/>
  <c r="V6" i="9"/>
  <c r="Y13" i="33"/>
  <c r="X3" i="2" s="1"/>
  <c r="X3" i="8" s="1"/>
  <c r="Y15" i="33"/>
  <c r="X7" i="2" s="1"/>
  <c r="X7" i="8" s="1"/>
  <c r="V8" i="10"/>
  <c r="V4" i="10"/>
  <c r="AF14" i="33"/>
  <c r="AD8" i="2"/>
  <c r="AD8" i="8" s="1"/>
  <c r="Z10" i="33"/>
  <c r="X5" i="2"/>
  <c r="X5" i="8" s="1"/>
  <c r="X3" i="9" s="1"/>
  <c r="W2" i="17"/>
  <c r="Z9" i="33"/>
  <c r="X4" i="2"/>
  <c r="X4" i="8" s="1"/>
  <c r="AA11" i="33"/>
  <c r="Y6" i="2"/>
  <c r="Y6" i="8" s="1"/>
  <c r="AB12" i="33"/>
  <c r="Z2" i="2"/>
  <c r="W6" i="9" l="1"/>
  <c r="W7" i="9"/>
  <c r="V8" i="16"/>
  <c r="W2" i="10"/>
  <c r="W3" i="10"/>
  <c r="V8" i="14"/>
  <c r="W4" i="10"/>
  <c r="W8" i="10"/>
  <c r="Z2" i="9"/>
  <c r="Z2" i="8"/>
  <c r="V8" i="11"/>
  <c r="V8" i="13"/>
  <c r="W4" i="9"/>
  <c r="W2" i="14"/>
  <c r="W2" i="11"/>
  <c r="W2" i="12"/>
  <c r="W2" i="13"/>
  <c r="W2" i="16"/>
  <c r="X5" i="9"/>
  <c r="X8" i="9" s="1"/>
  <c r="X5" i="10"/>
  <c r="X3" i="10" s="1"/>
  <c r="Z13" i="33"/>
  <c r="Y3" i="2" s="1"/>
  <c r="Y3" i="8" s="1"/>
  <c r="Z15" i="33"/>
  <c r="Y7" i="2" s="1"/>
  <c r="Y7" i="8" s="1"/>
  <c r="AG14" i="33"/>
  <c r="AE8" i="2"/>
  <c r="AE8" i="8" s="1"/>
  <c r="AC12" i="33"/>
  <c r="AA2" i="2"/>
  <c r="X2" i="17"/>
  <c r="AA10" i="33"/>
  <c r="Y5" i="2"/>
  <c r="Y5" i="8" s="1"/>
  <c r="Y3" i="9" s="1"/>
  <c r="AB11" i="33"/>
  <c r="Z6" i="2"/>
  <c r="Z6" i="8" s="1"/>
  <c r="AA9" i="33"/>
  <c r="Y4" i="2"/>
  <c r="Y4" i="8" s="1"/>
  <c r="W8" i="14"/>
  <c r="W8" i="16"/>
  <c r="W8" i="13"/>
  <c r="W8" i="11"/>
  <c r="W8" i="12"/>
  <c r="X2" i="10" l="1"/>
  <c r="Y5" i="9"/>
  <c r="Y7" i="9" s="1"/>
  <c r="Y5" i="10"/>
  <c r="X4" i="9"/>
  <c r="X2" i="16"/>
  <c r="X2" i="14"/>
  <c r="X2" i="12"/>
  <c r="X6" i="9"/>
  <c r="X2" i="13"/>
  <c r="X2" i="11"/>
  <c r="X7" i="9"/>
  <c r="AA13" i="33"/>
  <c r="Z3" i="2" s="1"/>
  <c r="Z3" i="8" s="1"/>
  <c r="AA15" i="33"/>
  <c r="Z7" i="2" s="1"/>
  <c r="Z7" i="8" s="1"/>
  <c r="AA2" i="9"/>
  <c r="AA2" i="8"/>
  <c r="X4" i="10"/>
  <c r="X8" i="10"/>
  <c r="AH14" i="33"/>
  <c r="AF8" i="2"/>
  <c r="AF8" i="8" s="1"/>
  <c r="AC11" i="33"/>
  <c r="AA6" i="2"/>
  <c r="AA6" i="8" s="1"/>
  <c r="Y2" i="17"/>
  <c r="X8" i="16"/>
  <c r="X8" i="13"/>
  <c r="X8" i="12"/>
  <c r="X8" i="11"/>
  <c r="X8" i="14"/>
  <c r="AD12" i="33"/>
  <c r="AB2" i="2"/>
  <c r="AB9" i="33"/>
  <c r="Z4" i="2"/>
  <c r="Z4" i="8" s="1"/>
  <c r="AB10" i="33"/>
  <c r="Z5" i="2"/>
  <c r="Z5" i="8" s="1"/>
  <c r="Z3" i="9" s="1"/>
  <c r="Y2" i="10" l="1"/>
  <c r="Y3" i="10"/>
  <c r="Y8" i="9"/>
  <c r="Y8" i="11" s="1"/>
  <c r="Y6" i="9"/>
  <c r="AB13" i="33"/>
  <c r="AA3" i="2" s="1"/>
  <c r="AA3" i="8" s="1"/>
  <c r="AB15" i="33"/>
  <c r="AA7" i="2" s="1"/>
  <c r="AA7" i="8" s="1"/>
  <c r="Z5" i="9"/>
  <c r="Z6" i="9" s="1"/>
  <c r="Z5" i="10"/>
  <c r="Z3" i="10" s="1"/>
  <c r="AB2" i="9"/>
  <c r="AB2" i="8"/>
  <c r="Y4" i="10"/>
  <c r="Y8" i="10"/>
  <c r="Y4" i="9"/>
  <c r="Y2" i="11"/>
  <c r="Y2" i="12"/>
  <c r="Y2" i="16"/>
  <c r="Y2" i="14"/>
  <c r="Y2" i="13"/>
  <c r="AI14" i="33"/>
  <c r="AG8" i="2"/>
  <c r="AG8" i="8" s="1"/>
  <c r="Z2" i="17"/>
  <c r="AC9" i="33"/>
  <c r="AA4" i="2"/>
  <c r="AA4" i="8" s="1"/>
  <c r="AD11" i="33"/>
  <c r="AB6" i="2"/>
  <c r="AB6" i="8" s="1"/>
  <c r="AC10" i="33"/>
  <c r="AA5" i="2"/>
  <c r="AA5" i="8" s="1"/>
  <c r="AA3" i="9" s="1"/>
  <c r="AE12" i="33"/>
  <c r="AC2" i="2"/>
  <c r="Y8" i="13"/>
  <c r="Y8" i="14"/>
  <c r="Y8" i="12" l="1"/>
  <c r="Y8" i="16"/>
  <c r="Z8" i="9"/>
  <c r="Z8" i="16" s="1"/>
  <c r="Z7" i="9"/>
  <c r="Z4" i="10"/>
  <c r="Z8" i="10"/>
  <c r="AC2" i="9"/>
  <c r="AC2" i="8"/>
  <c r="AC13" i="33"/>
  <c r="AB3" i="2" s="1"/>
  <c r="AB3" i="8" s="1"/>
  <c r="AC15" i="33"/>
  <c r="AB7" i="2" s="1"/>
  <c r="AB7" i="8" s="1"/>
  <c r="Z2" i="10"/>
  <c r="Z4" i="9"/>
  <c r="Z2" i="13"/>
  <c r="Z2" i="14"/>
  <c r="Z2" i="11"/>
  <c r="Z2" i="12"/>
  <c r="Z2" i="16"/>
  <c r="AA5" i="9"/>
  <c r="AA7" i="9" s="1"/>
  <c r="AA5" i="10"/>
  <c r="AJ14" i="33"/>
  <c r="AI8" i="2" s="1"/>
  <c r="AI8" i="8" s="1"/>
  <c r="AH8" i="2"/>
  <c r="AH8" i="8" s="1"/>
  <c r="AF12" i="33"/>
  <c r="AD2" i="2"/>
  <c r="AE11" i="33"/>
  <c r="AC6" i="2"/>
  <c r="AC6" i="8" s="1"/>
  <c r="AA2" i="17"/>
  <c r="AD10" i="33"/>
  <c r="AB5" i="2"/>
  <c r="AB5" i="8" s="1"/>
  <c r="AB3" i="9" s="1"/>
  <c r="AD9" i="33"/>
  <c r="AB4" i="2"/>
  <c r="AB4" i="8" s="1"/>
  <c r="Z8" i="12"/>
  <c r="Z8" i="13"/>
  <c r="Z8" i="11" l="1"/>
  <c r="AA2" i="10"/>
  <c r="AA3" i="10"/>
  <c r="Z8" i="14"/>
  <c r="AD13" i="33"/>
  <c r="AC3" i="2" s="1"/>
  <c r="AC3" i="8" s="1"/>
  <c r="AD15" i="33"/>
  <c r="AC7" i="2" s="1"/>
  <c r="AC7" i="8" s="1"/>
  <c r="AA8" i="9"/>
  <c r="AA8" i="12" s="1"/>
  <c r="AB5" i="9"/>
  <c r="AB8" i="9" s="1"/>
  <c r="AB5" i="10"/>
  <c r="AB3" i="10" s="1"/>
  <c r="AD2" i="9"/>
  <c r="AD2" i="8"/>
  <c r="AA4" i="9"/>
  <c r="AA2" i="11"/>
  <c r="AA2" i="14"/>
  <c r="AA2" i="12"/>
  <c r="AA2" i="13"/>
  <c r="AA2" i="16"/>
  <c r="AA6" i="9"/>
  <c r="AA8" i="10"/>
  <c r="AA4" i="10"/>
  <c r="AB2" i="10"/>
  <c r="AE10" i="33"/>
  <c r="AC5" i="2"/>
  <c r="AC5" i="8" s="1"/>
  <c r="AC3" i="9" s="1"/>
  <c r="AA8" i="13"/>
  <c r="AF11" i="33"/>
  <c r="AD6" i="2"/>
  <c r="AD6" i="8" s="1"/>
  <c r="AB2" i="17"/>
  <c r="AE9" i="33"/>
  <c r="AC4" i="2"/>
  <c r="AC4" i="8" s="1"/>
  <c r="AG12" i="33"/>
  <c r="AE2" i="2"/>
  <c r="AA8" i="14" l="1"/>
  <c r="AA8" i="11"/>
  <c r="AA8" i="16"/>
  <c r="AB6" i="9"/>
  <c r="AB7" i="9"/>
  <c r="AE13" i="33"/>
  <c r="AD3" i="2" s="1"/>
  <c r="AD3" i="8" s="1"/>
  <c r="AE15" i="33"/>
  <c r="AD7" i="2" s="1"/>
  <c r="AD7" i="8" s="1"/>
  <c r="AC5" i="9"/>
  <c r="AC6" i="9" s="1"/>
  <c r="AC5" i="10"/>
  <c r="AC3" i="10" s="1"/>
  <c r="AB4" i="9"/>
  <c r="AB2" i="12"/>
  <c r="AB2" i="11"/>
  <c r="AB2" i="16"/>
  <c r="AB2" i="14"/>
  <c r="AB2" i="13"/>
  <c r="AE2" i="9"/>
  <c r="AE2" i="8"/>
  <c r="AB8" i="10"/>
  <c r="AB4" i="10"/>
  <c r="AH12" i="33"/>
  <c r="AF2" i="2"/>
  <c r="AG11" i="33"/>
  <c r="AE6" i="2"/>
  <c r="AE6" i="8" s="1"/>
  <c r="AF10" i="33"/>
  <c r="AD5" i="2"/>
  <c r="AD5" i="8" s="1"/>
  <c r="AD3" i="9" s="1"/>
  <c r="AC2" i="17"/>
  <c r="AF9" i="33"/>
  <c r="AD4" i="2"/>
  <c r="AD4" i="8" s="1"/>
  <c r="AB8" i="13"/>
  <c r="AB8" i="14"/>
  <c r="AB8" i="11"/>
  <c r="AB8" i="16"/>
  <c r="AB8" i="12"/>
  <c r="AC2" i="10" l="1"/>
  <c r="AD5" i="9"/>
  <c r="AD7" i="9" s="1"/>
  <c r="AD5" i="10"/>
  <c r="AD3" i="10" s="1"/>
  <c r="AF2" i="9"/>
  <c r="AF2" i="8"/>
  <c r="AC4" i="9"/>
  <c r="AC2" i="11"/>
  <c r="AC2" i="16"/>
  <c r="AC2" i="12"/>
  <c r="AC2" i="14"/>
  <c r="AC2" i="13"/>
  <c r="AC8" i="9"/>
  <c r="AC8" i="11" s="1"/>
  <c r="AF13" i="33"/>
  <c r="AE3" i="2" s="1"/>
  <c r="AE3" i="8" s="1"/>
  <c r="AF15" i="33"/>
  <c r="AE7" i="2" s="1"/>
  <c r="AE7" i="8" s="1"/>
  <c r="AC7" i="9"/>
  <c r="AC8" i="10"/>
  <c r="AC4" i="10"/>
  <c r="AD6" i="9"/>
  <c r="AG10" i="33"/>
  <c r="AE5" i="2"/>
  <c r="AE5" i="8" s="1"/>
  <c r="AE3" i="9" s="1"/>
  <c r="AD8" i="9"/>
  <c r="AD2" i="17"/>
  <c r="AG9" i="33"/>
  <c r="AE4" i="2"/>
  <c r="AE4" i="8" s="1"/>
  <c r="AH11" i="33"/>
  <c r="AF6" i="2"/>
  <c r="AF6" i="8" s="1"/>
  <c r="AI12" i="33"/>
  <c r="AG2" i="2"/>
  <c r="AD2" i="10" l="1"/>
  <c r="AC8" i="13"/>
  <c r="AG13" i="33"/>
  <c r="AF3" i="2" s="1"/>
  <c r="AF3" i="8" s="1"/>
  <c r="AG15" i="33"/>
  <c r="AF7" i="2" s="1"/>
  <c r="AF7" i="8" s="1"/>
  <c r="AD4" i="10"/>
  <c r="AD8" i="10"/>
  <c r="AC8" i="16"/>
  <c r="AC8" i="14"/>
  <c r="AC8" i="12"/>
  <c r="AE5" i="9"/>
  <c r="AE6" i="9" s="1"/>
  <c r="AE5" i="10"/>
  <c r="AE3" i="10" s="1"/>
  <c r="AG2" i="9"/>
  <c r="AG2" i="8"/>
  <c r="AD4" i="9"/>
  <c r="AD2" i="13"/>
  <c r="AD2" i="14"/>
  <c r="AD2" i="16"/>
  <c r="AD2" i="12"/>
  <c r="AD2" i="11"/>
  <c r="AE2" i="10"/>
  <c r="AH9" i="33"/>
  <c r="AF4" i="2"/>
  <c r="AF4" i="8" s="1"/>
  <c r="AJ12" i="33"/>
  <c r="AI2" i="2" s="1"/>
  <c r="AH2" i="2"/>
  <c r="AI11" i="33"/>
  <c r="AG6" i="2"/>
  <c r="AG6" i="8" s="1"/>
  <c r="AD8" i="11"/>
  <c r="AD8" i="14"/>
  <c r="AD8" i="13"/>
  <c r="AD8" i="12"/>
  <c r="AD8" i="16"/>
  <c r="AE7" i="9"/>
  <c r="AE2" i="17"/>
  <c r="AH10" i="33"/>
  <c r="AF5" i="2"/>
  <c r="AF5" i="8" s="1"/>
  <c r="AF3" i="9" s="1"/>
  <c r="AE8" i="9" l="1"/>
  <c r="AE8" i="11" s="1"/>
  <c r="AH13" i="33"/>
  <c r="AG3" i="2" s="1"/>
  <c r="AG3" i="8" s="1"/>
  <c r="AH15" i="33"/>
  <c r="AG7" i="2" s="1"/>
  <c r="AG7" i="8" s="1"/>
  <c r="AF5" i="9"/>
  <c r="AF8" i="9" s="1"/>
  <c r="AF5" i="10"/>
  <c r="AF3" i="10" s="1"/>
  <c r="AH2" i="9"/>
  <c r="AH2" i="8"/>
  <c r="AE8" i="10"/>
  <c r="AE4" i="10"/>
  <c r="AI2" i="9"/>
  <c r="AI2" i="8"/>
  <c r="AE4" i="9"/>
  <c r="AE2" i="13"/>
  <c r="AE2" i="16"/>
  <c r="AE2" i="14"/>
  <c r="AE2" i="12"/>
  <c r="AE2" i="11"/>
  <c r="AE8" i="14"/>
  <c r="AE8" i="13"/>
  <c r="AJ11" i="33"/>
  <c r="AI6" i="2" s="1"/>
  <c r="AI6" i="8" s="1"/>
  <c r="AH6" i="2"/>
  <c r="AH6" i="8" s="1"/>
  <c r="AI10" i="33"/>
  <c r="AG5" i="2"/>
  <c r="AG5" i="8" s="1"/>
  <c r="AG3" i="9" s="1"/>
  <c r="AF2" i="17"/>
  <c r="AI9" i="33"/>
  <c r="AG4" i="2"/>
  <c r="AG4" i="8" s="1"/>
  <c r="AE8" i="12" l="1"/>
  <c r="AE8" i="16"/>
  <c r="AF6" i="9"/>
  <c r="AF7" i="9"/>
  <c r="AF8" i="10"/>
  <c r="AF4" i="10"/>
  <c r="AF2" i="10"/>
  <c r="AF4" i="9"/>
  <c r="AF2" i="16"/>
  <c r="AF2" i="14"/>
  <c r="AF2" i="12"/>
  <c r="AF2" i="13"/>
  <c r="AF2" i="11"/>
  <c r="AI13" i="33"/>
  <c r="AH3" i="2" s="1"/>
  <c r="AH3" i="8" s="1"/>
  <c r="AI15" i="33"/>
  <c r="AH7" i="2" s="1"/>
  <c r="AH7" i="8" s="1"/>
  <c r="AG5" i="9"/>
  <c r="AG7" i="9" s="1"/>
  <c r="AG5" i="10"/>
  <c r="AJ10" i="33"/>
  <c r="AH5" i="2"/>
  <c r="AH5" i="8" s="1"/>
  <c r="AH3" i="9" s="1"/>
  <c r="AG2" i="17"/>
  <c r="AJ9" i="33"/>
  <c r="AJ15" i="33" s="1"/>
  <c r="AI7" i="2" s="1"/>
  <c r="AI7" i="8" s="1"/>
  <c r="AH4" i="2"/>
  <c r="AH4" i="8" s="1"/>
  <c r="AF8" i="16"/>
  <c r="AF8" i="12"/>
  <c r="AF8" i="11"/>
  <c r="AF8" i="13"/>
  <c r="AF8" i="14"/>
  <c r="AG2" i="10" l="1"/>
  <c r="AG3" i="10"/>
  <c r="AG6" i="9"/>
  <c r="AH5" i="9"/>
  <c r="AH6" i="9" s="1"/>
  <c r="AH5" i="10"/>
  <c r="AH3" i="10" s="1"/>
  <c r="AG8" i="10"/>
  <c r="AG4" i="10"/>
  <c r="AG4" i="9"/>
  <c r="AG2" i="12"/>
  <c r="AG2" i="11"/>
  <c r="AG2" i="16"/>
  <c r="AG2" i="13"/>
  <c r="AG2" i="14"/>
  <c r="AG8" i="9"/>
  <c r="AG8" i="14" s="1"/>
  <c r="AI4" i="2"/>
  <c r="AI2" i="17" s="1"/>
  <c r="AJ13" i="33"/>
  <c r="AI3" i="2" s="1"/>
  <c r="AI3" i="8" s="1"/>
  <c r="AI5" i="2"/>
  <c r="AH2" i="17"/>
  <c r="AG8" i="12" l="1"/>
  <c r="AH8" i="9"/>
  <c r="AG8" i="13"/>
  <c r="AH7" i="9"/>
  <c r="AG8" i="16"/>
  <c r="AG8" i="11"/>
  <c r="AI4" i="8"/>
  <c r="AH8" i="10"/>
  <c r="AH4" i="10"/>
  <c r="AI5" i="8"/>
  <c r="AI3" i="9" s="1"/>
  <c r="AH2" i="10"/>
  <c r="AH4" i="9"/>
  <c r="AH2" i="12"/>
  <c r="AH2" i="14"/>
  <c r="AH2" i="16"/>
  <c r="AH2" i="13"/>
  <c r="AH2" i="11"/>
  <c r="AH8" i="14"/>
  <c r="AH8" i="16"/>
  <c r="AH8" i="11"/>
  <c r="AH8" i="12"/>
  <c r="AH8" i="13"/>
  <c r="F8" i="14"/>
  <c r="E8" i="16"/>
  <c r="E8" i="13"/>
  <c r="E8" i="11"/>
  <c r="E8" i="14"/>
  <c r="E8" i="12"/>
  <c r="AI5" i="9" l="1"/>
  <c r="AI5" i="10"/>
  <c r="AI3" i="10" s="1"/>
  <c r="F8" i="16"/>
  <c r="F8" i="11"/>
  <c r="F8" i="13"/>
  <c r="F8" i="12"/>
  <c r="AI8" i="10" l="1"/>
  <c r="AI4" i="10"/>
  <c r="AI2" i="10"/>
  <c r="AI4" i="9"/>
  <c r="AI2" i="14"/>
  <c r="AI2" i="11"/>
  <c r="AI2" i="16"/>
  <c r="AI2" i="12"/>
  <c r="AI2" i="13"/>
  <c r="AI8" i="9"/>
  <c r="AI7" i="9"/>
  <c r="AI6" i="9"/>
  <c r="G8" i="14"/>
  <c r="G8" i="16"/>
  <c r="G8" i="13"/>
  <c r="G8" i="12"/>
  <c r="G8" i="11"/>
  <c r="AI8" i="13" l="1"/>
  <c r="AI8" i="14"/>
  <c r="AI8" i="11"/>
  <c r="AI8" i="16"/>
  <c r="AI8" i="12"/>
  <c r="H8" i="13"/>
  <c r="H8" i="11"/>
  <c r="H8" i="14"/>
  <c r="H8" i="12"/>
  <c r="H8" i="16"/>
  <c r="I8" i="13" l="1"/>
  <c r="I8" i="12"/>
  <c r="I8" i="11"/>
  <c r="I8" i="16"/>
  <c r="I8" i="14"/>
</calcChain>
</file>

<file path=xl/sharedStrings.xml><?xml version="1.0" encoding="utf-8"?>
<sst xmlns="http://schemas.openxmlformats.org/spreadsheetml/2006/main" count="1223" uniqueCount="660">
  <si>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</si>
  <si>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</si>
  <si>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</si>
  <si>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</si>
  <si>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</si>
  <si>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</si>
  <si>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</si>
  <si>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</si>
  <si>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</si>
  <si>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</si>
  <si>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motorbikes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</si>
  <si>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</si>
  <si>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</si>
  <si>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</si>
  <si>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</si>
  <si>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</si>
  <si>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Gasoline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</si>
  <si>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</si>
  <si>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</si>
  <si>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</si>
  <si>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</si>
  <si>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</si>
  <si>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</si>
  <si>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</si>
  <si>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</si>
  <si>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</si>
  <si>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</si>
  <si>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</si>
  <si>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</si>
  <si>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</si>
  <si>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</si>
  <si>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</si>
  <si>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</si>
  <si>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</si>
  <si>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</si>
  <si>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</si>
  <si>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</si>
  <si>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</si>
  <si>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</si>
  <si>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</si>
  <si>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</si>
  <si>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</si>
  <si>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</si>
  <si>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</si>
  <si>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</si>
  <si>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</si>
  <si>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</si>
  <si>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</si>
  <si>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</si>
  <si>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</si>
  <si>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</si>
  <si>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</si>
  <si>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</si>
  <si>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</si>
  <si>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</si>
  <si>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</si>
  <si>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</si>
  <si>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</si>
  <si>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</si>
  <si>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</si>
  <si>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</si>
  <si>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</si>
  <si>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</si>
  <si>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</si>
  <si>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</si>
  <si>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</si>
  <si>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</si>
  <si>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</si>
  <si>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</si>
  <si>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</si>
  <si>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</si>
  <si>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</si>
  <si>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</si>
  <si>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</si>
  <si>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</si>
  <si>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</si>
  <si>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</si>
  <si>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</si>
  <si>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</si>
  <si>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</si>
  <si>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</si>
  <si>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</si>
  <si>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</si>
  <si>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</si>
  <si>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</si>
  <si>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</si>
  <si>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</si>
  <si>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</si>
  <si>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</si>
  <si>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</si>
  <si>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</si>
  <si>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</si>
  <si>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</si>
  <si>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</si>
  <si>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</si>
  <si>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</si>
  <si>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</si>
  <si>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</si>
  <si>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</si>
  <si>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</si>
  <si>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</si>
  <si>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</si>
  <si>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</si>
  <si>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</si>
  <si>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</si>
  <si>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</si>
  <si>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</si>
  <si>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</si>
  <si>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</si>
  <si>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</si>
  <si>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</si>
  <si>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</si>
  <si>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</si>
  <si>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</si>
  <si>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</si>
  <si>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</si>
  <si>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</si>
  <si>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</si>
  <si>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</si>
  <si>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</si>
  <si>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</si>
  <si>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</si>
  <si>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</si>
  <si>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</si>
  <si>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</si>
  <si>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</si>
  <si>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</si>
  <si>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</si>
  <si>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</si>
  <si>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</si>
  <si>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</si>
  <si>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</si>
  <si>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</si>
  <si>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</si>
  <si>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</si>
  <si>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</si>
  <si>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</si>
  <si>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</si>
  <si>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</si>
  <si>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</si>
  <si>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</si>
  <si>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</si>
  <si>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</si>
  <si>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</si>
  <si>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</si>
  <si>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</si>
  <si>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</si>
  <si>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</si>
  <si>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</si>
  <si>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</si>
  <si>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</si>
  <si>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</si>
  <si>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</si>
  <si>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</si>
  <si>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</si>
  <si>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</si>
  <si>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</si>
  <si>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</si>
  <si>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</si>
  <si>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</si>
  <si>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</si>
  <si>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</si>
  <si>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</si>
  <si>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</si>
  <si>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</si>
  <si>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</si>
  <si>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</si>
  <si>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</si>
  <si>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</si>
  <si>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</si>
  <si>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</si>
  <si>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</si>
  <si>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</si>
  <si>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</si>
  <si>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</si>
  <si>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</si>
  <si>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</si>
  <si>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</si>
  <si>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</si>
  <si>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</si>
  <si>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</si>
  <si>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</si>
  <si>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</si>
  <si>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</si>
  <si>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</si>
  <si>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</si>
  <si>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</si>
  <si>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</si>
  <si>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</si>
  <si>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</si>
  <si>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</si>
  <si>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</si>
  <si>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</si>
  <si>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</si>
  <si>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</si>
  <si>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</si>
  <si>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</si>
  <si>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</si>
  <si>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</si>
  <si>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</si>
  <si>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</si>
  <si>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</si>
  <si>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</si>
  <si>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</si>
  <si>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</si>
  <si>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</si>
  <si>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</si>
  <si>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</si>
  <si>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</si>
  <si>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</si>
  <si>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</si>
  <si>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</si>
  <si>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</si>
  <si>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</si>
  <si>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</si>
  <si>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</si>
  <si>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</si>
  <si>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</si>
  <si>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</si>
  <si>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</si>
  <si>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</si>
  <si>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</si>
  <si>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</si>
  <si>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</si>
  <si>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</si>
  <si>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</si>
  <si>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</si>
  <si>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</si>
  <si>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</si>
  <si>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</si>
  <si>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</si>
  <si>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</si>
  <si>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</si>
  <si>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</si>
  <si>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</si>
  <si>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</si>
  <si>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</si>
  <si>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</si>
  <si>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</si>
  <si>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</si>
  <si>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</si>
  <si>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</si>
  <si>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</si>
  <si>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</si>
  <si>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</si>
  <si>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</si>
  <si>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</si>
  <si>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</si>
  <si>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</si>
  <si>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</si>
  <si>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</si>
  <si>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</si>
  <si>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</si>
  <si>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</si>
  <si>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</si>
  <si>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</si>
  <si>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</si>
  <si>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</si>
  <si>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</si>
  <si>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</si>
  <si>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</si>
  <si>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</si>
  <si>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</si>
  <si>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</si>
  <si>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</si>
  <si>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</si>
  <si>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</si>
  <si>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</si>
  <si>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</si>
  <si>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</si>
  <si>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</si>
  <si>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</si>
  <si>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</si>
  <si>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</si>
  <si>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</si>
  <si>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</si>
  <si>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</si>
  <si>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</si>
  <si>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</si>
  <si>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</si>
  <si>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</si>
  <si>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</si>
  <si>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</si>
  <si>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</si>
  <si>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</si>
  <si>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</si>
  <si>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</si>
  <si>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</si>
  <si>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</si>
  <si>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</si>
  <si>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</si>
  <si>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</si>
  <si>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</si>
  <si>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</si>
  <si>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</si>
  <si>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</si>
  <si>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</si>
  <si>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</si>
  <si>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</si>
  <si>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</si>
  <si>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</si>
  <si>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</si>
  <si>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</si>
  <si>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</si>
  <si>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</si>
  <si>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</si>
  <si>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</si>
  <si>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</si>
  <si>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</si>
  <si>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</si>
  <si>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</si>
  <si>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</si>
  <si>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</si>
  <si>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</si>
  <si>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</si>
  <si>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</si>
  <si>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</si>
  <si>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</si>
  <si>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</si>
  <si>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</si>
  <si>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</si>
  <si>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</si>
  <si>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</si>
  <si>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</si>
  <si>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</si>
  <si>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</si>
  <si>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</si>
  <si>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</si>
  <si>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</si>
  <si>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</si>
  <si>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</si>
  <si>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</si>
  <si>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</si>
  <si>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</si>
  <si>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</si>
  <si>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</si>
  <si>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</si>
  <si>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</si>
  <si>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</si>
  <si>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</si>
  <si>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</si>
  <si>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</si>
  <si>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</si>
  <si>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</si>
  <si>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</si>
  <si>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</si>
  <si>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</si>
  <si>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</si>
  <si>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</si>
  <si>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</si>
  <si>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</si>
  <si>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</si>
  <si>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</si>
  <si>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</si>
  <si>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</si>
  <si>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</si>
  <si>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</si>
  <si>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</si>
  <si>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</si>
  <si>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</si>
  <si>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</si>
  <si>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</si>
  <si>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</si>
  <si>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</si>
  <si>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</si>
  <si>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</si>
  <si>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</si>
  <si>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</si>
  <si>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</si>
  <si>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</si>
  <si>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</si>
  <si>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</si>
  <si>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</si>
  <si>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</si>
  <si>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</si>
  <si>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</si>
  <si>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</si>
  <si>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</si>
  <si>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</si>
  <si>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</si>
  <si>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</si>
  <si>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</si>
  <si>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</si>
  <si>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</si>
  <si>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</si>
  <si>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</si>
  <si>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</si>
  <si>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</si>
  <si>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</si>
  <si>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</si>
  <si>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</si>
  <si>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</si>
  <si>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</si>
  <si>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</si>
  <si>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</si>
  <si>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</si>
  <si>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</si>
  <si>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</si>
  <si>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</si>
  <si>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</si>
  <si>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</si>
  <si>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</si>
  <si>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</si>
  <si>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</si>
  <si>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</si>
  <si>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</si>
  <si>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</si>
  <si>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</si>
  <si>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</si>
  <si>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</si>
  <si>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</si>
  <si>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</si>
  <si>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</si>
  <si>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</si>
  <si>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</si>
  <si>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</si>
  <si>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</si>
  <si>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</si>
  <si>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</si>
  <si>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</si>
  <si>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</si>
  <si>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</si>
  <si>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</si>
  <si>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</si>
  <si>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</si>
  <si>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</si>
  <si>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</si>
  <si>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</si>
  <si>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</si>
  <si>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</si>
  <si>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</si>
  <si>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</si>
  <si>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</si>
  <si>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</si>
  <si>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</si>
  <si>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</si>
  <si>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</si>
  <si>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</si>
  <si>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</si>
  <si>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</si>
  <si>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</si>
  <si>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</si>
  <si>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</si>
  <si>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</si>
  <si>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</si>
  <si>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</si>
  <si>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</si>
  <si>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</si>
  <si>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</si>
  <si>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</si>
  <si>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</si>
  <si>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</si>
  <si>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</si>
  <si>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</si>
  <si>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</si>
  <si>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</si>
  <si>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</si>
  <si>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</si>
  <si>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</si>
  <si>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</si>
  <si>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</si>
  <si>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</si>
  <si>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</si>
  <si>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</si>
  <si>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</si>
  <si>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</si>
  <si>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</si>
  <si>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</si>
  <si>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</si>
  <si>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</si>
  <si>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</si>
  <si>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</si>
  <si>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</si>
  <si>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</si>
  <si>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</si>
  <si>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</si>
  <si>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</si>
  <si>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</si>
  <si>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</si>
  <si>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</si>
  <si>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</si>
  <si>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</si>
  <si>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</si>
  <si>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</si>
  <si>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</si>
  <si>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</si>
  <si>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</si>
  <si>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Currency Year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</si>
  <si>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</si>
  <si>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</si>
  <si>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</si>
  <si>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</si>
  <si>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</si>
  <si>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</si>
  <si>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</si>
  <si>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</si>
  <si>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</si>
  <si>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</si>
  <si>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</si>
  <si>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</si>
  <si>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</si>
  <si>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</si>
  <si>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</si>
  <si>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</si>
  <si>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</si>
  <si>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</si>
  <si>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</si>
  <si>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</si>
  <si>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</si>
  <si>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</si>
  <si>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</si>
  <si>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</si>
  <si>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</si>
  <si>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</si>
  <si>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</si>
  <si>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</si>
  <si>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</si>
  <si>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</si>
  <si>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</si>
  <si>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</si>
  <si>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</si>
  <si>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</si>
  <si>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</si>
  <si>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</si>
  <si>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</si>
  <si>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</si>
  <si>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</si>
  <si>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</si>
  <si>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</si>
  <si>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</si>
  <si>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</si>
  <si>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</si>
  <si>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</si>
  <si>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</si>
  <si>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</si>
  <si>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</si>
  <si>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</si>
  <si>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</si>
  <si>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</si>
  <si>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</si>
  <si>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</si>
  <si>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</si>
  <si>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</si>
  <si>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</si>
  <si>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</si>
  <si>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</si>
  <si>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</si>
  <si>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</si>
  <si>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</si>
  <si>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</si>
  <si>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</si>
  <si>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</si>
  <si>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</si>
  <si>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</si>
  <si>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</si>
  <si>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</si>
  <si>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</si>
  <si>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</si>
  <si>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</si>
  <si>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</si>
  <si>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</si>
  <si>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to estimate the price of battery electric motorbikes in the U.S.</t>
  </si>
  <si>
    <t>Diesel</t>
  </si>
  <si>
    <t>2018 to 2012, for AEO 2019</t>
  </si>
  <si>
    <t>LPG vehicle</t>
  </si>
  <si>
    <t>hydrogen vehicle</t>
  </si>
  <si>
    <t>Price ($/vehicle)</t>
  </si>
  <si>
    <t>For estimating electric and hydrogen vehicle prices, we apply the ratios</t>
  </si>
  <si>
    <t>from the passenger HDVs category.</t>
  </si>
  <si>
    <t>2017 List Price</t>
  </si>
  <si>
    <t>2017 Market Price</t>
  </si>
  <si>
    <t>Boeing 737 MAX 8</t>
  </si>
  <si>
    <t>Boeing 747-8I</t>
  </si>
  <si>
    <t>Boeing 787-9</t>
  </si>
  <si>
    <t>Airbus A330-300</t>
  </si>
  <si>
    <t>Airbus A330-900 neo</t>
  </si>
  <si>
    <t>Airbus A320 neo</t>
  </si>
  <si>
    <t>Airbus A350-900</t>
  </si>
  <si>
    <t>Airbus A380</t>
  </si>
  <si>
    <t>https://www.challenges.fr/salon-du-bourget/exclusif-le-vrai-prix-des-avions-airbus-et-boeing-facture-aux-clients_480692</t>
  </si>
  <si>
    <t>Old data (2012) is kept as a reference.</t>
  </si>
  <si>
    <t>Market price converted in $2012</t>
  </si>
  <si>
    <t>Vincent Lamigeon, Challenges</t>
  </si>
  <si>
    <t>Le vrai prix des avions Airbus et Boeing</t>
  </si>
  <si>
    <t>https://www.statista.com/outlook/2100000/102/motorcycles/europe</t>
  </si>
  <si>
    <t>Statista</t>
  </si>
  <si>
    <t>Mobility market outlook - Motorcycles in Europe</t>
  </si>
  <si>
    <t>converted in US$2012</t>
  </si>
  <si>
    <t>2019 to 2012</t>
  </si>
  <si>
    <t>2020 to 2012, average from Q1-2020</t>
  </si>
  <si>
    <t>Volume weighted average price in Europe</t>
  </si>
  <si>
    <t>Data from 03.2020</t>
  </si>
  <si>
    <t>2017 to 2012, for aircrafts</t>
  </si>
  <si>
    <t>in €2017</t>
  </si>
  <si>
    <t>PHEV</t>
  </si>
  <si>
    <t>ICCT</t>
  </si>
  <si>
    <t>EUROPEAN VEHICLE  MARKET STATISTICS - Pocketbook 2018/19</t>
  </si>
  <si>
    <t>https://theicct.org/sites/default/files/publications/ICCT_Pocketbook_2018_Final_20181205.pdf</t>
  </si>
  <si>
    <t>Table 5-24</t>
  </si>
  <si>
    <t>in €2019</t>
  </si>
  <si>
    <t>https://www.jato.com/ev-prices-have-been-growing-during-the-last-8-years/</t>
  </si>
  <si>
    <t>EV prices have been growing during the last 8 years</t>
  </si>
  <si>
    <t>JATO (for BEV)</t>
  </si>
  <si>
    <t>Dollars</t>
  </si>
  <si>
    <t>Euros to Dollar 2012</t>
  </si>
  <si>
    <t>€2017 to $2012, for LDVs except BEV</t>
  </si>
  <si>
    <t>See conversion table in the InputData folder for source information.</t>
  </si>
  <si>
    <t>in $2012</t>
  </si>
  <si>
    <t>Price in $2012</t>
  </si>
  <si>
    <t>Assumption: price variation/year</t>
  </si>
  <si>
    <t>BEV*</t>
  </si>
  <si>
    <t>BEV</t>
  </si>
  <si>
    <t>We multiply by the LDVs "battery electric" to "gasoline vehicle" ratio</t>
  </si>
  <si>
    <t>Freight ships</t>
  </si>
  <si>
    <t>We have not included passenger ships in the EU model</t>
  </si>
  <si>
    <t>Passenger motorbikes</t>
  </si>
  <si>
    <t>https://ecomento.de/2019/02/18/verband-bemaengelt-lieferbarkeit-und-preise-von-elektrobussen/</t>
  </si>
  <si>
    <t>€2019 to $2012 for BEV, buses,</t>
  </si>
  <si>
    <t>€2015 to $2012</t>
  </si>
  <si>
    <t>Verkehrsunternehmen bemängeln Lieferzeit und Preise von Elektrobussen</t>
  </si>
  <si>
    <t>in USD</t>
  </si>
  <si>
    <t>Unable to find an authoritative statistic, so using the average of all listed prices for new conventional daycab and new conventional sleeper trucks.  These are prices for the cab; the trailer is not included. Price compatible with ICCT report from 2018 so we will keep the same data as the USA model https://theicct.org/sites/default/files/publications/ICCT_EU-HDV-tech-2025-30_20180424_updated.pdf</t>
  </si>
  <si>
    <t>https://www.energate-messenger.de/news/199128/erster-wasserstoff-bus-fuer-wuppertal</t>
  </si>
  <si>
    <t>Ecomento.de, article (battery electric)</t>
  </si>
  <si>
    <t>https://emcel.com/de/preise-fuer-brennstoffzellenbusse/</t>
  </si>
  <si>
    <t>Wie entwickeln sich die Preise für Brennstoffzellenbusse?</t>
  </si>
  <si>
    <t>Erster Wasserstoff-Bus für Wuppertal</t>
  </si>
  <si>
    <t xml:space="preserve">most applicable quantities from the LDV price projections to establish the </t>
  </si>
  <si>
    <t>prices for different technologies and to extend all technology price trends into the future.</t>
  </si>
  <si>
    <t>vehicle) for each of passengers and freight today. For passenger HDVs, we</t>
  </si>
  <si>
    <t>https://www.dena.de/fileadmin/dena/Dokumente/Veranstaltungen/Vortraege_OEPNV/5_Roeder.pdf</t>
  </si>
  <si>
    <t>Page 23</t>
  </si>
  <si>
    <t>Stadtwerke Augsburg - Erfahrungsbericht (natural gas bus)</t>
  </si>
  <si>
    <t>Emcel (hydrogen bus)</t>
  </si>
  <si>
    <t>Energate messenger article (hydrogen bus)</t>
  </si>
  <si>
    <t>also found prices for natural gas &amp; hydrogen technologies. We then use ratios with the</t>
  </si>
  <si>
    <t>Natural gas**</t>
  </si>
  <si>
    <t>https://europe.autonews.com/article/20180630/ANE/180619948/cng-car-sales-set-to-rise-on-tougher-emissions-rules</t>
  </si>
  <si>
    <t>CNG car sales set to rise on tougher emissions rules</t>
  </si>
  <si>
    <t>Hydrogen</t>
  </si>
  <si>
    <t>LPG</t>
  </si>
  <si>
    <t>**Natural gas cars are currently ~15% moreexpensive than conventional cars. We expect the price difference to remain (https://www.euractiv.com/section/energy/interview/gas-chief-we-expect-at-least-10-of-the-car-market-in-2030/)</t>
  </si>
  <si>
    <t>€2016 to $2012</t>
  </si>
  <si>
    <t>For gasoline, diesel and PHEV cars, we assume prices will almost stagnate</t>
  </si>
  <si>
    <t>Automotive news Europe (gas cars)</t>
  </si>
  <si>
    <t>Zeit online (hydrogen)</t>
  </si>
  <si>
    <t>https://www.zeit.de/2016/20/wasserstoffauto-brennstoffzellen-antrieb-test-hyundai-ix35-fuel-cell/seite-2</t>
  </si>
  <si>
    <t>"Pff" macht die Pistole</t>
  </si>
  <si>
    <t>*The JATO source suggests BEV prices have been increasing before until 2019 in Europe. We assume a decrease of 0,5% per year after 2021, also for the most expensive hydrogen cars (start price 65.000€/2017).</t>
  </si>
  <si>
    <t>LPG cars cost almost the same as gasoline cars</t>
  </si>
  <si>
    <t>freight ship loading is 1140,5 tons.  This may be reasonably represented by a single oceangoing,</t>
  </si>
  <si>
    <t>As there is no publicly available data on average freight LDV prices in Europe,</t>
  </si>
  <si>
    <t>higher than passenger LDVs, but light commercial vehicles, especially vans that</t>
  </si>
  <si>
    <t>we will use the same figures as for passenger LDVs. The prices might be slightly</t>
  </si>
  <si>
    <t>seem to be most sold in Europe, have less sophisticated interiors, keeping prices low</t>
  </si>
  <si>
    <t xml:space="preserve"> by commercial customers) but included for passenger LDVs.</t>
  </si>
  <si>
    <t xml:space="preserve"> at 21.5 % in 2019) is being ignored for Freights LDVs (mostly bought</t>
  </si>
  <si>
    <t>(10.000€ for a Renault Kangoo upwards; Ford Transit ~25.000€). Also, VAT (EU-28  average  standard rate</t>
  </si>
  <si>
    <t>Freight HDVs running on natural gas should be more expensive than diesel vehicles, so we</t>
  </si>
  <si>
    <t>took the ratio for pass. LDVs natural gas/gasoline instead of  natural gas/diesel.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</si>
</sst>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&quot;$&quot;#,##0"/>
    <numFmt numFmtId="167" formatCode="0.000"/>
    <numFmt numFmtId="168" formatCode="_-* #,##0_-;\-* #,##0_-;_-* &quot;-&quot;??_-;_-@_-"/>
    <numFmt numFmtId="169" formatCode="[$€-2]\ #,##0;[Red]\-[$€-2]\ 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</cellStyleXfs>
  <cellXfs count="4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167" fontId="0" fillId="0" borderId="0" xfId="0" applyNumberFormat="1"/>
    <xf numFmtId="1" fontId="0" fillId="0" borderId="0" xfId="0" applyNumberFormat="1" applyFill="1"/>
    <xf numFmtId="0" fontId="7" fillId="0" borderId="0" xfId="9" applyAlignment="1">
      <alignment wrapText="1"/>
    </xf>
    <xf numFmtId="0" fontId="9" fillId="2" borderId="0" xfId="0" applyFont="1" applyFill="1" applyAlignment="1">
      <alignment horizontal="right"/>
    </xf>
    <xf numFmtId="166" fontId="5" fillId="0" borderId="0" xfId="8" applyNumberFormat="1" applyFont="1"/>
    <xf numFmtId="168" fontId="0" fillId="0" borderId="0" xfId="10" applyNumberFormat="1" applyFont="1"/>
    <xf numFmtId="168" fontId="0" fillId="0" borderId="0" xfId="0" applyNumberFormat="1"/>
    <xf numFmtId="0" fontId="7" fillId="0" borderId="0" xfId="9" applyFill="1"/>
    <xf numFmtId="0" fontId="0" fillId="0" borderId="5" xfId="0" applyBorder="1"/>
    <xf numFmtId="168" fontId="0" fillId="0" borderId="5" xfId="10" applyNumberFormat="1" applyFont="1" applyBorder="1"/>
    <xf numFmtId="169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3" borderId="5" xfId="0" applyNumberFormat="1" applyFill="1" applyBorder="1"/>
    <xf numFmtId="168" fontId="0" fillId="4" borderId="5" xfId="0" applyNumberFormat="1" applyFill="1" applyBorder="1"/>
    <xf numFmtId="168" fontId="1" fillId="4" borderId="5" xfId="0" applyNumberFormat="1" applyFont="1" applyFill="1" applyBorder="1"/>
    <xf numFmtId="10" fontId="0" fillId="3" borderId="5" xfId="0" applyNumberFormat="1" applyFill="1" applyBorder="1"/>
    <xf numFmtId="168" fontId="1" fillId="0" borderId="5" xfId="10" applyNumberFormat="1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168" fontId="0" fillId="4" borderId="5" xfId="10" applyNumberFormat="1" applyFont="1" applyFill="1" applyBorder="1"/>
    <xf numFmtId="2" fontId="0" fillId="4" borderId="0" xfId="10" applyNumberFormat="1" applyFont="1" applyFill="1"/>
    <xf numFmtId="2" fontId="0" fillId="0" borderId="0" xfId="10" applyNumberFormat="1" applyFont="1"/>
  </cellXfs>
  <cellStyles count="12">
    <cellStyle name="Body: normal cell" xfId="4" xr:uid="{00000000-0005-0000-0000-000000000000}"/>
    <cellStyle name="Comma" xfId="10" builtinId="3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Standard 2" xfId="11" xr:uid="{E67DE464-DFF7-4D04-9A48-2CE80637E87F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22</xdr:row>
      <xdr:rowOff>180975</xdr:rowOff>
    </xdr:from>
    <xdr:to>
      <xdr:col>9</xdr:col>
      <xdr:colOff>332446</xdr:colOff>
      <xdr:row>46</xdr:row>
      <xdr:rowOff>56594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AEE1684-DF38-487F-9D57-AE1FB95A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52975"/>
          <a:ext cx="7428571" cy="4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sj.com/articles/caterpillar-falls-behind-ge-in-locomotives-race-1405291739" TargetMode="External"/><Relationship Id="rId3" Type="http://schemas.openxmlformats.org/officeDocument/2006/relationships/hyperlink" Target="http://www.wsj.com/articles/SB10001424052702303649504577494862829051078" TargetMode="External"/><Relationship Id="rId7" Type="http://schemas.openxmlformats.org/officeDocument/2006/relationships/hyperlink" Target="https://europe.autonews.com/article/20180630/ANE/180619948/cng-car-sales-set-to-rise-on-tougher-emissions-rule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6" Type="http://schemas.openxmlformats.org/officeDocument/2006/relationships/hyperlink" Target="https://www.statista.com/outlook/2100000/102/motorcycles/europe" TargetMode="External"/><Relationship Id="rId5" Type="http://schemas.openxmlformats.org/officeDocument/2006/relationships/hyperlink" Target="https://www.jato.com/ev-prices-have-been-growing-during-the-last-8-years/" TargetMode="External"/><Relationship Id="rId4" Type="http://schemas.openxmlformats.org/officeDocument/2006/relationships/hyperlink" Target="https://www.challenges.fr/salon-du-bourget/exclusif-le-vrai-prix-des-avions-airbus-et-boeing-facture-aux-clients_480692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8"/>
  <sheetViews>
    <sheetView workbookViewId="0"/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11</v>
      </c>
    </row>
    <row r="3" spans="1:2" x14ac:dyDescent="0.25">
      <c r="A3" s="1" t="s">
        <v>12</v>
      </c>
      <c r="B3" s="2" t="s">
        <v>6</v>
      </c>
    </row>
    <row r="4" spans="1:2" x14ac:dyDescent="0.25">
      <c r="B4" s="5" t="s">
        <v>595</v>
      </c>
    </row>
    <row r="5" spans="1:2" x14ac:dyDescent="0.25">
      <c r="B5" s="7">
        <v>2017</v>
      </c>
    </row>
    <row r="6" spans="1:2" x14ac:dyDescent="0.25">
      <c r="B6" s="5" t="s">
        <v>596</v>
      </c>
    </row>
    <row r="7" spans="1:2" x14ac:dyDescent="0.25">
      <c r="B7" s="25" t="s">
        <v>597</v>
      </c>
    </row>
    <row r="8" spans="1:2" x14ac:dyDescent="0.25">
      <c r="B8" s="5" t="s">
        <v>598</v>
      </c>
    </row>
    <row r="9" spans="1:2" x14ac:dyDescent="0.25">
      <c r="B9" s="5"/>
    </row>
    <row r="10" spans="1:2" x14ac:dyDescent="0.25">
      <c r="B10" s="5" t="s">
        <v>602</v>
      </c>
    </row>
    <row r="11" spans="1:2" x14ac:dyDescent="0.25">
      <c r="B11" s="7">
        <v>2019</v>
      </c>
    </row>
    <row r="12" spans="1:2" x14ac:dyDescent="0.25">
      <c r="B12" s="5" t="s">
        <v>601</v>
      </c>
    </row>
    <row r="13" spans="1:2" x14ac:dyDescent="0.25">
      <c r="B13" s="25" t="s">
        <v>600</v>
      </c>
    </row>
    <row r="15" spans="1:2" x14ac:dyDescent="0.25">
      <c r="B15" t="s">
        <v>644</v>
      </c>
    </row>
    <row r="16" spans="1:2" x14ac:dyDescent="0.25">
      <c r="B16" s="39">
        <v>2018</v>
      </c>
    </row>
    <row r="17" spans="2:2" x14ac:dyDescent="0.25">
      <c r="B17" t="s">
        <v>638</v>
      </c>
    </row>
    <row r="18" spans="2:2" x14ac:dyDescent="0.25">
      <c r="B18" s="13" t="s">
        <v>637</v>
      </c>
    </row>
    <row r="19" spans="2:2" x14ac:dyDescent="0.25">
      <c r="B19" s="13"/>
    </row>
    <row r="20" spans="2:2" x14ac:dyDescent="0.25">
      <c r="B20" t="s">
        <v>645</v>
      </c>
    </row>
    <row r="21" spans="2:2" x14ac:dyDescent="0.25">
      <c r="B21" s="39">
        <v>2016</v>
      </c>
    </row>
    <row r="22" spans="2:2" x14ac:dyDescent="0.25">
      <c r="B22" t="s">
        <v>647</v>
      </c>
    </row>
    <row r="23" spans="2:2" x14ac:dyDescent="0.25">
      <c r="B23" s="13" t="s">
        <v>646</v>
      </c>
    </row>
    <row r="24" spans="2:2" x14ac:dyDescent="0.25">
      <c r="B24" s="5"/>
    </row>
    <row r="25" spans="2:2" x14ac:dyDescent="0.25">
      <c r="B25" s="15" t="s">
        <v>513</v>
      </c>
    </row>
    <row r="26" spans="2:2" x14ac:dyDescent="0.25">
      <c r="B26" s="14" t="s">
        <v>623</v>
      </c>
    </row>
    <row r="27" spans="2:2" x14ac:dyDescent="0.25">
      <c r="B27" s="16">
        <v>2019</v>
      </c>
    </row>
    <row r="28" spans="2:2" x14ac:dyDescent="0.25">
      <c r="B28" t="s">
        <v>619</v>
      </c>
    </row>
    <row r="29" spans="2:2" x14ac:dyDescent="0.25">
      <c r="B29" s="13" t="s">
        <v>616</v>
      </c>
    </row>
    <row r="30" spans="2:2" x14ac:dyDescent="0.25">
      <c r="B30" s="16"/>
    </row>
    <row r="31" spans="2:2" x14ac:dyDescent="0.25">
      <c r="B31" s="16" t="s">
        <v>634</v>
      </c>
    </row>
    <row r="32" spans="2:2" x14ac:dyDescent="0.25">
      <c r="B32" s="16">
        <v>2019</v>
      </c>
    </row>
    <row r="33" spans="2:2" x14ac:dyDescent="0.25">
      <c r="B33" t="s">
        <v>626</v>
      </c>
    </row>
    <row r="34" spans="2:2" x14ac:dyDescent="0.25">
      <c r="B34" t="s">
        <v>622</v>
      </c>
    </row>
    <row r="35" spans="2:2" x14ac:dyDescent="0.25">
      <c r="B35" s="16"/>
    </row>
    <row r="36" spans="2:2" x14ac:dyDescent="0.25">
      <c r="B36" s="16" t="s">
        <v>633</v>
      </c>
    </row>
    <row r="37" spans="2:2" x14ac:dyDescent="0.25">
      <c r="B37" s="16">
        <v>2018</v>
      </c>
    </row>
    <row r="38" spans="2:2" x14ac:dyDescent="0.25">
      <c r="B38" s="16" t="s">
        <v>625</v>
      </c>
    </row>
    <row r="39" spans="2:2" x14ac:dyDescent="0.25">
      <c r="B39" s="13" t="s">
        <v>624</v>
      </c>
    </row>
    <row r="41" spans="2:2" x14ac:dyDescent="0.25">
      <c r="B41" s="16" t="s">
        <v>632</v>
      </c>
    </row>
    <row r="42" spans="2:2" x14ac:dyDescent="0.25">
      <c r="B42" s="16">
        <v>2017</v>
      </c>
    </row>
    <row r="43" spans="2:2" x14ac:dyDescent="0.25">
      <c r="B43" t="s">
        <v>630</v>
      </c>
    </row>
    <row r="44" spans="2:2" x14ac:dyDescent="0.25">
      <c r="B44" s="16" t="s">
        <v>631</v>
      </c>
    </row>
    <row r="46" spans="2:2" x14ac:dyDescent="0.25">
      <c r="B46" s="2" t="s">
        <v>514</v>
      </c>
    </row>
    <row r="47" spans="2:2" x14ac:dyDescent="0.25">
      <c r="B47" t="s">
        <v>496</v>
      </c>
    </row>
    <row r="48" spans="2:2" x14ac:dyDescent="0.25">
      <c r="B48" t="s">
        <v>497</v>
      </c>
    </row>
    <row r="49" spans="2:2" x14ac:dyDescent="0.25">
      <c r="B49" t="s">
        <v>498</v>
      </c>
    </row>
    <row r="50" spans="2:2" x14ac:dyDescent="0.25">
      <c r="B50" s="13" t="s">
        <v>499</v>
      </c>
    </row>
    <row r="51" spans="2:2" x14ac:dyDescent="0.25">
      <c r="B51" s="13" t="s">
        <v>500</v>
      </c>
    </row>
    <row r="52" spans="2:2" ht="105" x14ac:dyDescent="0.25">
      <c r="B52" s="14" t="s">
        <v>621</v>
      </c>
    </row>
    <row r="53" spans="2:2" x14ac:dyDescent="0.25">
      <c r="B53" s="14"/>
    </row>
    <row r="54" spans="2:2" x14ac:dyDescent="0.25">
      <c r="B54" s="15" t="s">
        <v>8</v>
      </c>
    </row>
    <row r="55" spans="2:2" x14ac:dyDescent="0.25">
      <c r="B55" s="14" t="s">
        <v>501</v>
      </c>
    </row>
    <row r="56" spans="2:2" x14ac:dyDescent="0.25">
      <c r="B56" s="16">
        <v>2012</v>
      </c>
    </row>
    <row r="57" spans="2:2" x14ac:dyDescent="0.25">
      <c r="B57" s="14" t="s">
        <v>502</v>
      </c>
    </row>
    <row r="58" spans="2:2" ht="30" x14ac:dyDescent="0.25">
      <c r="B58" s="20" t="s">
        <v>503</v>
      </c>
    </row>
    <row r="59" spans="2:2" x14ac:dyDescent="0.25">
      <c r="B59" s="20"/>
    </row>
    <row r="60" spans="2:2" x14ac:dyDescent="0.25">
      <c r="B60" s="14" t="s">
        <v>582</v>
      </c>
    </row>
    <row r="61" spans="2:2" x14ac:dyDescent="0.25">
      <c r="B61" s="16">
        <v>2017</v>
      </c>
    </row>
    <row r="62" spans="2:2" x14ac:dyDescent="0.25">
      <c r="B62" s="14" t="s">
        <v>583</v>
      </c>
    </row>
    <row r="63" spans="2:2" ht="45" x14ac:dyDescent="0.25">
      <c r="B63" s="20" t="s">
        <v>579</v>
      </c>
    </row>
    <row r="64" spans="2:2" x14ac:dyDescent="0.25">
      <c r="B64" s="14"/>
    </row>
    <row r="65" spans="2:2" x14ac:dyDescent="0.25">
      <c r="B65" s="15" t="s">
        <v>512</v>
      </c>
    </row>
    <row r="66" spans="2:2" x14ac:dyDescent="0.25">
      <c r="B66" s="14" t="s">
        <v>504</v>
      </c>
    </row>
    <row r="67" spans="2:2" x14ac:dyDescent="0.25">
      <c r="B67" s="16">
        <v>2014</v>
      </c>
    </row>
    <row r="68" spans="2:2" x14ac:dyDescent="0.25">
      <c r="B68" s="14" t="s">
        <v>505</v>
      </c>
    </row>
    <row r="69" spans="2:2" ht="30" x14ac:dyDescent="0.25">
      <c r="B69" s="20" t="s">
        <v>506</v>
      </c>
    </row>
    <row r="70" spans="2:2" x14ac:dyDescent="0.25">
      <c r="B70" s="14" t="s">
        <v>507</v>
      </c>
    </row>
    <row r="71" spans="2:2" x14ac:dyDescent="0.25">
      <c r="B71" s="14"/>
    </row>
    <row r="72" spans="2:2" x14ac:dyDescent="0.25">
      <c r="B72" s="2" t="s">
        <v>613</v>
      </c>
    </row>
    <row r="73" spans="2:2" x14ac:dyDescent="0.25">
      <c r="B73" s="6" t="s">
        <v>557</v>
      </c>
    </row>
    <row r="75" spans="2:2" x14ac:dyDescent="0.25">
      <c r="B75" s="15" t="s">
        <v>10</v>
      </c>
    </row>
    <row r="76" spans="2:2" x14ac:dyDescent="0.25">
      <c r="B76" s="14" t="s">
        <v>585</v>
      </c>
    </row>
    <row r="77" spans="2:2" x14ac:dyDescent="0.25">
      <c r="B77" s="16">
        <v>2020</v>
      </c>
    </row>
    <row r="78" spans="2:2" x14ac:dyDescent="0.25">
      <c r="B78" s="14" t="s">
        <v>586</v>
      </c>
    </row>
    <row r="79" spans="2:2" ht="30" x14ac:dyDescent="0.25">
      <c r="B79" s="20" t="s">
        <v>584</v>
      </c>
    </row>
    <row r="81" spans="1:1" x14ac:dyDescent="0.25">
      <c r="A81" s="1" t="s">
        <v>5</v>
      </c>
    </row>
    <row r="82" spans="1:1" x14ac:dyDescent="0.25">
      <c r="A82" t="s">
        <v>13</v>
      </c>
    </row>
    <row r="83" spans="1:1" x14ac:dyDescent="0.25">
      <c r="A83" t="s">
        <v>14</v>
      </c>
    </row>
    <row r="84" spans="1:1" x14ac:dyDescent="0.25">
      <c r="A84" t="s">
        <v>15</v>
      </c>
    </row>
    <row r="86" spans="1:1" x14ac:dyDescent="0.25">
      <c r="A86" s="1" t="s">
        <v>6</v>
      </c>
    </row>
    <row r="87" spans="1:1" x14ac:dyDescent="0.25">
      <c r="A87" t="s">
        <v>651</v>
      </c>
    </row>
    <row r="88" spans="1:1" x14ac:dyDescent="0.25">
      <c r="A88" t="s">
        <v>653</v>
      </c>
    </row>
    <row r="89" spans="1:1" x14ac:dyDescent="0.25">
      <c r="A89" t="s">
        <v>652</v>
      </c>
    </row>
    <row r="90" spans="1:1" x14ac:dyDescent="0.25">
      <c r="A90" t="s">
        <v>654</v>
      </c>
    </row>
    <row r="91" spans="1:1" x14ac:dyDescent="0.25">
      <c r="A91" t="s">
        <v>657</v>
      </c>
    </row>
    <row r="92" spans="1:1" x14ac:dyDescent="0.25">
      <c r="A92" t="s">
        <v>656</v>
      </c>
    </row>
    <row r="93" spans="1:1" x14ac:dyDescent="0.25">
      <c r="A93" t="s">
        <v>655</v>
      </c>
    </row>
    <row r="95" spans="1:1" x14ac:dyDescent="0.25">
      <c r="A95" s="1" t="s">
        <v>7</v>
      </c>
    </row>
    <row r="96" spans="1:1" x14ac:dyDescent="0.25">
      <c r="A96" t="s">
        <v>493</v>
      </c>
    </row>
    <row r="97" spans="1:1" x14ac:dyDescent="0.25">
      <c r="A97" t="s">
        <v>629</v>
      </c>
    </row>
    <row r="98" spans="1:1" x14ac:dyDescent="0.25">
      <c r="A98" t="s">
        <v>635</v>
      </c>
    </row>
    <row r="99" spans="1:1" x14ac:dyDescent="0.25">
      <c r="A99" t="s">
        <v>627</v>
      </c>
    </row>
    <row r="100" spans="1:1" x14ac:dyDescent="0.25">
      <c r="A100" t="s">
        <v>628</v>
      </c>
    </row>
    <row r="101" spans="1:1" x14ac:dyDescent="0.25">
      <c r="A101" t="s">
        <v>658</v>
      </c>
    </row>
    <row r="102" spans="1:1" x14ac:dyDescent="0.25">
      <c r="A102" t="s">
        <v>659</v>
      </c>
    </row>
    <row r="104" spans="1:1" x14ac:dyDescent="0.25">
      <c r="A104" s="1" t="s">
        <v>8</v>
      </c>
    </row>
    <row r="105" spans="1:1" x14ac:dyDescent="0.25">
      <c r="A105" t="s">
        <v>494</v>
      </c>
    </row>
    <row r="106" spans="1:1" x14ac:dyDescent="0.25">
      <c r="A106" t="s">
        <v>495</v>
      </c>
    </row>
    <row r="107" spans="1:1" x14ac:dyDescent="0.25">
      <c r="A107" t="s">
        <v>509</v>
      </c>
    </row>
    <row r="108" spans="1:1" x14ac:dyDescent="0.25">
      <c r="A108" t="s">
        <v>567</v>
      </c>
    </row>
    <row r="109" spans="1:1" x14ac:dyDescent="0.25">
      <c r="A109" t="s">
        <v>568</v>
      </c>
    </row>
    <row r="111" spans="1:1" x14ac:dyDescent="0.25">
      <c r="A111" s="1" t="s">
        <v>9</v>
      </c>
    </row>
    <row r="112" spans="1:1" x14ac:dyDescent="0.25">
      <c r="A112" t="s">
        <v>508</v>
      </c>
    </row>
    <row r="113" spans="1:1" x14ac:dyDescent="0.25">
      <c r="A113" t="s">
        <v>510</v>
      </c>
    </row>
    <row r="114" spans="1:1" x14ac:dyDescent="0.25">
      <c r="A114" t="s">
        <v>511</v>
      </c>
    </row>
    <row r="115" spans="1:1" x14ac:dyDescent="0.25">
      <c r="A115" t="s">
        <v>567</v>
      </c>
    </row>
    <row r="116" spans="1:1" x14ac:dyDescent="0.25">
      <c r="A116" t="s">
        <v>568</v>
      </c>
    </row>
    <row r="118" spans="1:1" x14ac:dyDescent="0.25">
      <c r="A118" s="1" t="s">
        <v>554</v>
      </c>
    </row>
    <row r="119" spans="1:1" x14ac:dyDescent="0.25">
      <c r="A119" t="s">
        <v>553</v>
      </c>
    </row>
    <row r="121" spans="1:1" x14ac:dyDescent="0.25">
      <c r="A121" s="1" t="s">
        <v>516</v>
      </c>
    </row>
    <row r="122" spans="1:1" x14ac:dyDescent="0.25">
      <c r="A122" t="s">
        <v>614</v>
      </c>
    </row>
    <row r="123" spans="1:1" x14ac:dyDescent="0.25">
      <c r="A123" s="17"/>
    </row>
    <row r="124" spans="1:1" x14ac:dyDescent="0.25">
      <c r="A124" s="1" t="s">
        <v>10</v>
      </c>
    </row>
    <row r="125" spans="1:1" x14ac:dyDescent="0.25">
      <c r="A125" s="17" t="s">
        <v>612</v>
      </c>
    </row>
    <row r="126" spans="1:1" x14ac:dyDescent="0.25">
      <c r="A126" s="17" t="s">
        <v>561</v>
      </c>
    </row>
    <row r="127" spans="1:1" x14ac:dyDescent="0.25">
      <c r="A127" s="17"/>
    </row>
    <row r="128" spans="1:1" x14ac:dyDescent="0.25">
      <c r="A128" s="1" t="s">
        <v>487</v>
      </c>
    </row>
    <row r="130" spans="1:2" x14ac:dyDescent="0.25">
      <c r="A130" t="s">
        <v>488</v>
      </c>
    </row>
    <row r="131" spans="1:2" x14ac:dyDescent="0.25">
      <c r="A131" t="s">
        <v>489</v>
      </c>
    </row>
    <row r="133" spans="1:2" x14ac:dyDescent="0.25">
      <c r="A133" t="s">
        <v>603</v>
      </c>
    </row>
    <row r="134" spans="1:2" x14ac:dyDescent="0.25">
      <c r="A134">
        <v>0.97099999999999997</v>
      </c>
      <c r="B134" t="s">
        <v>490</v>
      </c>
    </row>
    <row r="135" spans="1:2" x14ac:dyDescent="0.25">
      <c r="A135">
        <v>0.98699999999999999</v>
      </c>
      <c r="B135" t="s">
        <v>491</v>
      </c>
    </row>
    <row r="136" spans="1:2" x14ac:dyDescent="0.25">
      <c r="A136">
        <v>0.95299999999999996</v>
      </c>
      <c r="B136" t="s">
        <v>492</v>
      </c>
    </row>
    <row r="137" spans="1:2" x14ac:dyDescent="0.25">
      <c r="A137" s="18">
        <v>0.93665959530026111</v>
      </c>
      <c r="B137" t="s">
        <v>592</v>
      </c>
    </row>
    <row r="138" spans="1:2" x14ac:dyDescent="0.25">
      <c r="A138" s="18">
        <v>0.91400000000000003</v>
      </c>
      <c r="B138" t="s">
        <v>563</v>
      </c>
    </row>
    <row r="139" spans="1:2" x14ac:dyDescent="0.25">
      <c r="A139">
        <v>0.89800000000000002</v>
      </c>
      <c r="B139" t="s">
        <v>588</v>
      </c>
    </row>
    <row r="140" spans="1:2" x14ac:dyDescent="0.25">
      <c r="A140">
        <v>0.88900000000000001</v>
      </c>
      <c r="B140" t="s">
        <v>589</v>
      </c>
    </row>
    <row r="142" spans="1:2" x14ac:dyDescent="0.25">
      <c r="A142" t="s">
        <v>604</v>
      </c>
    </row>
    <row r="143" spans="1:2" x14ac:dyDescent="0.25">
      <c r="A143">
        <v>1.24</v>
      </c>
      <c r="B143" t="s">
        <v>618</v>
      </c>
    </row>
    <row r="144" spans="1:2" x14ac:dyDescent="0.25">
      <c r="A144">
        <v>1.23</v>
      </c>
      <c r="B144" t="s">
        <v>642</v>
      </c>
    </row>
    <row r="145" spans="1:2" x14ac:dyDescent="0.25">
      <c r="A145" s="18">
        <v>1.2179086972318509</v>
      </c>
      <c r="B145" t="s">
        <v>605</v>
      </c>
    </row>
    <row r="146" spans="1:2" x14ac:dyDescent="0.25">
      <c r="A146" s="18">
        <v>1.1820311832875876</v>
      </c>
      <c r="B146" t="s">
        <v>617</v>
      </c>
    </row>
    <row r="148" spans="1:2" x14ac:dyDescent="0.25">
      <c r="A148" t="s">
        <v>606</v>
      </c>
    </row>
  </sheetData>
  <phoneticPr fontId="8" type="noConversion"/>
  <hyperlinks>
    <hyperlink ref="B51" r:id="rId1" xr:uid="{00000000-0004-0000-0000-000000000000}"/>
    <hyperlink ref="B50" r:id="rId2" xr:uid="{00000000-0004-0000-0000-000001000000}"/>
    <hyperlink ref="B58" r:id="rId3" xr:uid="{E496C51A-BB27-475B-A54E-D871432E0870}"/>
    <hyperlink ref="B63" r:id="rId4" xr:uid="{74830B7B-3D75-49EE-94FA-159347BC99E7}"/>
    <hyperlink ref="B13" r:id="rId5" xr:uid="{C089FE1F-6240-459B-B12B-7FF5496BBB47}"/>
    <hyperlink ref="B79" r:id="rId6" xr:uid="{AA0322BF-2DFC-47A0-B6BE-52866B3905B2}"/>
    <hyperlink ref="B18" r:id="rId7" xr:uid="{CCCEF1FC-1516-4EAF-9FFB-B6C6AFE3449B}"/>
    <hyperlink ref="B69" r:id="rId8" xr:uid="{385C3DA6-D2E2-41EF-A5FC-04BFD8EFADEC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D3" sqref="D3"/>
    </sheetView>
  </sheetViews>
  <sheetFormatPr defaultColWidth="9.140625" defaultRowHeight="15" x14ac:dyDescent="0.25"/>
  <cols>
    <col min="1" max="1" width="24.42578125" customWidth="1"/>
    <col min="3" max="3" width="12.7109375" bestFit="1" customWidth="1"/>
  </cols>
  <sheetData>
    <row r="1" spans="1:36" x14ac:dyDescent="0.25">
      <c r="A1" s="1" t="s">
        <v>566</v>
      </c>
      <c r="B1">
        <f>'BNVP-LDVs-psgr'!B1</f>
        <v>2017</v>
      </c>
      <c r="C1">
        <f>'BNVP-LDVs-psgr'!C1</f>
        <v>2018</v>
      </c>
      <c r="D1">
        <f>'BNVP-LDVs-psgr'!D1</f>
        <v>2019</v>
      </c>
      <c r="E1">
        <f>'BNVP-LDVs-psgr'!E1</f>
        <v>2020</v>
      </c>
      <c r="F1">
        <f>'BNVP-LDVs-psgr'!F1</f>
        <v>2021</v>
      </c>
      <c r="G1">
        <f>'BNVP-LDVs-psgr'!G1</f>
        <v>2022</v>
      </c>
      <c r="H1">
        <f>'BNVP-LDVs-psgr'!H1</f>
        <v>2023</v>
      </c>
      <c r="I1">
        <f>'BNVP-LDVs-psgr'!I1</f>
        <v>2024</v>
      </c>
      <c r="J1">
        <f>'BNVP-LDVs-psgr'!J1</f>
        <v>2025</v>
      </c>
      <c r="K1">
        <f>'BNVP-LDVs-psgr'!K1</f>
        <v>2026</v>
      </c>
      <c r="L1">
        <f>'BNVP-LDVs-psgr'!L1</f>
        <v>2027</v>
      </c>
      <c r="M1">
        <f>'BNVP-LDVs-psgr'!M1</f>
        <v>2028</v>
      </c>
      <c r="N1">
        <f>'BNVP-LDVs-psgr'!N1</f>
        <v>2029</v>
      </c>
      <c r="O1">
        <f>'BNVP-LDVs-psgr'!O1</f>
        <v>2030</v>
      </c>
      <c r="P1">
        <f>'BNVP-LDVs-psgr'!P1</f>
        <v>2031</v>
      </c>
      <c r="Q1">
        <f>'BNVP-LDVs-psgr'!Q1</f>
        <v>2032</v>
      </c>
      <c r="R1">
        <f>'BNVP-LDVs-psgr'!R1</f>
        <v>2033</v>
      </c>
      <c r="S1">
        <f>'BNVP-LDVs-psgr'!S1</f>
        <v>2034</v>
      </c>
      <c r="T1">
        <f>'BNVP-LDVs-psgr'!T1</f>
        <v>2035</v>
      </c>
      <c r="U1">
        <f>'BNVP-LDVs-psgr'!U1</f>
        <v>2036</v>
      </c>
      <c r="V1">
        <f>'BNVP-LDVs-psgr'!V1</f>
        <v>2037</v>
      </c>
      <c r="W1">
        <f>'BNVP-LDVs-psgr'!W1</f>
        <v>2038</v>
      </c>
      <c r="X1">
        <f>'BNVP-LDVs-psgr'!X1</f>
        <v>2039</v>
      </c>
      <c r="Y1">
        <f>'BNVP-LDVs-psgr'!Y1</f>
        <v>2040</v>
      </c>
      <c r="Z1">
        <f>'BNVP-LDVs-psgr'!Z1</f>
        <v>2041</v>
      </c>
      <c r="AA1">
        <f>'BNVP-LDVs-psgr'!AA1</f>
        <v>2042</v>
      </c>
      <c r="AB1">
        <f>'BNVP-LDVs-psgr'!AB1</f>
        <v>2043</v>
      </c>
      <c r="AC1">
        <f>'BNVP-LDVs-psgr'!AC1</f>
        <v>2044</v>
      </c>
      <c r="AD1">
        <f>'BNVP-LDVs-psgr'!AD1</f>
        <v>2045</v>
      </c>
      <c r="AE1">
        <f>'BNVP-LDVs-psgr'!AE1</f>
        <v>2046</v>
      </c>
      <c r="AF1">
        <f>'BNVP-LDVs-psgr'!AF1</f>
        <v>2047</v>
      </c>
      <c r="AG1">
        <f>'BNVP-LDVs-psgr'!AG1</f>
        <v>2048</v>
      </c>
      <c r="AH1">
        <f>'BNVP-LDVs-psgr'!AH1</f>
        <v>2049</v>
      </c>
      <c r="AI1">
        <f>'BNVP-LDVs-psgr'!AI1</f>
        <v>2050</v>
      </c>
    </row>
    <row r="2" spans="1:36" x14ac:dyDescent="0.25">
      <c r="A2" t="s">
        <v>0</v>
      </c>
      <c r="B2" s="4">
        <f>$C$2-(($D$2-480000)*About!$A$143)/4</f>
        <v>553627.95430009137</v>
      </c>
      <c r="C2" s="4">
        <f>$D$2-(($D$2-480000)*About!$A$143)/4</f>
        <v>613692.86438700813</v>
      </c>
      <c r="D2" s="11">
        <f>570000*About!A146</f>
        <v>673757.77447392489</v>
      </c>
      <c r="E2" s="19">
        <f>$D$2*('BNVP-LDVs-psgr'!E2/'BNVP-LDVs-psgr'!$D$2)</f>
        <v>673757.77447392489</v>
      </c>
      <c r="F2" s="4">
        <f>$D$2*('BNVP-LDVs-psgr'!F2/'BNVP-LDVs-psgr'!$D$2)</f>
        <v>670405.74574519892</v>
      </c>
      <c r="G2" s="4">
        <f>$D$2*('BNVP-LDVs-psgr'!G2/'BNVP-LDVs-psgr'!$D$2)</f>
        <v>667070.39377631736</v>
      </c>
      <c r="H2" s="4">
        <f>$D$2*('BNVP-LDVs-psgr'!H2/'BNVP-LDVs-psgr'!$D$2)</f>
        <v>663751.63559832587</v>
      </c>
      <c r="I2" s="4">
        <f>$D$2*('BNVP-LDVs-psgr'!I2/'BNVP-LDVs-psgr'!$D$2)</f>
        <v>660449.38865505066</v>
      </c>
      <c r="J2" s="4">
        <f>$D$2*('BNVP-LDVs-psgr'!J2/'BNVP-LDVs-psgr'!$D$2)</f>
        <v>657163.57080104551</v>
      </c>
      <c r="K2" s="4">
        <f>$D$2*('BNVP-LDVs-psgr'!K2/'BNVP-LDVs-psgr'!$D$2)</f>
        <v>653894.10029954789</v>
      </c>
      <c r="L2" s="4">
        <f>$D$2*('BNVP-LDVs-psgr'!L2/'BNVP-LDVs-psgr'!$D$2)</f>
        <v>650640.89582044573</v>
      </c>
      <c r="M2" s="4">
        <f>$D$2*('BNVP-LDVs-psgr'!M2/'BNVP-LDVs-psgr'!$D$2)</f>
        <v>647403.87643825461</v>
      </c>
      <c r="N2" s="4">
        <f>$D$2*('BNVP-LDVs-psgr'!N2/'BNVP-LDVs-psgr'!$D$2)</f>
        <v>644182.96163010399</v>
      </c>
      <c r="O2" s="4">
        <f>$D$2*('BNVP-LDVs-psgr'!O2/'BNVP-LDVs-psgr'!$D$2)</f>
        <v>640978.07127373549</v>
      </c>
      <c r="P2" s="4">
        <f>$D$2*('BNVP-LDVs-psgr'!P2/'BNVP-LDVs-psgr'!$D$2)</f>
        <v>637789.12564550794</v>
      </c>
      <c r="Q2" s="4">
        <f>$D$2*('BNVP-LDVs-psgr'!Q2/'BNVP-LDVs-psgr'!$D$2)</f>
        <v>634616.04541841603</v>
      </c>
      <c r="R2" s="4">
        <f>$D$2*('BNVP-LDVs-psgr'!R2/'BNVP-LDVs-psgr'!$D$2)</f>
        <v>631458.75166011543</v>
      </c>
      <c r="S2" s="4">
        <f>$D$2*('BNVP-LDVs-psgr'!S2/'BNVP-LDVs-psgr'!$D$2)</f>
        <v>628317.16583096085</v>
      </c>
      <c r="T2" s="4">
        <f>$D$2*('BNVP-LDVs-psgr'!T2/'BNVP-LDVs-psgr'!$D$2)</f>
        <v>625191.20978205057</v>
      </c>
      <c r="U2" s="4">
        <f>$D$2*('BNVP-LDVs-psgr'!U2/'BNVP-LDVs-psgr'!$D$2)</f>
        <v>622080.80575328425</v>
      </c>
      <c r="V2" s="4">
        <f>$D$2*('BNVP-LDVs-psgr'!V2/'BNVP-LDVs-psgr'!$D$2)</f>
        <v>618985.87637142721</v>
      </c>
      <c r="W2" s="4">
        <f>$D$2*('BNVP-LDVs-psgr'!W2/'BNVP-LDVs-psgr'!$D$2)</f>
        <v>615906.34464818635</v>
      </c>
      <c r="X2" s="4">
        <f>$D$2*('BNVP-LDVs-psgr'!X2/'BNVP-LDVs-psgr'!$D$2)</f>
        <v>612842.13397829491</v>
      </c>
      <c r="Y2" s="4">
        <f>$D$2*('BNVP-LDVs-psgr'!Y2/'BNVP-LDVs-psgr'!$D$2)</f>
        <v>609793.16813760705</v>
      </c>
      <c r="Z2" s="4">
        <f>$D$2*('BNVP-LDVs-psgr'!Z2/'BNVP-LDVs-psgr'!$D$2)</f>
        <v>606759.37128120114</v>
      </c>
      <c r="AA2" s="4">
        <f>$D$2*('BNVP-LDVs-psgr'!AA2/'BNVP-LDVs-psgr'!$D$2)</f>
        <v>603740.66794149368</v>
      </c>
      <c r="AB2" s="4">
        <f>$D$2*('BNVP-LDVs-psgr'!AB2/'BNVP-LDVs-psgr'!$D$2)</f>
        <v>600736.98302636191</v>
      </c>
      <c r="AC2" s="4">
        <f>$D$2*('BNVP-LDVs-psgr'!AC2/'BNVP-LDVs-psgr'!$D$2)</f>
        <v>597748.24181727553</v>
      </c>
      <c r="AD2" s="4">
        <f>$D$2*('BNVP-LDVs-psgr'!AD2/'BNVP-LDVs-psgr'!$D$2)</f>
        <v>594774.3699674384</v>
      </c>
      <c r="AE2" s="4">
        <f>$D$2*('BNVP-LDVs-psgr'!AE2/'BNVP-LDVs-psgr'!$D$2)</f>
        <v>591815.29349993879</v>
      </c>
      <c r="AF2" s="4">
        <f>$D$2*('BNVP-LDVs-psgr'!AF2/'BNVP-LDVs-psgr'!$D$2)</f>
        <v>588870.93880590936</v>
      </c>
      <c r="AG2" s="4">
        <f>$D$2*('BNVP-LDVs-psgr'!AG2/'BNVP-LDVs-psgr'!$D$2)</f>
        <v>585941.23264269601</v>
      </c>
      <c r="AH2" s="4">
        <f>$D$2*('BNVP-LDVs-psgr'!AH2/'BNVP-LDVs-psgr'!$D$2)</f>
        <v>583026.10213203589</v>
      </c>
      <c r="AI2" s="4">
        <f>$D$2*('BNVP-LDVs-psgr'!AI2/'BNVP-LDVs-psgr'!$D$2)</f>
        <v>580125.4747582447</v>
      </c>
      <c r="AJ2" s="4"/>
    </row>
    <row r="3" spans="1:36" x14ac:dyDescent="0.25">
      <c r="A3" t="s">
        <v>1</v>
      </c>
      <c r="B3" s="4">
        <f>B5+50000*About!$A145</f>
        <v>320968.30052101135</v>
      </c>
      <c r="C3" s="4">
        <f>C5+50000*About!$A145</f>
        <v>320955.29752787802</v>
      </c>
      <c r="D3" s="11">
        <f>D5+50000*About!$A145</f>
        <v>320942.29518486181</v>
      </c>
      <c r="E3" s="19">
        <f>D3*('BNVP-LDVs-frgt'!E$5/'BNVP-LDVs-frgt'!$B$5)</f>
        <v>320894.15865431726</v>
      </c>
      <c r="F3" s="19">
        <f>E3*('BNVP-LDVs-frgt'!F$5/'BNVP-LDVs-frgt'!$B$5)</f>
        <v>320829.98784413806</v>
      </c>
      <c r="G3" s="19">
        <f>F3*('BNVP-LDVs-frgt'!G$5/'BNVP-LDVs-frgt'!$B$5)</f>
        <v>320749.79237689788</v>
      </c>
      <c r="H3" s="19">
        <f>G3*('BNVP-LDVs-frgt'!H$5/'BNVP-LDVs-frgt'!$B$5)</f>
        <v>320653.58427630371</v>
      </c>
      <c r="I3" s="19">
        <f>H3*('BNVP-LDVs-frgt'!I$5/'BNVP-LDVs-frgt'!$B$5)</f>
        <v>320541.3779641912</v>
      </c>
      <c r="J3" s="19">
        <f>I3*('BNVP-LDVs-frgt'!J$5/'BNVP-LDVs-frgt'!$B$5)</f>
        <v>320413.19025692181</v>
      </c>
      <c r="K3" s="19">
        <f>J3*('BNVP-LDVs-frgt'!K$5/'BNVP-LDVs-frgt'!$B$5)</f>
        <v>320269.0403611823</v>
      </c>
      <c r="L3" s="19">
        <f>K3*('BNVP-LDVs-frgt'!L$5/'BNVP-LDVs-frgt'!$B$5)</f>
        <v>320108.94986918848</v>
      </c>
      <c r="M3" s="19">
        <f>L3*('BNVP-LDVs-frgt'!M$5/'BNVP-LDVs-frgt'!$B$5)</f>
        <v>319932.94275329495</v>
      </c>
      <c r="N3" s="19">
        <f>M3*('BNVP-LDVs-frgt'!N$5/'BNVP-LDVs-frgt'!$B$5)</f>
        <v>319741.04536001221</v>
      </c>
      <c r="O3" s="19">
        <f>N3*('BNVP-LDVs-frgt'!O$5/'BNVP-LDVs-frgt'!$B$5)</f>
        <v>319533.28640343394</v>
      </c>
      <c r="P3" s="19">
        <f>O3*('BNVP-LDVs-frgt'!P$5/'BNVP-LDVs-frgt'!$B$5)</f>
        <v>319309.69695807621</v>
      </c>
      <c r="Q3" s="19">
        <f>P3*('BNVP-LDVs-frgt'!Q$5/'BNVP-LDVs-frgt'!$B$5)</f>
        <v>319070.31045113102</v>
      </c>
      <c r="R3" s="19">
        <f>Q3*('BNVP-LDVs-frgt'!R$5/'BNVP-LDVs-frgt'!$B$5)</f>
        <v>318815.1626541377</v>
      </c>
      <c r="S3" s="19">
        <f>R3*('BNVP-LDVs-frgt'!S$5/'BNVP-LDVs-frgt'!$B$5)</f>
        <v>318544.29167407402</v>
      </c>
      <c r="T3" s="19">
        <f>S3*('BNVP-LDVs-frgt'!T$5/'BNVP-LDVs-frgt'!$B$5)</f>
        <v>318257.73794387083</v>
      </c>
      <c r="U3" s="19">
        <f>T3*('BNVP-LDVs-frgt'!U$5/'BNVP-LDVs-frgt'!$B$5)</f>
        <v>317955.5442123533</v>
      </c>
      <c r="V3" s="19">
        <f>U3*('BNVP-LDVs-frgt'!V$5/'BNVP-LDVs-frgt'!$B$5)</f>
        <v>317637.75553361222</v>
      </c>
      <c r="W3" s="19">
        <f>V3*('BNVP-LDVs-frgt'!W$5/'BNVP-LDVs-frgt'!$B$5)</f>
        <v>317304.4192558091</v>
      </c>
      <c r="X3" s="19">
        <f>W3*('BNVP-LDVs-frgt'!X$5/'BNVP-LDVs-frgt'!$B$5)</f>
        <v>316955.58500941924</v>
      </c>
      <c r="Y3" s="19">
        <f>X3*('BNVP-LDVs-frgt'!Y$5/'BNVP-LDVs-frgt'!$B$5)</f>
        <v>316591.30469491618</v>
      </c>
      <c r="Z3" s="19">
        <f>Y3*('BNVP-LDVs-frgt'!Z$5/'BNVP-LDVs-frgt'!$B$5)</f>
        <v>316211.63246990251</v>
      </c>
      <c r="AA3" s="19">
        <f>Z3*('BNVP-LDVs-frgt'!AA$5/'BNVP-LDVs-frgt'!$B$5)</f>
        <v>315816.62473569124</v>
      </c>
      <c r="AB3" s="19">
        <f>AA3*('BNVP-LDVs-frgt'!AB$5/'BNVP-LDVs-frgt'!$B$5)</f>
        <v>315406.34012334218</v>
      </c>
      <c r="AC3" s="19">
        <f>AB3*('BNVP-LDVs-frgt'!AC$5/'BNVP-LDVs-frgt'!$B$5)</f>
        <v>314980.83947915834</v>
      </c>
      <c r="AD3" s="19">
        <f>AC3*('BNVP-LDVs-frgt'!AD$5/'BNVP-LDVs-frgt'!$B$5)</f>
        <v>314540.18584964779</v>
      </c>
      <c r="AE3" s="19">
        <f>AD3*('BNVP-LDVs-frgt'!AE$5/'BNVP-LDVs-frgt'!$B$5)</f>
        <v>314084.44446595531</v>
      </c>
      <c r="AF3" s="19">
        <f>AE3*('BNVP-LDVs-frgt'!AF$5/'BNVP-LDVs-frgt'!$B$5)</f>
        <v>313613.68272777001</v>
      </c>
      <c r="AG3" s="19">
        <f>AF3*('BNVP-LDVs-frgt'!AG$5/'BNVP-LDVs-frgt'!$B$5)</f>
        <v>313127.97018671385</v>
      </c>
      <c r="AH3" s="19">
        <f>AG3*('BNVP-LDVs-frgt'!AH$5/'BNVP-LDVs-frgt'!$B$5)</f>
        <v>312627.37852921739</v>
      </c>
      <c r="AI3" s="19">
        <f>AH3*('BNVP-LDVs-frgt'!AI$5/'BNVP-LDVs-frgt'!$B$5)</f>
        <v>312111.98155888822</v>
      </c>
      <c r="AJ3" s="4"/>
    </row>
    <row r="4" spans="1:36" x14ac:dyDescent="0.25">
      <c r="A4" t="s">
        <v>2</v>
      </c>
      <c r="B4" s="4">
        <f>B5</f>
        <v>260072.86565941881</v>
      </c>
      <c r="C4" s="4">
        <f t="shared" ref="C4:AI4" si="0">C5</f>
        <v>260059.86266628545</v>
      </c>
      <c r="D4" s="4">
        <f t="shared" si="0"/>
        <v>260046.86032326927</v>
      </c>
      <c r="E4" s="4">
        <f t="shared" si="0"/>
        <v>260007.85719459856</v>
      </c>
      <c r="F4" s="4">
        <f t="shared" si="0"/>
        <v>259994.85745172595</v>
      </c>
      <c r="G4" s="4">
        <f t="shared" si="0"/>
        <v>259981.85835880798</v>
      </c>
      <c r="H4" s="4">
        <f t="shared" si="0"/>
        <v>259968.85991581218</v>
      </c>
      <c r="I4" s="4">
        <f t="shared" si="0"/>
        <v>259955.86212270599</v>
      </c>
      <c r="J4" s="4">
        <f t="shared" si="0"/>
        <v>259942.86497945702</v>
      </c>
      <c r="K4" s="4">
        <f t="shared" si="0"/>
        <v>259929.86848603268</v>
      </c>
      <c r="L4" s="4">
        <f t="shared" si="0"/>
        <v>259916.87264240056</v>
      </c>
      <c r="M4" s="4">
        <f t="shared" si="0"/>
        <v>259903.8774485281</v>
      </c>
      <c r="N4" s="4">
        <f t="shared" si="0"/>
        <v>259890.88290438286</v>
      </c>
      <c r="O4" s="4">
        <f t="shared" si="0"/>
        <v>259877.88900993232</v>
      </c>
      <c r="P4" s="4">
        <f t="shared" si="0"/>
        <v>259864.89576514403</v>
      </c>
      <c r="Q4" s="4">
        <f t="shared" si="0"/>
        <v>259851.90316998551</v>
      </c>
      <c r="R4" s="4">
        <f t="shared" si="0"/>
        <v>259838.91122442426</v>
      </c>
      <c r="S4" s="4">
        <f t="shared" si="0"/>
        <v>259825.91992842784</v>
      </c>
      <c r="T4" s="4">
        <f t="shared" si="0"/>
        <v>259812.9292819637</v>
      </c>
      <c r="U4" s="4">
        <f t="shared" si="0"/>
        <v>259799.93928499945</v>
      </c>
      <c r="V4" s="4">
        <f t="shared" si="0"/>
        <v>259786.94993750253</v>
      </c>
      <c r="W4" s="4">
        <f t="shared" si="0"/>
        <v>259773.96123944051</v>
      </c>
      <c r="X4" s="4">
        <f t="shared" si="0"/>
        <v>259760.97319078093</v>
      </c>
      <c r="Y4" s="4">
        <f t="shared" si="0"/>
        <v>259747.98579149134</v>
      </c>
      <c r="Z4" s="4">
        <f t="shared" si="0"/>
        <v>259734.99904153921</v>
      </c>
      <c r="AA4" s="4">
        <f t="shared" si="0"/>
        <v>259722.01294089213</v>
      </c>
      <c r="AB4" s="4">
        <f t="shared" si="0"/>
        <v>259709.02748951764</v>
      </c>
      <c r="AC4" s="4">
        <f t="shared" si="0"/>
        <v>259696.04268738325</v>
      </c>
      <c r="AD4" s="4">
        <f t="shared" si="0"/>
        <v>259683.05853445648</v>
      </c>
      <c r="AE4" s="4">
        <f t="shared" si="0"/>
        <v>259670.0750307049</v>
      </c>
      <c r="AF4" s="4">
        <f t="shared" si="0"/>
        <v>259657.09217609608</v>
      </c>
      <c r="AG4" s="4">
        <f t="shared" si="0"/>
        <v>259644.10997059752</v>
      </c>
      <c r="AH4" s="4">
        <f t="shared" si="0"/>
        <v>259631.12841417678</v>
      </c>
      <c r="AI4" s="4">
        <f t="shared" si="0"/>
        <v>259618.14750680141</v>
      </c>
      <c r="AJ4" s="4"/>
    </row>
    <row r="5" spans="1:36" x14ac:dyDescent="0.25">
      <c r="A5" t="s">
        <v>3</v>
      </c>
      <c r="B5" s="4">
        <f>$C5*('BNVP-LDVs-frgt'!B$5/'BNVP-LDVs-frgt'!$C$5)</f>
        <v>260072.86565941881</v>
      </c>
      <c r="C5" s="4">
        <f>$D5*('BNVP-LDVs-frgt'!C$5/'BNVP-LDVs-frgt'!$D$5)</f>
        <v>260059.86266628545</v>
      </c>
      <c r="D5" s="11">
        <f>220000*About!A146</f>
        <v>260046.86032326927</v>
      </c>
      <c r="E5" s="19">
        <f>$D5*('BNVP-LDVs-frgt'!E$5/'BNVP-LDVs-frgt'!$B$5)</f>
        <v>260007.85719459856</v>
      </c>
      <c r="F5" s="4">
        <f>$D5*('BNVP-LDVs-frgt'!F$5/'BNVP-LDVs-frgt'!$B$5)</f>
        <v>259994.85745172595</v>
      </c>
      <c r="G5" s="4">
        <f>$D5*('BNVP-LDVs-frgt'!G$5/'BNVP-LDVs-frgt'!$B$5)</f>
        <v>259981.85835880798</v>
      </c>
      <c r="H5" s="4">
        <f>$D5*('BNVP-LDVs-frgt'!H$5/'BNVP-LDVs-frgt'!$B$5)</f>
        <v>259968.85991581218</v>
      </c>
      <c r="I5" s="4">
        <f>$D5*('BNVP-LDVs-frgt'!I$5/'BNVP-LDVs-frgt'!$B$5)</f>
        <v>259955.86212270599</v>
      </c>
      <c r="J5" s="4">
        <f>$D5*('BNVP-LDVs-frgt'!J$5/'BNVP-LDVs-frgt'!$B$5)</f>
        <v>259942.86497945702</v>
      </c>
      <c r="K5" s="4">
        <f>$D5*('BNVP-LDVs-frgt'!K$5/'BNVP-LDVs-frgt'!$B$5)</f>
        <v>259929.86848603268</v>
      </c>
      <c r="L5" s="4">
        <f>$D5*('BNVP-LDVs-frgt'!L$5/'BNVP-LDVs-frgt'!$B$5)</f>
        <v>259916.87264240056</v>
      </c>
      <c r="M5" s="4">
        <f>$D5*('BNVP-LDVs-frgt'!M$5/'BNVP-LDVs-frgt'!$B$5)</f>
        <v>259903.8774485281</v>
      </c>
      <c r="N5" s="4">
        <f>$D5*('BNVP-LDVs-frgt'!N$5/'BNVP-LDVs-frgt'!$B$5)</f>
        <v>259890.88290438286</v>
      </c>
      <c r="O5" s="4">
        <f>$D5*('BNVP-LDVs-frgt'!O$5/'BNVP-LDVs-frgt'!$B$5)</f>
        <v>259877.88900993232</v>
      </c>
      <c r="P5" s="4">
        <f>$D5*('BNVP-LDVs-frgt'!P$5/'BNVP-LDVs-frgt'!$B$5)</f>
        <v>259864.89576514403</v>
      </c>
      <c r="Q5" s="4">
        <f>$D5*('BNVP-LDVs-frgt'!Q$5/'BNVP-LDVs-frgt'!$B$5)</f>
        <v>259851.90316998551</v>
      </c>
      <c r="R5" s="4">
        <f>$D5*('BNVP-LDVs-frgt'!R$5/'BNVP-LDVs-frgt'!$B$5)</f>
        <v>259838.91122442426</v>
      </c>
      <c r="S5" s="4">
        <f>$D5*('BNVP-LDVs-frgt'!S$5/'BNVP-LDVs-frgt'!$B$5)</f>
        <v>259825.91992842784</v>
      </c>
      <c r="T5" s="4">
        <f>$D5*('BNVP-LDVs-frgt'!T$5/'BNVP-LDVs-frgt'!$B$5)</f>
        <v>259812.9292819637</v>
      </c>
      <c r="U5" s="4">
        <f>$D5*('BNVP-LDVs-frgt'!U$5/'BNVP-LDVs-frgt'!$B$5)</f>
        <v>259799.93928499945</v>
      </c>
      <c r="V5" s="4">
        <f>$D5*('BNVP-LDVs-frgt'!V$5/'BNVP-LDVs-frgt'!$B$5)</f>
        <v>259786.94993750253</v>
      </c>
      <c r="W5" s="4">
        <f>$D5*('BNVP-LDVs-frgt'!W$5/'BNVP-LDVs-frgt'!$B$5)</f>
        <v>259773.96123944051</v>
      </c>
      <c r="X5" s="4">
        <f>$D5*('BNVP-LDVs-frgt'!X$5/'BNVP-LDVs-frgt'!$B$5)</f>
        <v>259760.97319078093</v>
      </c>
      <c r="Y5" s="4">
        <f>$D5*('BNVP-LDVs-frgt'!Y$5/'BNVP-LDVs-frgt'!$B$5)</f>
        <v>259747.98579149134</v>
      </c>
      <c r="Z5" s="4">
        <f>$D5*('BNVP-LDVs-frgt'!Z$5/'BNVP-LDVs-frgt'!$B$5)</f>
        <v>259734.99904153921</v>
      </c>
      <c r="AA5" s="4">
        <f>$D5*('BNVP-LDVs-frgt'!AA$5/'BNVP-LDVs-frgt'!$B$5)</f>
        <v>259722.01294089213</v>
      </c>
      <c r="AB5" s="4">
        <f>$D5*('BNVP-LDVs-frgt'!AB$5/'BNVP-LDVs-frgt'!$B$5)</f>
        <v>259709.02748951764</v>
      </c>
      <c r="AC5" s="4">
        <f>$D5*('BNVP-LDVs-frgt'!AC$5/'BNVP-LDVs-frgt'!$B$5)</f>
        <v>259696.04268738325</v>
      </c>
      <c r="AD5" s="4">
        <f>$D5*('BNVP-LDVs-frgt'!AD$5/'BNVP-LDVs-frgt'!$B$5)</f>
        <v>259683.05853445648</v>
      </c>
      <c r="AE5" s="4">
        <f>$D5*('BNVP-LDVs-frgt'!AE$5/'BNVP-LDVs-frgt'!$B$5)</f>
        <v>259670.0750307049</v>
      </c>
      <c r="AF5" s="4">
        <f>$D5*('BNVP-LDVs-frgt'!AF$5/'BNVP-LDVs-frgt'!$B$5)</f>
        <v>259657.09217609608</v>
      </c>
      <c r="AG5" s="4">
        <f>$D5*('BNVP-LDVs-frgt'!AG$5/'BNVP-LDVs-frgt'!$B$5)</f>
        <v>259644.10997059752</v>
      </c>
      <c r="AH5" s="4">
        <f>$D5*('BNVP-LDVs-frgt'!AH$5/'BNVP-LDVs-frgt'!$B$5)</f>
        <v>259631.12841417678</v>
      </c>
      <c r="AI5" s="4">
        <f>$D5*('BNVP-LDVs-frgt'!AI$5/'BNVP-LDVs-frgt'!$B$5)</f>
        <v>259618.14750680141</v>
      </c>
      <c r="AJ5" s="4"/>
    </row>
    <row r="6" spans="1:36" x14ac:dyDescent="0.25">
      <c r="A6" t="s">
        <v>4</v>
      </c>
      <c r="B6" s="4">
        <f>B5*('BNVP-LDVs-psgr'!B6/'BNVP-LDVs-psgr'!B5)</f>
        <v>266857.37519836013</v>
      </c>
      <c r="C6" s="4">
        <f>C5*('BNVP-LDVs-psgr'!C6/'BNVP-LDVs-psgr'!C5)</f>
        <v>266844.03299671033</v>
      </c>
      <c r="D6" s="4">
        <f>D5*('BNVP-LDVs-psgr'!C6/'BNVP-LDVs-psgr'!C5)</f>
        <v>266830.69146213715</v>
      </c>
      <c r="E6" s="4">
        <f>E5*('BNVP-LDVs-psgr'!E6/'BNVP-LDVs-psgr'!E5)</f>
        <v>266790.6708605446</v>
      </c>
      <c r="F6" s="4">
        <f>F5*('BNVP-LDVs-psgr'!F6/'BNVP-LDVs-psgr'!F5)</f>
        <v>266777.33199394488</v>
      </c>
      <c r="G6" s="4">
        <f>G5*('BNVP-LDVs-psgr'!G6/'BNVP-LDVs-psgr'!G5)</f>
        <v>266763.99379425513</v>
      </c>
      <c r="H6" s="4">
        <f>H5*('BNVP-LDVs-psgr'!H6/'BNVP-LDVs-psgr'!H5)</f>
        <v>266750.65626144205</v>
      </c>
      <c r="I6" s="4">
        <f>I5*('BNVP-LDVs-psgr'!I6/'BNVP-LDVs-psgr'!I5)</f>
        <v>266737.31939547224</v>
      </c>
      <c r="J6" s="4">
        <f>J5*('BNVP-LDVs-psgr'!J6/'BNVP-LDVs-psgr'!J5)</f>
        <v>266723.98319631245</v>
      </c>
      <c r="K6" s="4">
        <f>K5*('BNVP-LDVs-psgr'!K6/'BNVP-LDVs-psgr'!K5)</f>
        <v>266710.64766392921</v>
      </c>
      <c r="L6" s="4">
        <f>L5*('BNVP-LDVs-psgr'!L6/'BNVP-LDVs-psgr'!L5)</f>
        <v>266697.31279828929</v>
      </c>
      <c r="M6" s="4">
        <f>M5*('BNVP-LDVs-psgr'!M6/'BNVP-LDVs-psgr'!M5)</f>
        <v>266683.97859935928</v>
      </c>
      <c r="N6" s="4">
        <f>N5*('BNVP-LDVs-psgr'!N6/'BNVP-LDVs-psgr'!N5)</f>
        <v>266670.64506710588</v>
      </c>
      <c r="O6" s="4">
        <f>O5*('BNVP-LDVs-psgr'!O6/'BNVP-LDVs-psgr'!O5)</f>
        <v>266657.31220149581</v>
      </c>
      <c r="P6" s="4">
        <f>P5*('BNVP-LDVs-psgr'!P6/'BNVP-LDVs-psgr'!P5)</f>
        <v>266643.98000249563</v>
      </c>
      <c r="Q6" s="4">
        <f>Q5*('BNVP-LDVs-psgr'!Q6/'BNVP-LDVs-psgr'!Q5)</f>
        <v>266630.64847007219</v>
      </c>
      <c r="R6" s="4">
        <f>R5*('BNVP-LDVs-psgr'!R6/'BNVP-LDVs-psgr'!R5)</f>
        <v>266617.31760419189</v>
      </c>
      <c r="S6" s="4">
        <f>S5*('BNVP-LDVs-psgr'!S6/'BNVP-LDVs-psgr'!S5)</f>
        <v>266603.98740482162</v>
      </c>
      <c r="T6" s="4">
        <f>T5*('BNVP-LDVs-psgr'!T6/'BNVP-LDVs-psgr'!T5)</f>
        <v>266590.65787192801</v>
      </c>
      <c r="U6" s="4">
        <f>U5*('BNVP-LDVs-psgr'!U6/'BNVP-LDVs-psgr'!U5)</f>
        <v>266577.32900547766</v>
      </c>
      <c r="V6" s="4">
        <f>V5*('BNVP-LDVs-psgr'!V6/'BNVP-LDVs-psgr'!V5)</f>
        <v>266564.00080543739</v>
      </c>
      <c r="W6" s="4">
        <f>W5*('BNVP-LDVs-psgr'!W6/'BNVP-LDVs-psgr'!W5)</f>
        <v>266550.67327177373</v>
      </c>
      <c r="X6" s="4">
        <f>X5*('BNVP-LDVs-psgr'!X6/'BNVP-LDVs-psgr'!X5)</f>
        <v>266537.34640445345</v>
      </c>
      <c r="Y6" s="4">
        <f>Y5*('BNVP-LDVs-psgr'!Y6/'BNVP-LDVs-psgr'!Y5)</f>
        <v>266524.02020344324</v>
      </c>
      <c r="Z6" s="4">
        <f>Z5*('BNVP-LDVs-psgr'!Z6/'BNVP-LDVs-psgr'!Z5)</f>
        <v>266510.69466870982</v>
      </c>
      <c r="AA6" s="4">
        <f>AA5*('BNVP-LDVs-psgr'!AA6/'BNVP-LDVs-psgr'!AA5)</f>
        <v>266497.36980021972</v>
      </c>
      <c r="AB6" s="4">
        <f>AB5*('BNVP-LDVs-psgr'!AB6/'BNVP-LDVs-psgr'!AB5)</f>
        <v>266484.04559793981</v>
      </c>
      <c r="AC6" s="4">
        <f>AC5*('BNVP-LDVs-psgr'!AC6/'BNVP-LDVs-psgr'!AC5)</f>
        <v>266470.72206183674</v>
      </c>
      <c r="AD6" s="4">
        <f>AD5*('BNVP-LDVs-psgr'!AD6/'BNVP-LDVs-psgr'!AD5)</f>
        <v>266457.39919187711</v>
      </c>
      <c r="AE6" s="4">
        <f>AE5*('BNVP-LDVs-psgr'!AE6/'BNVP-LDVs-psgr'!AE5)</f>
        <v>266444.07698802772</v>
      </c>
      <c r="AF6" s="4">
        <f>AF5*('BNVP-LDVs-psgr'!AF6/'BNVP-LDVs-psgr'!AF5)</f>
        <v>266430.75545025518</v>
      </c>
      <c r="AG6" s="4">
        <f>AG5*('BNVP-LDVs-psgr'!AG6/'BNVP-LDVs-psgr'!AG5)</f>
        <v>266417.43457852624</v>
      </c>
      <c r="AH6" s="4">
        <f>AH5*('BNVP-LDVs-psgr'!AH6/'BNVP-LDVs-psgr'!AH5)</f>
        <v>266404.11437280755</v>
      </c>
      <c r="AI6" s="4">
        <f>AI5*('BNVP-LDVs-psgr'!AI6/'BNVP-LDVs-psgr'!AI5)</f>
        <v>266390.79483306588</v>
      </c>
      <c r="AJ6" s="4"/>
    </row>
    <row r="7" spans="1:36" s="5" customFormat="1" x14ac:dyDescent="0.25">
      <c r="A7" s="5" t="s">
        <v>564</v>
      </c>
      <c r="B7" s="19">
        <f>B$5*('BNVP-LDVs-psgr'!B7/'BNVP-LDVs-psgr'!B$4)</f>
        <v>273076.50894238974</v>
      </c>
      <c r="C7" s="19">
        <f>C$5*('BNVP-LDVs-psgr'!C7/'BNVP-LDVs-psgr'!C$4)</f>
        <v>273062.85579959973</v>
      </c>
      <c r="D7" s="19">
        <f>D$5*('BNVP-LDVs-psgr'!D7/'BNVP-LDVs-psgr'!D$4)</f>
        <v>273049.20333943272</v>
      </c>
      <c r="E7" s="19">
        <f>E$5*('BNVP-LDVs-psgr'!E7/'BNVP-LDVs-psgr'!E$4)</f>
        <v>273008.25005432853</v>
      </c>
      <c r="F7" s="19">
        <f>F$5*('BNVP-LDVs-psgr'!F7/'BNVP-LDVs-psgr'!F$4)</f>
        <v>272994.60032431228</v>
      </c>
      <c r="G7" s="19">
        <f>G$5*('BNVP-LDVs-psgr'!G7/'BNVP-LDVs-psgr'!G$4)</f>
        <v>272980.95127674838</v>
      </c>
      <c r="H7" s="19">
        <f>H$5*('BNVP-LDVs-psgr'!H7/'BNVP-LDVs-psgr'!H$4)</f>
        <v>272967.30291160278</v>
      </c>
      <c r="I7" s="19">
        <f>I$5*('BNVP-LDVs-psgr'!I7/'BNVP-LDVs-psgr'!I$4)</f>
        <v>272953.65522884129</v>
      </c>
      <c r="J7" s="19">
        <f>J$5*('BNVP-LDVs-psgr'!J7/'BNVP-LDVs-psgr'!J$4)</f>
        <v>272940.00822842988</v>
      </c>
      <c r="K7" s="19">
        <f>K$5*('BNVP-LDVs-psgr'!K7/'BNVP-LDVs-psgr'!K$4)</f>
        <v>272926.36191033432</v>
      </c>
      <c r="L7" s="19">
        <f>L$5*('BNVP-LDVs-psgr'!L7/'BNVP-LDVs-psgr'!L$4)</f>
        <v>272912.71627452062</v>
      </c>
      <c r="M7" s="19">
        <f>M$5*('BNVP-LDVs-psgr'!M7/'BNVP-LDVs-psgr'!M$4)</f>
        <v>272899.07132095454</v>
      </c>
      <c r="N7" s="19">
        <f>N$5*('BNVP-LDVs-psgr'!N7/'BNVP-LDVs-psgr'!N$4)</f>
        <v>272885.42704960203</v>
      </c>
      <c r="O7" s="19">
        <f>O$5*('BNVP-LDVs-psgr'!O7/'BNVP-LDVs-psgr'!O$4)</f>
        <v>272871.78346042894</v>
      </c>
      <c r="P7" s="19">
        <f>P$5*('BNVP-LDVs-psgr'!P7/'BNVP-LDVs-psgr'!P$4)</f>
        <v>272858.14055340126</v>
      </c>
      <c r="Q7" s="19">
        <f>Q$5*('BNVP-LDVs-psgr'!Q7/'BNVP-LDVs-psgr'!Q$4)</f>
        <v>272844.49832848477</v>
      </c>
      <c r="R7" s="19">
        <f>R$5*('BNVP-LDVs-psgr'!R7/'BNVP-LDVs-psgr'!R$4)</f>
        <v>272830.85678564548</v>
      </c>
      <c r="S7" s="19">
        <f>S$5*('BNVP-LDVs-psgr'!S7/'BNVP-LDVs-psgr'!S$4)</f>
        <v>272817.21592484927</v>
      </c>
      <c r="T7" s="19">
        <f>T$5*('BNVP-LDVs-psgr'!T7/'BNVP-LDVs-psgr'!T$4)</f>
        <v>272803.57574606192</v>
      </c>
      <c r="U7" s="19">
        <f>U$5*('BNVP-LDVs-psgr'!U7/'BNVP-LDVs-psgr'!U$4)</f>
        <v>272789.93624924944</v>
      </c>
      <c r="V7" s="19">
        <f>V$5*('BNVP-LDVs-psgr'!V7/'BNVP-LDVs-psgr'!V$4)</f>
        <v>272776.29743437766</v>
      </c>
      <c r="W7" s="19">
        <f>W$5*('BNVP-LDVs-psgr'!W7/'BNVP-LDVs-psgr'!W$4)</f>
        <v>272762.65930141252</v>
      </c>
      <c r="X7" s="19">
        <f>X$5*('BNVP-LDVs-psgr'!X7/'BNVP-LDVs-psgr'!X$4)</f>
        <v>272749.02185031999</v>
      </c>
      <c r="Y7" s="19">
        <f>Y$5*('BNVP-LDVs-psgr'!Y7/'BNVP-LDVs-psgr'!Y$4)</f>
        <v>272735.38508106594</v>
      </c>
      <c r="Z7" s="19">
        <f>Z$5*('BNVP-LDVs-psgr'!Z7/'BNVP-LDVs-psgr'!Z$4)</f>
        <v>272721.7489936162</v>
      </c>
      <c r="AA7" s="19">
        <f>AA$5*('BNVP-LDVs-psgr'!AA7/'BNVP-LDVs-psgr'!AA$4)</f>
        <v>272708.11358793674</v>
      </c>
      <c r="AB7" s="19">
        <f>AB$5*('BNVP-LDVs-psgr'!AB7/'BNVP-LDVs-psgr'!AB$4)</f>
        <v>272694.47886399354</v>
      </c>
      <c r="AC7" s="19">
        <f>AC$5*('BNVP-LDVs-psgr'!AC7/'BNVP-LDVs-psgr'!AC$4)</f>
        <v>272680.8448217524</v>
      </c>
      <c r="AD7" s="19">
        <f>AD$5*('BNVP-LDVs-psgr'!AD7/'BNVP-LDVs-psgr'!AD$4)</f>
        <v>272667.21146117931</v>
      </c>
      <c r="AE7" s="19">
        <f>AE$5*('BNVP-LDVs-psgr'!AE7/'BNVP-LDVs-psgr'!AE$4)</f>
        <v>272653.57878224016</v>
      </c>
      <c r="AF7" s="19">
        <f>AF$5*('BNVP-LDVs-psgr'!AF7/'BNVP-LDVs-psgr'!AF$4)</f>
        <v>272639.94678490091</v>
      </c>
      <c r="AG7" s="19">
        <f>AG$5*('BNVP-LDVs-psgr'!AG7/'BNVP-LDVs-psgr'!AG$4)</f>
        <v>272626.31546912738</v>
      </c>
      <c r="AH7" s="19">
        <f>AH$5*('BNVP-LDVs-psgr'!AH7/'BNVP-LDVs-psgr'!AH$4)</f>
        <v>272612.68483488564</v>
      </c>
      <c r="AI7" s="19">
        <f>AI$5*('BNVP-LDVs-psgr'!AI7/'BNVP-LDVs-psgr'!AI$4)</f>
        <v>272599.05488214147</v>
      </c>
      <c r="AJ7" s="19"/>
    </row>
    <row r="8" spans="1:36" s="5" customFormat="1" x14ac:dyDescent="0.25">
      <c r="A8" s="5" t="s">
        <v>565</v>
      </c>
      <c r="B8" s="19">
        <f>C8*1.01</f>
        <v>783763.50654658431</v>
      </c>
      <c r="C8" s="19">
        <f>D8*1.01</f>
        <v>776003.47182830132</v>
      </c>
      <c r="D8" s="11">
        <f>650000*About!A146</f>
        <v>768320.26913693198</v>
      </c>
      <c r="E8" s="19">
        <f>D8-($D$8-$J$8)/6</f>
        <v>738769.48955474235</v>
      </c>
      <c r="F8" s="19">
        <f t="shared" ref="F8:I8" si="1">E8-($D$8-$J$8)/6</f>
        <v>709218.70997255272</v>
      </c>
      <c r="G8" s="19">
        <f t="shared" si="1"/>
        <v>679667.93039036309</v>
      </c>
      <c r="H8" s="19">
        <f t="shared" si="1"/>
        <v>650117.15080817346</v>
      </c>
      <c r="I8" s="19">
        <f t="shared" si="1"/>
        <v>620566.37122598384</v>
      </c>
      <c r="J8" s="11">
        <f>500000*About!A146</f>
        <v>591015.59164379386</v>
      </c>
      <c r="K8" s="19">
        <f>K$5*('BNVP-LDVs-psgr'!K8/'BNVP-LDVs-psgr'!K$4)</f>
        <v>694533.07556404476</v>
      </c>
      <c r="L8" s="19">
        <f>L$5*('BNVP-LDVs-psgr'!L8/'BNVP-LDVs-psgr'!L$4)</f>
        <v>691077.68712840299</v>
      </c>
      <c r="M8" s="19">
        <f>M$5*('BNVP-LDVs-psgr'!M8/'BNVP-LDVs-psgr'!M$4)</f>
        <v>687639.48968000303</v>
      </c>
      <c r="N8" s="19">
        <f>N$5*('BNVP-LDVs-psgr'!N8/'BNVP-LDVs-psgr'!N$4)</f>
        <v>684218.39769154531</v>
      </c>
      <c r="O8" s="19">
        <f>500000*About!A146</f>
        <v>591015.59164379386</v>
      </c>
      <c r="P8" s="19">
        <f>P$5*('BNVP-LDVs-psgr'!P8/'BNVP-LDVs-psgr'!P$4)</f>
        <v>677427.19011068589</v>
      </c>
      <c r="Q8" s="19">
        <f>Q$5*('BNVP-LDVs-psgr'!Q8/'BNVP-LDVs-psgr'!Q$4)</f>
        <v>674056.90558277222</v>
      </c>
      <c r="R8" s="19">
        <f>R$5*('BNVP-LDVs-psgr'!R8/'BNVP-LDVs-psgr'!R$4)</f>
        <v>670703.3886395744</v>
      </c>
      <c r="S8" s="19">
        <f>S$5*('BNVP-LDVs-psgr'!S8/'BNVP-LDVs-psgr'!S$4)</f>
        <v>667366.55586027319</v>
      </c>
      <c r="T8" s="19">
        <f>T$5*('BNVP-LDVs-psgr'!T8/'BNVP-LDVs-psgr'!T$4)</f>
        <v>664046.32423907786</v>
      </c>
      <c r="U8" s="19">
        <f>U$5*('BNVP-LDVs-psgr'!U8/'BNVP-LDVs-psgr'!U$4)</f>
        <v>660742.6111831622</v>
      </c>
      <c r="V8" s="19">
        <f>V$5*('BNVP-LDVs-psgr'!V8/'BNVP-LDVs-psgr'!V$4)</f>
        <v>657455.33451060927</v>
      </c>
      <c r="W8" s="19">
        <f>W$5*('BNVP-LDVs-psgr'!W8/'BNVP-LDVs-psgr'!W$4)</f>
        <v>654184.41244836745</v>
      </c>
      <c r="X8" s="19">
        <f>X$5*('BNVP-LDVs-psgr'!X8/'BNVP-LDVs-psgr'!X$4)</f>
        <v>650929.76363021636</v>
      </c>
      <c r="Y8" s="19">
        <f>Y$5*('BNVP-LDVs-psgr'!Y8/'BNVP-LDVs-psgr'!Y$4)</f>
        <v>647691.30709474266</v>
      </c>
      <c r="Z8" s="19">
        <f>Z$5*('BNVP-LDVs-psgr'!Z8/'BNVP-LDVs-psgr'!Z$4)</f>
        <v>644468.96228332608</v>
      </c>
      <c r="AA8" s="19">
        <f>AA$5*('BNVP-LDVs-psgr'!AA8/'BNVP-LDVs-psgr'!AA$4)</f>
        <v>641262.64903813542</v>
      </c>
      <c r="AB8" s="19">
        <f>AB$5*('BNVP-LDVs-psgr'!AB8/'BNVP-LDVs-psgr'!AB$4)</f>
        <v>638072.28760013497</v>
      </c>
      <c r="AC8" s="19">
        <f>AC$5*('BNVP-LDVs-psgr'!AC8/'BNVP-LDVs-psgr'!AC$4)</f>
        <v>634897.79860709945</v>
      </c>
      <c r="AD8" s="19">
        <f>AD$5*('BNVP-LDVs-psgr'!AD8/'BNVP-LDVs-psgr'!AD$4)</f>
        <v>631739.10309164133</v>
      </c>
      <c r="AE8" s="19">
        <f>AE$5*('BNVP-LDVs-psgr'!AE8/'BNVP-LDVs-psgr'!AE$4)</f>
        <v>628596.12247924518</v>
      </c>
      <c r="AF8" s="19">
        <f>AF$5*('BNVP-LDVs-psgr'!AF8/'BNVP-LDVs-psgr'!AF$4)</f>
        <v>625468.77858631371</v>
      </c>
      <c r="AG8" s="19">
        <f>AG$5*('BNVP-LDVs-psgr'!AG8/'BNVP-LDVs-psgr'!AG$4)</f>
        <v>622356.99361822277</v>
      </c>
      <c r="AH8" s="19">
        <f>AH$5*('BNVP-LDVs-psgr'!AH8/'BNVP-LDVs-psgr'!AH$4)</f>
        <v>619260.69016738585</v>
      </c>
      <c r="AI8" s="19">
        <f>AI$5*('BNVP-LDVs-psgr'!AI8/'BNVP-LDVs-psgr'!AI$4)</f>
        <v>616179.79121132928</v>
      </c>
      <c r="AJ8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B3" sqref="B3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'BNVP-HDVs-psgr'!B1</f>
        <v>2017</v>
      </c>
      <c r="C1">
        <f>'BNVP-HDVs-psgr'!C1</f>
        <v>2018</v>
      </c>
      <c r="D1">
        <f>'BNVP-HDVs-psgr'!D1</f>
        <v>2019</v>
      </c>
      <c r="E1">
        <f>'BNVP-HDVs-psgr'!E1</f>
        <v>2020</v>
      </c>
      <c r="F1">
        <f>'BNVP-HDVs-psgr'!F1</f>
        <v>2021</v>
      </c>
      <c r="G1">
        <f>'BNVP-HDVs-psgr'!G1</f>
        <v>2022</v>
      </c>
      <c r="H1">
        <f>'BNVP-HDVs-psgr'!H1</f>
        <v>2023</v>
      </c>
      <c r="I1">
        <f>'BNVP-HDVs-psgr'!I1</f>
        <v>2024</v>
      </c>
      <c r="J1">
        <f>'BNVP-HDVs-psgr'!J1</f>
        <v>2025</v>
      </c>
      <c r="K1">
        <f>'BNVP-HDVs-psgr'!K1</f>
        <v>2026</v>
      </c>
      <c r="L1">
        <f>'BNVP-HDVs-psgr'!L1</f>
        <v>2027</v>
      </c>
      <c r="M1">
        <f>'BNVP-HDVs-psgr'!M1</f>
        <v>2028</v>
      </c>
      <c r="N1">
        <f>'BNVP-HDVs-psgr'!N1</f>
        <v>2029</v>
      </c>
      <c r="O1">
        <f>'BNVP-HDVs-psgr'!O1</f>
        <v>2030</v>
      </c>
      <c r="P1">
        <f>'BNVP-HDVs-psgr'!P1</f>
        <v>2031</v>
      </c>
      <c r="Q1">
        <f>'BNVP-HDVs-psgr'!Q1</f>
        <v>2032</v>
      </c>
      <c r="R1">
        <f>'BNVP-HDVs-psgr'!R1</f>
        <v>2033</v>
      </c>
      <c r="S1">
        <f>'BNVP-HDVs-psgr'!S1</f>
        <v>2034</v>
      </c>
      <c r="T1">
        <f>'BNVP-HDVs-psgr'!T1</f>
        <v>2035</v>
      </c>
      <c r="U1">
        <f>'BNVP-HDVs-psgr'!U1</f>
        <v>2036</v>
      </c>
      <c r="V1">
        <f>'BNVP-HDVs-psgr'!V1</f>
        <v>2037</v>
      </c>
      <c r="W1">
        <f>'BNVP-HDVs-psgr'!W1</f>
        <v>2038</v>
      </c>
      <c r="X1">
        <f>'BNVP-HDVs-psgr'!X1</f>
        <v>2039</v>
      </c>
      <c r="Y1">
        <f>'BNVP-HDVs-psgr'!Y1</f>
        <v>2040</v>
      </c>
      <c r="Z1">
        <f>'BNVP-HDVs-psgr'!Z1</f>
        <v>2041</v>
      </c>
      <c r="AA1">
        <f>'BNVP-HDVs-psgr'!AA1</f>
        <v>2042</v>
      </c>
      <c r="AB1">
        <f>'BNVP-HDVs-psgr'!AB1</f>
        <v>2043</v>
      </c>
      <c r="AC1">
        <f>'BNVP-HDVs-psgr'!AC1</f>
        <v>2044</v>
      </c>
      <c r="AD1">
        <f>'BNVP-HDVs-psgr'!AD1</f>
        <v>2045</v>
      </c>
      <c r="AE1">
        <f>'BNVP-HDVs-psgr'!AE1</f>
        <v>2046</v>
      </c>
      <c r="AF1">
        <f>'BNVP-HDVs-psgr'!AF1</f>
        <v>2047</v>
      </c>
      <c r="AG1">
        <f>'BNVP-HDVs-psgr'!AG1</f>
        <v>2048</v>
      </c>
      <c r="AH1">
        <f>'BNVP-HDVs-psgr'!AH1</f>
        <v>2049</v>
      </c>
      <c r="AI1">
        <f>'BNVP-HDVs-psgr'!AI1</f>
        <v>2050</v>
      </c>
    </row>
    <row r="2" spans="1:36" x14ac:dyDescent="0.25">
      <c r="A2" t="s">
        <v>0</v>
      </c>
      <c r="B2" s="4">
        <f>B5*('BNVP-LDVs-psgr'!B2/'BNVP-LDVs-psgr'!B5)</f>
        <v>169698.00559744478</v>
      </c>
      <c r="C2" s="4">
        <f>C5*('BNVP-LDVs-psgr'!C2/'BNVP-LDVs-psgr'!C5)</f>
        <v>170546.495625432</v>
      </c>
      <c r="D2" s="4">
        <f>D5*('BNVP-LDVs-psgr'!C2/'BNVP-LDVs-psgr'!C5)</f>
        <v>170546.495625432</v>
      </c>
      <c r="E2" s="4">
        <f>E5*('BNVP-LDVs-psgr'!E2/'BNVP-LDVs-psgr'!E5)</f>
        <v>171399.22810355911</v>
      </c>
      <c r="F2" s="4">
        <f>F5*('BNVP-LDVs-psgr'!F2/'BNVP-LDVs-psgr'!F5)</f>
        <v>170546.49562543197</v>
      </c>
      <c r="G2" s="4">
        <f>G5*('BNVP-LDVs-psgr'!G2/'BNVP-LDVs-psgr'!G5)</f>
        <v>169698.00559744478</v>
      </c>
      <c r="H2" s="4">
        <f>H5*('BNVP-LDVs-psgr'!H2/'BNVP-LDVs-psgr'!H5)</f>
        <v>168853.73691288038</v>
      </c>
      <c r="I2" s="4">
        <f>I5*('BNVP-LDVs-psgr'!I2/'BNVP-LDVs-psgr'!I5)</f>
        <v>168013.66857003025</v>
      </c>
      <c r="J2" s="4">
        <f>J5*('BNVP-LDVs-psgr'!J2/'BNVP-LDVs-psgr'!J5)</f>
        <v>167177.77967167192</v>
      </c>
      <c r="K2" s="4">
        <f>K5*('BNVP-LDVs-psgr'!K2/'BNVP-LDVs-psgr'!K5)</f>
        <v>166346.04942454919</v>
      </c>
      <c r="L2" s="4">
        <f>L5*('BNVP-LDVs-psgr'!L2/'BNVP-LDVs-psgr'!L5)</f>
        <v>165518.45713885495</v>
      </c>
      <c r="M2" s="4">
        <f>M5*('BNVP-LDVs-psgr'!M2/'BNVP-LDVs-psgr'!M5)</f>
        <v>164694.98222771636</v>
      </c>
      <c r="N2" s="4">
        <f>N5*('BNVP-LDVs-psgr'!N2/'BNVP-LDVs-psgr'!N5)</f>
        <v>163875.60420668297</v>
      </c>
      <c r="O2" s="4">
        <f>O5*('BNVP-LDVs-psgr'!O2/'BNVP-LDVs-psgr'!O5)</f>
        <v>163060.30269321689</v>
      </c>
      <c r="P2" s="4">
        <f>P5*('BNVP-LDVs-psgr'!P2/'BNVP-LDVs-psgr'!P5)</f>
        <v>162249.05740618601</v>
      </c>
      <c r="Q2" s="4">
        <f>Q5*('BNVP-LDVs-psgr'!Q2/'BNVP-LDVs-psgr'!Q5)</f>
        <v>161441.84816535923</v>
      </c>
      <c r="R2" s="4">
        <f>R5*('BNVP-LDVs-psgr'!R2/'BNVP-LDVs-psgr'!R5)</f>
        <v>160638.65489090473</v>
      </c>
      <c r="S2" s="4">
        <f>S5*('BNVP-LDVs-psgr'!S2/'BNVP-LDVs-psgr'!S5)</f>
        <v>159839.45760289027</v>
      </c>
      <c r="T2" s="4">
        <f>T5*('BNVP-LDVs-psgr'!T2/'BNVP-LDVs-psgr'!T5)</f>
        <v>159044.23642078639</v>
      </c>
      <c r="U2" s="4">
        <f>U5*('BNVP-LDVs-psgr'!U2/'BNVP-LDVs-psgr'!U5)</f>
        <v>158252.97156297156</v>
      </c>
      <c r="V2" s="4">
        <f>V5*('BNVP-LDVs-psgr'!V2/'BNVP-LDVs-psgr'!V5)</f>
        <v>157465.64334624039</v>
      </c>
      <c r="W2" s="4">
        <f>W5*('BNVP-LDVs-psgr'!W2/'BNVP-LDVs-psgr'!W5)</f>
        <v>156682.23218531383</v>
      </c>
      <c r="X2" s="4">
        <f>X5*('BNVP-LDVs-psgr'!X2/'BNVP-LDVs-psgr'!X5)</f>
        <v>155902.71859235206</v>
      </c>
      <c r="Y2" s="4">
        <f>Y5*('BNVP-LDVs-psgr'!Y2/'BNVP-LDVs-psgr'!Y5)</f>
        <v>155127.08317646975</v>
      </c>
      <c r="Z2" s="4">
        <f>Z5*('BNVP-LDVs-psgr'!Z2/'BNVP-LDVs-psgr'!Z5)</f>
        <v>154355.30664325348</v>
      </c>
      <c r="AA2" s="4">
        <f>AA5*('BNVP-LDVs-psgr'!AA2/'BNVP-LDVs-psgr'!AA5)</f>
        <v>153587.36979428207</v>
      </c>
      <c r="AB2" s="4">
        <f>AB5*('BNVP-LDVs-psgr'!AB2/'BNVP-LDVs-psgr'!AB5)</f>
        <v>152823.25352664886</v>
      </c>
      <c r="AC2" s="4">
        <f>AC5*('BNVP-LDVs-psgr'!AC2/'BNVP-LDVs-psgr'!AC5)</f>
        <v>152062.93883248646</v>
      </c>
      <c r="AD2" s="4">
        <f>AD5*('BNVP-LDVs-psgr'!AD2/'BNVP-LDVs-psgr'!AD5)</f>
        <v>151306.40679849399</v>
      </c>
      <c r="AE2" s="4">
        <f>AE5*('BNVP-LDVs-psgr'!AE2/'BNVP-LDVs-psgr'!AE5)</f>
        <v>150553.63860546669</v>
      </c>
      <c r="AF2" s="4">
        <f>AF5*('BNVP-LDVs-psgr'!AF2/'BNVP-LDVs-psgr'!AF5)</f>
        <v>149804.61552782755</v>
      </c>
      <c r="AG2" s="4">
        <f>AG5*('BNVP-LDVs-psgr'!AG2/'BNVP-LDVs-psgr'!AG5)</f>
        <v>149059.31893316182</v>
      </c>
      <c r="AH2" s="4">
        <f>AH5*('BNVP-LDVs-psgr'!AH2/'BNVP-LDVs-psgr'!AH5)</f>
        <v>148317.73028175303</v>
      </c>
      <c r="AI2" s="4">
        <f>AI5*('BNVP-LDVs-psgr'!AI2/'BNVP-LDVs-psgr'!AI5)</f>
        <v>147579.83112612244</v>
      </c>
      <c r="AJ2" s="4"/>
    </row>
    <row r="3" spans="1:36" x14ac:dyDescent="0.25">
      <c r="A3" t="s">
        <v>1</v>
      </c>
      <c r="B3" s="4">
        <f>B5*('BNVP-LDVs-frgt'!B3/'BNVP-LDVs-frgt'!B4)</f>
        <v>152867.21710032536</v>
      </c>
      <c r="C3" s="4">
        <f>C5*('BNVP-LDVs-frgt'!C3/'BNVP-LDVs-frgt'!C4)</f>
        <v>152859.57412161925</v>
      </c>
      <c r="D3" s="4">
        <f>D5*('BNVP-LDVs-frgt'!D3/'BNVP-LDVs-frgt'!D4)</f>
        <v>152859.57412161925</v>
      </c>
      <c r="E3" s="4">
        <f>E5*('BNVP-LDVs-frgt'!E3/'BNVP-LDVs-frgt'!E4)</f>
        <v>152844.28931057744</v>
      </c>
      <c r="F3" s="4">
        <f>F5*('BNVP-LDVs-frgt'!F3/'BNVP-LDVs-frgt'!F4)</f>
        <v>152836.64747820352</v>
      </c>
      <c r="G3" s="4">
        <f>G5*('BNVP-LDVs-frgt'!G3/'BNVP-LDVs-frgt'!G4)</f>
        <v>152829.00602790213</v>
      </c>
      <c r="H3" s="4">
        <f>H5*('BNVP-LDVs-frgt'!H3/'BNVP-LDVs-frgt'!H4)</f>
        <v>152821.36495965414</v>
      </c>
      <c r="I3" s="4">
        <f>I5*('BNVP-LDVs-frgt'!I3/'BNVP-LDVs-frgt'!I4)</f>
        <v>152813.72427344043</v>
      </c>
      <c r="J3" s="4">
        <f>J5*('BNVP-LDVs-frgt'!J3/'BNVP-LDVs-frgt'!J4)</f>
        <v>152806.08396924194</v>
      </c>
      <c r="K3" s="4">
        <f>K5*('BNVP-LDVs-frgt'!K3/'BNVP-LDVs-frgt'!K4)</f>
        <v>152798.44404703958</v>
      </c>
      <c r="L3" s="4">
        <f>L5*('BNVP-LDVs-frgt'!L3/'BNVP-LDVs-frgt'!L4)</f>
        <v>152790.80450681425</v>
      </c>
      <c r="M3" s="4">
        <f>M5*('BNVP-LDVs-frgt'!M3/'BNVP-LDVs-frgt'!M4)</f>
        <v>152783.16534854681</v>
      </c>
      <c r="N3" s="4">
        <f>N5*('BNVP-LDVs-frgt'!N3/'BNVP-LDVs-frgt'!N4)</f>
        <v>152775.52657221816</v>
      </c>
      <c r="O3" s="4">
        <f>O5*('BNVP-LDVs-frgt'!O3/'BNVP-LDVs-frgt'!O4)</f>
        <v>152767.88817780925</v>
      </c>
      <c r="P3" s="4">
        <f>P5*('BNVP-LDVs-frgt'!P3/'BNVP-LDVs-frgt'!P4)</f>
        <v>152760.25016530097</v>
      </c>
      <c r="Q3" s="4">
        <f>Q5*('BNVP-LDVs-frgt'!Q3/'BNVP-LDVs-frgt'!Q4)</f>
        <v>152752.6125346742</v>
      </c>
      <c r="R3" s="4">
        <f>R5*('BNVP-LDVs-frgt'!R3/'BNVP-LDVs-frgt'!R4)</f>
        <v>152744.9752859099</v>
      </c>
      <c r="S3" s="4">
        <f>S5*('BNVP-LDVs-frgt'!S3/'BNVP-LDVs-frgt'!S4)</f>
        <v>152737.33841898895</v>
      </c>
      <c r="T3" s="4">
        <f>T5*('BNVP-LDVs-frgt'!T3/'BNVP-LDVs-frgt'!T4)</f>
        <v>152729.70193389224</v>
      </c>
      <c r="U3" s="4">
        <f>U5*('BNVP-LDVs-frgt'!U3/'BNVP-LDVs-frgt'!U4)</f>
        <v>152722.06583060071</v>
      </c>
      <c r="V3" s="4">
        <f>V5*('BNVP-LDVs-frgt'!V3/'BNVP-LDVs-frgt'!V4)</f>
        <v>152714.43010909524</v>
      </c>
      <c r="W3" s="4">
        <f>W5*('BNVP-LDVs-frgt'!W3/'BNVP-LDVs-frgt'!W4)</f>
        <v>152706.79476935675</v>
      </c>
      <c r="X3" s="4">
        <f>X5*('BNVP-LDVs-frgt'!X3/'BNVP-LDVs-frgt'!X4)</f>
        <v>152699.15981136615</v>
      </c>
      <c r="Y3" s="4">
        <f>Y5*('BNVP-LDVs-frgt'!Y3/'BNVP-LDVs-frgt'!Y4)</f>
        <v>152691.52523510437</v>
      </c>
      <c r="Z3" s="4">
        <f>Z5*('BNVP-LDVs-frgt'!Z3/'BNVP-LDVs-frgt'!Z4)</f>
        <v>152683.89104055232</v>
      </c>
      <c r="AA3" s="4">
        <f>AA5*('BNVP-LDVs-frgt'!AA3/'BNVP-LDVs-frgt'!AA4)</f>
        <v>152676.25722769089</v>
      </c>
      <c r="AB3" s="4">
        <f>AB5*('BNVP-LDVs-frgt'!AB3/'BNVP-LDVs-frgt'!AB4)</f>
        <v>152668.62379650111</v>
      </c>
      <c r="AC3" s="4">
        <f>AC5*('BNVP-LDVs-frgt'!AC3/'BNVP-LDVs-frgt'!AC4)</f>
        <v>152660.99074696374</v>
      </c>
      <c r="AD3" s="4">
        <f>AD5*('BNVP-LDVs-frgt'!AD3/'BNVP-LDVs-frgt'!AD4)</f>
        <v>152653.35807905975</v>
      </c>
      <c r="AE3" s="4">
        <f>AE5*('BNVP-LDVs-frgt'!AE3/'BNVP-LDVs-frgt'!AE4)</f>
        <v>152645.72579277007</v>
      </c>
      <c r="AF3" s="4">
        <f>AF5*('BNVP-LDVs-frgt'!AF3/'BNVP-LDVs-frgt'!AF4)</f>
        <v>152638.09388807564</v>
      </c>
      <c r="AG3" s="4">
        <f>AG5*('BNVP-LDVs-frgt'!AG3/'BNVP-LDVs-frgt'!AG4)</f>
        <v>152630.46236495741</v>
      </c>
      <c r="AH3" s="4">
        <f>AH5*('BNVP-LDVs-frgt'!AH3/'BNVP-LDVs-frgt'!AH4)</f>
        <v>152622.83122339621</v>
      </c>
      <c r="AI3" s="4">
        <f>AI5*('BNVP-LDVs-frgt'!AI3/'BNVP-LDVs-frgt'!AI4)</f>
        <v>152615.20046337304</v>
      </c>
      <c r="AJ3" s="4"/>
    </row>
    <row r="4" spans="1:36" x14ac:dyDescent="0.25">
      <c r="A4" t="s">
        <v>2</v>
      </c>
      <c r="B4" s="4">
        <f>B5</f>
        <v>132928.01486984815</v>
      </c>
      <c r="C4" s="4">
        <f t="shared" ref="C4:AI4" si="0">C5</f>
        <v>132921.36880140807</v>
      </c>
      <c r="D4" s="4">
        <f t="shared" si="0"/>
        <v>132921.36880140807</v>
      </c>
      <c r="E4" s="4">
        <f t="shared" si="0"/>
        <v>132908.0776613717</v>
      </c>
      <c r="F4" s="4">
        <f t="shared" si="0"/>
        <v>132901.43258974221</v>
      </c>
      <c r="G4" s="4">
        <f t="shared" si="0"/>
        <v>132894.78785034968</v>
      </c>
      <c r="H4" s="4">
        <f t="shared" si="0"/>
        <v>132888.14344317751</v>
      </c>
      <c r="I4" s="4">
        <f t="shared" si="0"/>
        <v>132881.49936820907</v>
      </c>
      <c r="J4" s="4">
        <f t="shared" si="0"/>
        <v>132874.85562542779</v>
      </c>
      <c r="K4" s="4">
        <f t="shared" si="0"/>
        <v>132868.21221481703</v>
      </c>
      <c r="L4" s="4">
        <f t="shared" si="0"/>
        <v>132861.56913636022</v>
      </c>
      <c r="M4" s="4">
        <f t="shared" si="0"/>
        <v>132854.92639004069</v>
      </c>
      <c r="N4" s="4">
        <f t="shared" si="0"/>
        <v>132848.28397584188</v>
      </c>
      <c r="O4" s="4">
        <f t="shared" si="0"/>
        <v>132841.64189374718</v>
      </c>
      <c r="P4" s="4">
        <f t="shared" si="0"/>
        <v>132835.00014373998</v>
      </c>
      <c r="Q4" s="4">
        <f t="shared" si="0"/>
        <v>132828.35872580367</v>
      </c>
      <c r="R4" s="4">
        <f t="shared" si="0"/>
        <v>132821.71763992167</v>
      </c>
      <c r="S4" s="4">
        <f t="shared" si="0"/>
        <v>132815.07688607735</v>
      </c>
      <c r="T4" s="4">
        <f t="shared" si="0"/>
        <v>132808.43646425413</v>
      </c>
      <c r="U4" s="4">
        <f t="shared" si="0"/>
        <v>132801.79637443542</v>
      </c>
      <c r="V4" s="4">
        <f t="shared" si="0"/>
        <v>132795.15661660457</v>
      </c>
      <c r="W4" s="4">
        <f t="shared" si="0"/>
        <v>132788.51719074501</v>
      </c>
      <c r="X4" s="4">
        <f t="shared" si="0"/>
        <v>132781.87809684014</v>
      </c>
      <c r="Y4" s="4">
        <f t="shared" si="0"/>
        <v>132775.23933487339</v>
      </c>
      <c r="Z4" s="4">
        <f t="shared" si="0"/>
        <v>132768.60090482811</v>
      </c>
      <c r="AA4" s="4">
        <f t="shared" si="0"/>
        <v>132761.96280668775</v>
      </c>
      <c r="AB4" s="4">
        <f t="shared" si="0"/>
        <v>132755.32504043574</v>
      </c>
      <c r="AC4" s="4">
        <f t="shared" si="0"/>
        <v>132748.68760605544</v>
      </c>
      <c r="AD4" s="4">
        <f t="shared" si="0"/>
        <v>132742.05050353022</v>
      </c>
      <c r="AE4" s="4">
        <f t="shared" si="0"/>
        <v>132735.41373284356</v>
      </c>
      <c r="AF4" s="4">
        <f t="shared" si="0"/>
        <v>132728.77729397884</v>
      </c>
      <c r="AG4" s="4">
        <f t="shared" si="0"/>
        <v>132722.1411869195</v>
      </c>
      <c r="AH4" s="4">
        <f t="shared" si="0"/>
        <v>132715.50541164889</v>
      </c>
      <c r="AI4" s="4">
        <f t="shared" si="0"/>
        <v>132708.86996815048</v>
      </c>
      <c r="AJ4" s="4"/>
    </row>
    <row r="5" spans="1:36" x14ac:dyDescent="0.25">
      <c r="A5" t="s">
        <v>3</v>
      </c>
      <c r="B5" s="11">
        <f>AVERAGE('Conventional Daycab Trucks'!C1:C247,'Conventional Sleeper Trucks'!C1:C214)*cpi_2014to2012</f>
        <v>132928.01486984815</v>
      </c>
      <c r="C5">
        <f>$B5*('BNVP-LDVs-frgt'!C$5/'BNVP-LDVs-frgt'!$B$5)</f>
        <v>132921.36880140807</v>
      </c>
      <c r="D5">
        <f>$B5*('BNVP-LDVs-frgt'!C$5/'BNVP-LDVs-frgt'!$B$5)</f>
        <v>132921.36880140807</v>
      </c>
      <c r="E5">
        <f>$B5*('BNVP-LDVs-frgt'!E$5/'BNVP-LDVs-frgt'!$B$5)</f>
        <v>132908.0776613717</v>
      </c>
      <c r="F5">
        <f>$B5*('BNVP-LDVs-frgt'!F$5/'BNVP-LDVs-frgt'!$B$5)</f>
        <v>132901.43258974221</v>
      </c>
      <c r="G5">
        <f>$B5*('BNVP-LDVs-frgt'!G$5/'BNVP-LDVs-frgt'!$B$5)</f>
        <v>132894.78785034968</v>
      </c>
      <c r="H5">
        <f>$B5*('BNVP-LDVs-frgt'!H$5/'BNVP-LDVs-frgt'!$B$5)</f>
        <v>132888.14344317751</v>
      </c>
      <c r="I5">
        <f>$B5*('BNVP-LDVs-frgt'!I$5/'BNVP-LDVs-frgt'!$B$5)</f>
        <v>132881.49936820907</v>
      </c>
      <c r="J5">
        <f>$B5*('BNVP-LDVs-frgt'!J$5/'BNVP-LDVs-frgt'!$B$5)</f>
        <v>132874.85562542779</v>
      </c>
      <c r="K5">
        <f>$B5*('BNVP-LDVs-frgt'!K$5/'BNVP-LDVs-frgt'!$B$5)</f>
        <v>132868.21221481703</v>
      </c>
      <c r="L5">
        <f>$B5*('BNVP-LDVs-frgt'!L$5/'BNVP-LDVs-frgt'!$B$5)</f>
        <v>132861.56913636022</v>
      </c>
      <c r="M5">
        <f>$B5*('BNVP-LDVs-frgt'!M$5/'BNVP-LDVs-frgt'!$B$5)</f>
        <v>132854.92639004069</v>
      </c>
      <c r="N5">
        <f>$B5*('BNVP-LDVs-frgt'!N$5/'BNVP-LDVs-frgt'!$B$5)</f>
        <v>132848.28397584188</v>
      </c>
      <c r="O5">
        <f>$B5*('BNVP-LDVs-frgt'!O$5/'BNVP-LDVs-frgt'!$B$5)</f>
        <v>132841.64189374718</v>
      </c>
      <c r="P5">
        <f>$B5*('BNVP-LDVs-frgt'!P$5/'BNVP-LDVs-frgt'!$B$5)</f>
        <v>132835.00014373998</v>
      </c>
      <c r="Q5">
        <f>$B5*('BNVP-LDVs-frgt'!Q$5/'BNVP-LDVs-frgt'!$B$5)</f>
        <v>132828.35872580367</v>
      </c>
      <c r="R5">
        <f>$B5*('BNVP-LDVs-frgt'!R$5/'BNVP-LDVs-frgt'!$B$5)</f>
        <v>132821.71763992167</v>
      </c>
      <c r="S5">
        <f>$B5*('BNVP-LDVs-frgt'!S$5/'BNVP-LDVs-frgt'!$B$5)</f>
        <v>132815.07688607735</v>
      </c>
      <c r="T5">
        <f>$B5*('BNVP-LDVs-frgt'!T$5/'BNVP-LDVs-frgt'!$B$5)</f>
        <v>132808.43646425413</v>
      </c>
      <c r="U5">
        <f>$B5*('BNVP-LDVs-frgt'!U$5/'BNVP-LDVs-frgt'!$B$5)</f>
        <v>132801.79637443542</v>
      </c>
      <c r="V5">
        <f>$B5*('BNVP-LDVs-frgt'!V$5/'BNVP-LDVs-frgt'!$B$5)</f>
        <v>132795.15661660457</v>
      </c>
      <c r="W5">
        <f>$B5*('BNVP-LDVs-frgt'!W$5/'BNVP-LDVs-frgt'!$B$5)</f>
        <v>132788.51719074501</v>
      </c>
      <c r="X5">
        <f>$B5*('BNVP-LDVs-frgt'!X$5/'BNVP-LDVs-frgt'!$B$5)</f>
        <v>132781.87809684014</v>
      </c>
      <c r="Y5">
        <f>$B5*('BNVP-LDVs-frgt'!Y$5/'BNVP-LDVs-frgt'!$B$5)</f>
        <v>132775.23933487339</v>
      </c>
      <c r="Z5">
        <f>$B5*('BNVP-LDVs-frgt'!Z$5/'BNVP-LDVs-frgt'!$B$5)</f>
        <v>132768.60090482811</v>
      </c>
      <c r="AA5">
        <f>$B5*('BNVP-LDVs-frgt'!AA$5/'BNVP-LDVs-frgt'!$B$5)</f>
        <v>132761.96280668775</v>
      </c>
      <c r="AB5">
        <f>$B5*('BNVP-LDVs-frgt'!AB$5/'BNVP-LDVs-frgt'!$B$5)</f>
        <v>132755.32504043574</v>
      </c>
      <c r="AC5">
        <f>$B5*('BNVP-LDVs-frgt'!AC$5/'BNVP-LDVs-frgt'!$B$5)</f>
        <v>132748.68760605544</v>
      </c>
      <c r="AD5">
        <f>$B5*('BNVP-LDVs-frgt'!AD$5/'BNVP-LDVs-frgt'!$B$5)</f>
        <v>132742.05050353022</v>
      </c>
      <c r="AE5">
        <f>$B5*('BNVP-LDVs-frgt'!AE$5/'BNVP-LDVs-frgt'!$B$5)</f>
        <v>132735.41373284356</v>
      </c>
      <c r="AF5">
        <f>$B5*('BNVP-LDVs-frgt'!AF$5/'BNVP-LDVs-frgt'!$B$5)</f>
        <v>132728.77729397884</v>
      </c>
      <c r="AG5">
        <f>$B5*('BNVP-LDVs-frgt'!AG$5/'BNVP-LDVs-frgt'!$B$5)</f>
        <v>132722.1411869195</v>
      </c>
      <c r="AH5">
        <f>$B5*('BNVP-LDVs-frgt'!AH$5/'BNVP-LDVs-frgt'!$B$5)</f>
        <v>132715.50541164889</v>
      </c>
      <c r="AI5">
        <f>$B5*('BNVP-LDVs-frgt'!AI$5/'BNVP-LDVs-frgt'!$B$5)</f>
        <v>132708.86996815048</v>
      </c>
    </row>
    <row r="6" spans="1:36" x14ac:dyDescent="0.25">
      <c r="A6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/>
    </row>
    <row r="7" spans="1:36" s="5" customFormat="1" x14ac:dyDescent="0.25">
      <c r="A7" s="5" t="s">
        <v>564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19"/>
    </row>
    <row r="8" spans="1:36" s="5" customFormat="1" x14ac:dyDescent="0.25">
      <c r="A8" s="5" t="s">
        <v>565</v>
      </c>
      <c r="B8" s="4">
        <f>B$5*('BNVP-LDVs-frgt'!B8/'BNVP-LDVs-frgt'!B$5)</f>
        <v>252930.47538272277</v>
      </c>
      <c r="C8" s="4">
        <f>C$5*('BNVP-LDVs-frgt'!C8/'BNVP-LDVs-frgt'!C$5)</f>
        <v>251672.11480867941</v>
      </c>
      <c r="D8" s="4">
        <f>D$5*('BNVP-LDVs-frgt'!D8/'BNVP-LDVs-frgt'!D$5)</f>
        <v>250432.53573574123</v>
      </c>
      <c r="E8" s="4">
        <f>E$5*('BNVP-LDVs-frgt'!E8/'BNVP-LDVs-frgt'!E$5)</f>
        <v>249174.1440149298</v>
      </c>
      <c r="F8" s="4">
        <f>F$5*('BNVP-LDVs-frgt'!F8/'BNVP-LDVs-frgt'!F$5)</f>
        <v>247934.47165664661</v>
      </c>
      <c r="G8" s="4">
        <f>G$5*('BNVP-LDVs-frgt'!G8/'BNVP-LDVs-frgt'!G$5)</f>
        <v>246700.96682253398</v>
      </c>
      <c r="H8" s="4">
        <f>H$5*('BNVP-LDVs-frgt'!H8/'BNVP-LDVs-frgt'!H$5)</f>
        <v>245473.59882839205</v>
      </c>
      <c r="I8" s="4">
        <f>I$5*('BNVP-LDVs-frgt'!I8/'BNVP-LDVs-frgt'!I$5)</f>
        <v>244252.33714267865</v>
      </c>
      <c r="J8" s="4">
        <f>J$5*('BNVP-LDVs-frgt'!J8/'BNVP-LDVs-frgt'!J$5)</f>
        <v>243037.15138574989</v>
      </c>
      <c r="K8" s="4">
        <f>K$5*('BNVP-LDVs-frgt'!K8/'BNVP-LDVs-frgt'!K$5)</f>
        <v>241828.0113291044</v>
      </c>
      <c r="L8" s="4">
        <f>L$5*('BNVP-LDVs-frgt'!L8/'BNVP-LDVs-frgt'!L$5)</f>
        <v>240624.88689463132</v>
      </c>
      <c r="M8" s="4">
        <f>M$5*('BNVP-LDVs-frgt'!M8/'BNVP-LDVs-frgt'!M$5)</f>
        <v>239427.74815386199</v>
      </c>
      <c r="N8" s="4">
        <f>N$5*('BNVP-LDVs-frgt'!N8/'BNVP-LDVs-frgt'!N$5)</f>
        <v>238236.56532722584</v>
      </c>
      <c r="O8" s="4">
        <f>O$5*('BNVP-LDVs-frgt'!O8/'BNVP-LDVs-frgt'!O$5)</f>
        <v>237051.30878330933</v>
      </c>
      <c r="P8" s="4">
        <f>P$5*('BNVP-LDVs-frgt'!P8/'BNVP-LDVs-frgt'!P$5)</f>
        <v>235871.94903811879</v>
      </c>
      <c r="Q8" s="4">
        <f>Q$5*('BNVP-LDVs-frgt'!Q8/'BNVP-LDVs-frgt'!Q$5)</f>
        <v>234698.45675434713</v>
      </c>
      <c r="R8" s="4">
        <f>R$5*('BNVP-LDVs-frgt'!R8/'BNVP-LDVs-frgt'!R$5)</f>
        <v>233530.80274064394</v>
      </c>
      <c r="S8" s="4">
        <f>S$5*('BNVP-LDVs-frgt'!S8/'BNVP-LDVs-frgt'!S$5)</f>
        <v>232368.95795088951</v>
      </c>
      <c r="T8" s="4">
        <f>T$5*('BNVP-LDVs-frgt'!T8/'BNVP-LDVs-frgt'!T$5)</f>
        <v>231212.8934834722</v>
      </c>
      <c r="U8" s="4">
        <f>U$5*('BNVP-LDVs-frgt'!U8/'BNVP-LDVs-frgt'!U$5)</f>
        <v>230062.5805805694</v>
      </c>
      <c r="V8" s="4">
        <f>V$5*('BNVP-LDVs-frgt'!V8/'BNVP-LDVs-frgt'!V$5)</f>
        <v>228917.99062743227</v>
      </c>
      <c r="W8" s="4">
        <f>W$5*('BNVP-LDVs-frgt'!W8/'BNVP-LDVs-frgt'!W$5)</f>
        <v>227779.09515167389</v>
      </c>
      <c r="X8" s="4">
        <f>X$5*('BNVP-LDVs-frgt'!X8/'BNVP-LDVs-frgt'!X$5)</f>
        <v>226645.86582256111</v>
      </c>
      <c r="Y8" s="4">
        <f>Y$5*('BNVP-LDVs-frgt'!Y8/'BNVP-LDVs-frgt'!Y$5)</f>
        <v>225518.27445030957</v>
      </c>
      <c r="Z8" s="4">
        <f>Z$5*('BNVP-LDVs-frgt'!Z8/'BNVP-LDVs-frgt'!Z$5)</f>
        <v>224396.29298538266</v>
      </c>
      <c r="AA8" s="4">
        <f>AA$5*('BNVP-LDVs-frgt'!AA8/'BNVP-LDVs-frgt'!AA$5)</f>
        <v>223279.89351779368</v>
      </c>
      <c r="AB8" s="4">
        <f>AB$5*('BNVP-LDVs-frgt'!AB8/'BNVP-LDVs-frgt'!AB$5)</f>
        <v>222169.04827641169</v>
      </c>
      <c r="AC8" s="4">
        <f>AC$5*('BNVP-LDVs-frgt'!AC8/'BNVP-LDVs-frgt'!AC$5)</f>
        <v>221063.72962827038</v>
      </c>
      <c r="AD8" s="4">
        <f>AD$5*('BNVP-LDVs-frgt'!AD8/'BNVP-LDVs-frgt'!AD$5)</f>
        <v>219963.91007788095</v>
      </c>
      <c r="AE8" s="4">
        <f>AE$5*('BNVP-LDVs-frgt'!AE8/'BNVP-LDVs-frgt'!AE$5)</f>
        <v>218869.56226654822</v>
      </c>
      <c r="AF8" s="4">
        <f>AF$5*('BNVP-LDVs-frgt'!AF8/'BNVP-LDVs-frgt'!AF$5)</f>
        <v>217780.65897168982</v>
      </c>
      <c r="AG8" s="4">
        <f>AG$5*('BNVP-LDVs-frgt'!AG8/'BNVP-LDVs-frgt'!AG$5)</f>
        <v>216697.17310615908</v>
      </c>
      <c r="AH8" s="4">
        <f>AH$5*('BNVP-LDVs-frgt'!AH8/'BNVP-LDVs-frgt'!AH$5)</f>
        <v>215619.07771757126</v>
      </c>
      <c r="AI8" s="4">
        <f>AI$5*('BNVP-LDVs-frgt'!AI8/'BNVP-LDVs-frgt'!AI$5)</f>
        <v>214546.34598763316</v>
      </c>
      <c r="AJ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>
      <selection activeCell="B2" sqref="B2"/>
    </sheetView>
  </sheetViews>
  <sheetFormatPr defaultColWidth="9.140625"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566</v>
      </c>
      <c r="B1">
        <f>'BNVP-HDVs-frgt'!B1</f>
        <v>2017</v>
      </c>
      <c r="C1">
        <f>'BNVP-HDVs-frgt'!C1</f>
        <v>2018</v>
      </c>
      <c r="D1">
        <f>'BNVP-HDVs-frgt'!D1</f>
        <v>2019</v>
      </c>
      <c r="E1">
        <f>'BNVP-HDVs-frgt'!E1</f>
        <v>2020</v>
      </c>
      <c r="F1">
        <f>'BNVP-HDVs-frgt'!F1</f>
        <v>2021</v>
      </c>
      <c r="G1">
        <f>'BNVP-HDVs-frgt'!G1</f>
        <v>2022</v>
      </c>
      <c r="H1">
        <f>'BNVP-HDVs-frgt'!H1</f>
        <v>2023</v>
      </c>
      <c r="I1">
        <f>'BNVP-HDVs-frgt'!I1</f>
        <v>2024</v>
      </c>
      <c r="J1">
        <f>'BNVP-HDVs-frgt'!J1</f>
        <v>2025</v>
      </c>
      <c r="K1">
        <f>'BNVP-HDVs-frgt'!K1</f>
        <v>2026</v>
      </c>
      <c r="L1">
        <f>'BNVP-HDVs-frgt'!L1</f>
        <v>2027</v>
      </c>
      <c r="M1">
        <f>'BNVP-HDVs-frgt'!M1</f>
        <v>2028</v>
      </c>
      <c r="N1">
        <f>'BNVP-HDVs-frgt'!N1</f>
        <v>2029</v>
      </c>
      <c r="O1">
        <f>'BNVP-HDVs-frgt'!O1</f>
        <v>2030</v>
      </c>
      <c r="P1">
        <f>'BNVP-HDVs-frgt'!P1</f>
        <v>2031</v>
      </c>
      <c r="Q1">
        <f>'BNVP-HDVs-frgt'!Q1</f>
        <v>2032</v>
      </c>
      <c r="R1">
        <f>'BNVP-HDVs-frgt'!R1</f>
        <v>2033</v>
      </c>
      <c r="S1">
        <f>'BNVP-HDVs-frgt'!S1</f>
        <v>2034</v>
      </c>
      <c r="T1">
        <f>'BNVP-HDVs-frgt'!T1</f>
        <v>2035</v>
      </c>
      <c r="U1">
        <f>'BNVP-HDVs-frgt'!U1</f>
        <v>2036</v>
      </c>
      <c r="V1">
        <f>'BNVP-HDVs-frgt'!V1</f>
        <v>2037</v>
      </c>
      <c r="W1">
        <f>'BNVP-HDVs-frgt'!W1</f>
        <v>2038</v>
      </c>
      <c r="X1">
        <f>'BNVP-HDVs-frgt'!X1</f>
        <v>2039</v>
      </c>
      <c r="Y1">
        <f>'BNVP-HDVs-frgt'!Y1</f>
        <v>2040</v>
      </c>
      <c r="Z1">
        <f>'BNVP-HDVs-frgt'!Z1</f>
        <v>2041</v>
      </c>
      <c r="AA1">
        <f>'BNVP-HDVs-frgt'!AA1</f>
        <v>2042</v>
      </c>
      <c r="AB1">
        <f>'BNVP-HDVs-frgt'!AB1</f>
        <v>2043</v>
      </c>
      <c r="AC1">
        <f>'BNVP-HDVs-frgt'!AC1</f>
        <v>2044</v>
      </c>
      <c r="AD1">
        <f>'BNVP-HDVs-frgt'!AD1</f>
        <v>2045</v>
      </c>
      <c r="AE1">
        <f>'BNVP-HDVs-frgt'!AE1</f>
        <v>2046</v>
      </c>
      <c r="AF1">
        <f>'BNVP-HDVs-frgt'!AF1</f>
        <v>2047</v>
      </c>
      <c r="AG1">
        <f>'BNVP-HDVs-frgt'!AG1</f>
        <v>2048</v>
      </c>
      <c r="AH1">
        <f>'BNVP-HDVs-frgt'!AH1</f>
        <v>2049</v>
      </c>
      <c r="AI1">
        <f>'BNVP-HDVs-frgt'!AI1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289050948.69988221</v>
      </c>
      <c r="F2" s="4">
        <f>F$5*('BNVP-HDVs-psgr'!F$2/'BNVP-HDVs-psgr'!F$5)</f>
        <v>287627264.92270374</v>
      </c>
      <c r="G2" s="4">
        <f>G$5*('BNVP-HDVs-psgr'!G$2/'BNVP-HDVs-psgr'!G$5)</f>
        <v>286210593.31935316</v>
      </c>
      <c r="H2" s="4">
        <f>H$5*('BNVP-HDVs-psgr'!H$2/'BNVP-HDVs-psgr'!H$5)</f>
        <v>284800899.35225791</v>
      </c>
      <c r="I2" s="4">
        <f>I$5*('BNVP-HDVs-psgr'!I$2/'BNVP-HDVs-psgr'!I$5)</f>
        <v>283398148.65395582</v>
      </c>
      <c r="J2" s="4">
        <f>J$5*('BNVP-HDVs-psgr'!J$2/'BNVP-HDVs-psgr'!J$5)</f>
        <v>282002307.02625728</v>
      </c>
      <c r="K2" s="4">
        <f>K$5*('BNVP-HDVs-psgr'!K$2/'BNVP-HDVs-psgr'!K$5)</f>
        <v>280613340.43941164</v>
      </c>
      <c r="L2" s="4">
        <f>L$5*('BNVP-HDVs-psgr'!L$2/'BNVP-HDVs-psgr'!L$5)</f>
        <v>279231215.03127718</v>
      </c>
      <c r="M2" s="4">
        <f>M$5*('BNVP-HDVs-psgr'!M$2/'BNVP-HDVs-psgr'!M$5)</f>
        <v>277855897.10649639</v>
      </c>
      <c r="N2" s="4">
        <f>N$5*('BNVP-HDVs-psgr'!N$2/'BNVP-HDVs-psgr'!N$5)</f>
        <v>276487353.13567334</v>
      </c>
      <c r="O2" s="4">
        <f>O$5*('BNVP-HDVs-psgr'!O$2/'BNVP-HDVs-psgr'!O$5)</f>
        <v>275125549.75455743</v>
      </c>
      <c r="P2" s="4">
        <f>P$5*('BNVP-HDVs-psgr'!P$2/'BNVP-HDVs-psgr'!P$5)</f>
        <v>273770453.76322907</v>
      </c>
      <c r="Q2" s="4">
        <f>Q$5*('BNVP-HDVs-psgr'!Q$2/'BNVP-HDVs-psgr'!Q$5)</f>
        <v>272422032.12529087</v>
      </c>
      <c r="R2" s="4">
        <f>R$5*('BNVP-HDVs-psgr'!R$2/'BNVP-HDVs-psgr'!R$5)</f>
        <v>271080251.96706188</v>
      </c>
      <c r="S2" s="4">
        <f>S$5*('BNVP-HDVs-psgr'!S$2/'BNVP-HDVs-psgr'!S$5)</f>
        <v>269745080.57677639</v>
      </c>
      <c r="T2" s="4">
        <f>T$5*('BNVP-HDVs-psgr'!T$2/'BNVP-HDVs-psgr'!T$5)</f>
        <v>268416485.40378633</v>
      </c>
      <c r="U2" s="4">
        <f>U$5*('BNVP-HDVs-psgr'!U$2/'BNVP-HDVs-psgr'!U$5)</f>
        <v>267094434.05776772</v>
      </c>
      <c r="V2" s="4">
        <f>V$5*('BNVP-HDVs-psgr'!V$2/'BNVP-HDVs-psgr'!V$5)</f>
        <v>265778894.30793107</v>
      </c>
      <c r="W2" s="4">
        <f>W$5*('BNVP-HDVs-psgr'!W$2/'BNVP-HDVs-psgr'!W$5)</f>
        <v>264469834.08223537</v>
      </c>
      <c r="X2" s="4">
        <f>X$5*('BNVP-HDVs-psgr'!X$2/'BNVP-HDVs-psgr'!X$5)</f>
        <v>263167221.4666065</v>
      </c>
      <c r="Y2" s="4">
        <f>Y$5*('BNVP-HDVs-psgr'!Y$2/'BNVP-HDVs-psgr'!Y$5)</f>
        <v>261871024.70415911</v>
      </c>
      <c r="Z2" s="4">
        <f>Z$5*('BNVP-HDVs-psgr'!Z$2/'BNVP-HDVs-psgr'!Z$5)</f>
        <v>260581212.1944223</v>
      </c>
      <c r="AA2" s="4">
        <f>AA$5*('BNVP-HDVs-psgr'!AA$2/'BNVP-HDVs-psgr'!AA$5)</f>
        <v>259297752.49256924</v>
      </c>
      <c r="AB2" s="4">
        <f>AB$5*('BNVP-HDVs-psgr'!AB$2/'BNVP-HDVs-psgr'!AB$5)</f>
        <v>258020614.30865064</v>
      </c>
      <c r="AC2" s="4">
        <f>AC$5*('BNVP-HDVs-psgr'!AC$2/'BNVP-HDVs-psgr'!AC$5)</f>
        <v>256749766.50683191</v>
      </c>
      <c r="AD2" s="4">
        <f>AD$5*('BNVP-HDVs-psgr'!AD$2/'BNVP-HDVs-psgr'!AD$5)</f>
        <v>255485178.10463417</v>
      </c>
      <c r="AE2" s="4">
        <f>AE$5*('BNVP-HDVs-psgr'!AE$2/'BNVP-HDVs-psgr'!AE$5)</f>
        <v>254226818.27217859</v>
      </c>
      <c r="AF2" s="4">
        <f>AF$5*('BNVP-HDVs-psgr'!AF$2/'BNVP-HDVs-psgr'!AF$5)</f>
        <v>252974656.33143511</v>
      </c>
      <c r="AG2" s="4">
        <f>AG$5*('BNVP-HDVs-psgr'!AG$2/'BNVP-HDVs-psgr'!AG$5)</f>
        <v>251728661.75547439</v>
      </c>
      <c r="AH2" s="4">
        <f>AH$5*('BNVP-HDVs-psgr'!AH$2/'BNVP-HDVs-psgr'!AH$5)</f>
        <v>250488804.16772357</v>
      </c>
      <c r="AI2" s="4">
        <f>AI$5*('BNVP-HDVs-psgr'!AI$2/'BNVP-HDVs-psgr'!AI$5)</f>
        <v>249255053.34122586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1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6" sqref="B6"/>
    </sheetView>
  </sheetViews>
  <sheetFormatPr defaultColWidth="9.140625"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566</v>
      </c>
      <c r="B1">
        <f>'BNVP-aircraft-psgr'!B1</f>
        <v>2017</v>
      </c>
      <c r="C1">
        <f>'BNVP-aircraft-psgr'!C1</f>
        <v>2018</v>
      </c>
      <c r="D1">
        <f>'BNVP-aircraft-psgr'!D1</f>
        <v>2019</v>
      </c>
      <c r="E1">
        <f>'BNVP-aircraft-psgr'!E1</f>
        <v>2020</v>
      </c>
      <c r="F1">
        <f>'BNVP-aircraft-psgr'!F1</f>
        <v>2021</v>
      </c>
      <c r="G1">
        <f>'BNVP-aircraft-psgr'!G1</f>
        <v>2022</v>
      </c>
      <c r="H1">
        <f>'BNVP-aircraft-psgr'!H1</f>
        <v>2023</v>
      </c>
      <c r="I1">
        <f>'BNVP-aircraft-psgr'!I1</f>
        <v>2024</v>
      </c>
      <c r="J1">
        <f>'BNVP-aircraft-psgr'!J1</f>
        <v>2025</v>
      </c>
      <c r="K1">
        <f>'BNVP-aircraft-psgr'!K1</f>
        <v>2026</v>
      </c>
      <c r="L1">
        <f>'BNVP-aircraft-psgr'!L1</f>
        <v>2027</v>
      </c>
      <c r="M1">
        <f>'BNVP-aircraft-psgr'!M1</f>
        <v>2028</v>
      </c>
      <c r="N1">
        <f>'BNVP-aircraft-psgr'!N1</f>
        <v>2029</v>
      </c>
      <c r="O1">
        <f>'BNVP-aircraft-psgr'!O1</f>
        <v>2030</v>
      </c>
      <c r="P1">
        <f>'BNVP-aircraft-psgr'!P1</f>
        <v>2031</v>
      </c>
      <c r="Q1">
        <f>'BNVP-aircraft-psgr'!Q1</f>
        <v>2032</v>
      </c>
      <c r="R1">
        <f>'BNVP-aircraft-psgr'!R1</f>
        <v>2033</v>
      </c>
      <c r="S1">
        <f>'BNVP-aircraft-psgr'!S1</f>
        <v>2034</v>
      </c>
      <c r="T1">
        <f>'BNVP-aircraft-psgr'!T1</f>
        <v>2035</v>
      </c>
      <c r="U1">
        <f>'BNVP-aircraft-psgr'!U1</f>
        <v>2036</v>
      </c>
      <c r="V1">
        <f>'BNVP-aircraft-psgr'!V1</f>
        <v>2037</v>
      </c>
      <c r="W1">
        <f>'BNVP-aircraft-psgr'!W1</f>
        <v>2038</v>
      </c>
      <c r="X1">
        <f>'BNVP-aircraft-psgr'!X1</f>
        <v>2039</v>
      </c>
      <c r="Y1">
        <f>'BNVP-aircraft-psgr'!Y1</f>
        <v>2040</v>
      </c>
      <c r="Z1">
        <f>'BNVP-aircraft-psgr'!Z1</f>
        <v>2041</v>
      </c>
      <c r="AA1">
        <f>'BNVP-aircraft-psgr'!AA1</f>
        <v>2042</v>
      </c>
      <c r="AB1">
        <f>'BNVP-aircraft-psgr'!AB1</f>
        <v>2043</v>
      </c>
      <c r="AC1">
        <f>'BNVP-aircraft-psgr'!AC1</f>
        <v>2044</v>
      </c>
      <c r="AD1">
        <f>'BNVP-aircraft-psgr'!AD1</f>
        <v>2045</v>
      </c>
      <c r="AE1">
        <f>'BNVP-aircraft-psgr'!AE1</f>
        <v>2046</v>
      </c>
      <c r="AF1">
        <f>'BNVP-aircraft-psgr'!AF1</f>
        <v>2047</v>
      </c>
      <c r="AG1">
        <f>'BNVP-aircraft-psgr'!AG1</f>
        <v>2048</v>
      </c>
      <c r="AH1">
        <f>'BNVP-aircraft-psgr'!AH1</f>
        <v>2049</v>
      </c>
      <c r="AI1">
        <f>'BNVP-aircraft-psgr'!AI1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289050948.69988221</v>
      </c>
      <c r="F2" s="4">
        <f>F$5*('BNVP-HDVs-psgr'!F$2/'BNVP-HDVs-psgr'!F$5)</f>
        <v>287627264.92270374</v>
      </c>
      <c r="G2" s="4">
        <f>G$5*('BNVP-HDVs-psgr'!G$2/'BNVP-HDVs-psgr'!G$5)</f>
        <v>286210593.31935316</v>
      </c>
      <c r="H2" s="4">
        <f>H$5*('BNVP-HDVs-psgr'!H$2/'BNVP-HDVs-psgr'!H$5)</f>
        <v>284800899.35225791</v>
      </c>
      <c r="I2" s="4">
        <f>I$5*('BNVP-HDVs-psgr'!I$2/'BNVP-HDVs-psgr'!I$5)</f>
        <v>283398148.65395582</v>
      </c>
      <c r="J2" s="4">
        <f>J$5*('BNVP-HDVs-psgr'!J$2/'BNVP-HDVs-psgr'!J$5)</f>
        <v>282002307.02625728</v>
      </c>
      <c r="K2" s="4">
        <f>K$5*('BNVP-HDVs-psgr'!K$2/'BNVP-HDVs-psgr'!K$5)</f>
        <v>280613340.43941164</v>
      </c>
      <c r="L2" s="4">
        <f>L$5*('BNVP-HDVs-psgr'!L$2/'BNVP-HDVs-psgr'!L$5)</f>
        <v>279231215.03127718</v>
      </c>
      <c r="M2" s="4">
        <f>M$5*('BNVP-HDVs-psgr'!M$2/'BNVP-HDVs-psgr'!M$5)</f>
        <v>277855897.10649639</v>
      </c>
      <c r="N2" s="4">
        <f>N$5*('BNVP-HDVs-psgr'!N$2/'BNVP-HDVs-psgr'!N$5)</f>
        <v>276487353.13567334</v>
      </c>
      <c r="O2" s="4">
        <f>O$5*('BNVP-HDVs-psgr'!O$2/'BNVP-HDVs-psgr'!O$5)</f>
        <v>275125549.75455743</v>
      </c>
      <c r="P2" s="4">
        <f>P$5*('BNVP-HDVs-psgr'!P$2/'BNVP-HDVs-psgr'!P$5)</f>
        <v>273770453.76322907</v>
      </c>
      <c r="Q2" s="4">
        <f>Q$5*('BNVP-HDVs-psgr'!Q$2/'BNVP-HDVs-psgr'!Q$5)</f>
        <v>272422032.12529087</v>
      </c>
      <c r="R2" s="4">
        <f>R$5*('BNVP-HDVs-psgr'!R$2/'BNVP-HDVs-psgr'!R$5)</f>
        <v>271080251.96706188</v>
      </c>
      <c r="S2" s="4">
        <f>S$5*('BNVP-HDVs-psgr'!S$2/'BNVP-HDVs-psgr'!S$5)</f>
        <v>269745080.57677639</v>
      </c>
      <c r="T2" s="4">
        <f>T$5*('BNVP-HDVs-psgr'!T$2/'BNVP-HDVs-psgr'!T$5)</f>
        <v>268416485.40378633</v>
      </c>
      <c r="U2" s="4">
        <f>U$5*('BNVP-HDVs-psgr'!U$2/'BNVP-HDVs-psgr'!U$5)</f>
        <v>267094434.05776772</v>
      </c>
      <c r="V2" s="4">
        <f>V$5*('BNVP-HDVs-psgr'!V$2/'BNVP-HDVs-psgr'!V$5)</f>
        <v>265778894.30793107</v>
      </c>
      <c r="W2" s="4">
        <f>W$5*('BNVP-HDVs-psgr'!W$2/'BNVP-HDVs-psgr'!W$5)</f>
        <v>264469834.08223537</v>
      </c>
      <c r="X2" s="4">
        <f>X$5*('BNVP-HDVs-psgr'!X$2/'BNVP-HDVs-psgr'!X$5)</f>
        <v>263167221.4666065</v>
      </c>
      <c r="Y2" s="4">
        <f>Y$5*('BNVP-HDVs-psgr'!Y$2/'BNVP-HDVs-psgr'!Y$5)</f>
        <v>261871024.70415911</v>
      </c>
      <c r="Z2" s="4">
        <f>Z$5*('BNVP-HDVs-psgr'!Z$2/'BNVP-HDVs-psgr'!Z$5)</f>
        <v>260581212.1944223</v>
      </c>
      <c r="AA2" s="4">
        <f>AA$5*('BNVP-HDVs-psgr'!AA$2/'BNVP-HDVs-psgr'!AA$5)</f>
        <v>259297752.49256924</v>
      </c>
      <c r="AB2" s="4">
        <f>AB$5*('BNVP-HDVs-psgr'!AB$2/'BNVP-HDVs-psgr'!AB$5)</f>
        <v>258020614.30865064</v>
      </c>
      <c r="AC2" s="4">
        <f>AC$5*('BNVP-HDVs-psgr'!AC$2/'BNVP-HDVs-psgr'!AC$5)</f>
        <v>256749766.50683191</v>
      </c>
      <c r="AD2" s="4">
        <f>AD$5*('BNVP-HDVs-psgr'!AD$2/'BNVP-HDVs-psgr'!AD$5)</f>
        <v>255485178.10463417</v>
      </c>
      <c r="AE2" s="4">
        <f>AE$5*('BNVP-HDVs-psgr'!AE$2/'BNVP-HDVs-psgr'!AE$5)</f>
        <v>254226818.27217859</v>
      </c>
      <c r="AF2" s="4">
        <f>AF$5*('BNVP-HDVs-psgr'!AF$2/'BNVP-HDVs-psgr'!AF$5)</f>
        <v>252974656.33143511</v>
      </c>
      <c r="AG2" s="4">
        <f>AG$5*('BNVP-HDVs-psgr'!AG$2/'BNVP-HDVs-psgr'!AG$5)</f>
        <v>251728661.75547439</v>
      </c>
      <c r="AH2" s="4">
        <f>AH$5*('BNVP-HDVs-psgr'!AH$2/'BNVP-HDVs-psgr'!AH$5)</f>
        <v>250488804.16772357</v>
      </c>
      <c r="AI2" s="4">
        <f>AI$5*('BNVP-HDVs-psgr'!AI$2/'BNVP-HDVs-psgr'!AI$5)</f>
        <v>249255053.34122586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C2" sqref="C2:C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'BNVP-aircraft-frgt'!B1</f>
        <v>2017</v>
      </c>
      <c r="C1">
        <f>'BNVP-aircraft-frgt'!C1</f>
        <v>2018</v>
      </c>
      <c r="D1">
        <f>'BNVP-aircraft-frgt'!D1</f>
        <v>2019</v>
      </c>
      <c r="E1">
        <f>'BNVP-aircraft-frgt'!E1</f>
        <v>2020</v>
      </c>
      <c r="F1">
        <f>'BNVP-aircraft-frgt'!F1</f>
        <v>2021</v>
      </c>
      <c r="G1">
        <f>'BNVP-aircraft-frgt'!G1</f>
        <v>2022</v>
      </c>
      <c r="H1">
        <f>'BNVP-aircraft-frgt'!H1</f>
        <v>2023</v>
      </c>
      <c r="I1">
        <f>'BNVP-aircraft-frgt'!I1</f>
        <v>2024</v>
      </c>
      <c r="J1">
        <f>'BNVP-aircraft-frgt'!J1</f>
        <v>2025</v>
      </c>
      <c r="K1">
        <f>'BNVP-aircraft-frgt'!K1</f>
        <v>2026</v>
      </c>
      <c r="L1">
        <f>'BNVP-aircraft-frgt'!L1</f>
        <v>2027</v>
      </c>
      <c r="M1">
        <f>'BNVP-aircraft-frgt'!M1</f>
        <v>2028</v>
      </c>
      <c r="N1">
        <f>'BNVP-aircraft-frgt'!N1</f>
        <v>2029</v>
      </c>
      <c r="O1">
        <f>'BNVP-aircraft-frgt'!O1</f>
        <v>2030</v>
      </c>
      <c r="P1">
        <f>'BNVP-aircraft-frgt'!P1</f>
        <v>2031</v>
      </c>
      <c r="Q1">
        <f>'BNVP-aircraft-frgt'!Q1</f>
        <v>2032</v>
      </c>
      <c r="R1">
        <f>'BNVP-aircraft-frgt'!R1</f>
        <v>2033</v>
      </c>
      <c r="S1">
        <f>'BNVP-aircraft-frgt'!S1</f>
        <v>2034</v>
      </c>
      <c r="T1">
        <f>'BNVP-aircraft-frgt'!T1</f>
        <v>2035</v>
      </c>
      <c r="U1">
        <f>'BNVP-aircraft-frgt'!U1</f>
        <v>2036</v>
      </c>
      <c r="V1">
        <f>'BNVP-aircraft-frgt'!V1</f>
        <v>2037</v>
      </c>
      <c r="W1">
        <f>'BNVP-aircraft-frgt'!W1</f>
        <v>2038</v>
      </c>
      <c r="X1">
        <f>'BNVP-aircraft-frgt'!X1</f>
        <v>2039</v>
      </c>
      <c r="Y1">
        <f>'BNVP-aircraft-frgt'!Y1</f>
        <v>2040</v>
      </c>
      <c r="Z1">
        <f>'BNVP-aircraft-frgt'!Z1</f>
        <v>2041</v>
      </c>
      <c r="AA1">
        <f>'BNVP-aircraft-frgt'!AA1</f>
        <v>2042</v>
      </c>
      <c r="AB1">
        <f>'BNVP-aircraft-frgt'!AB1</f>
        <v>2043</v>
      </c>
      <c r="AC1">
        <f>'BNVP-aircraft-frgt'!AC1</f>
        <v>2044</v>
      </c>
      <c r="AD1">
        <f>'BNVP-aircraft-frgt'!AD1</f>
        <v>2045</v>
      </c>
      <c r="AE1">
        <f>'BNVP-aircraft-frgt'!AE1</f>
        <v>2046</v>
      </c>
      <c r="AF1">
        <f>'BNVP-aircraft-frgt'!AF1</f>
        <v>2047</v>
      </c>
      <c r="AG1">
        <f>'BNVP-aircraft-frgt'!AG1</f>
        <v>2048</v>
      </c>
      <c r="AH1">
        <f>'BNVP-aircraft-frgt'!AH1</f>
        <v>2049</v>
      </c>
      <c r="AI1">
        <f>'BNVP-aircraft-frgt'!AI1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6478244.3667621743</v>
      </c>
      <c r="F2" s="4">
        <f>F$5*('BNVP-HDVs-psgr'!F$2/'BNVP-HDVs-psgr'!F$5)</f>
        <v>6446336.5960005112</v>
      </c>
      <c r="G2" s="4">
        <f>G$5*('BNVP-HDVs-psgr'!G$2/'BNVP-HDVs-psgr'!G$5)</f>
        <v>6414585.9829157339</v>
      </c>
      <c r="H2" s="4">
        <f>H$5*('BNVP-HDVs-psgr'!H$2/'BNVP-HDVs-psgr'!H$5)</f>
        <v>6382991.7534476435</v>
      </c>
      <c r="I2" s="4">
        <f>I$5*('BNVP-HDVs-psgr'!I$2/'BNVP-HDVs-psgr'!I$5)</f>
        <v>6351553.1373485746</v>
      </c>
      <c r="J2" s="4">
        <f>J$5*('BNVP-HDVs-psgr'!J$2/'BNVP-HDVs-psgr'!J$5)</f>
        <v>6320269.3681646194</v>
      </c>
      <c r="K2" s="4">
        <f>K$5*('BNVP-HDVs-psgr'!K$2/'BNVP-HDVs-psgr'!K$5)</f>
        <v>6289139.6832169453</v>
      </c>
      <c r="L2" s="4">
        <f>L$5*('BNVP-HDVs-psgr'!L$2/'BNVP-HDVs-psgr'!L$5)</f>
        <v>6258163.3235831903</v>
      </c>
      <c r="M2" s="4">
        <f>M$5*('BNVP-HDVs-psgr'!M$2/'BNVP-HDVs-psgr'!M$5)</f>
        <v>6227339.5340789771</v>
      </c>
      <c r="N2" s="4">
        <f>N$5*('BNVP-HDVs-psgr'!N$2/'BNVP-HDVs-psgr'!N$5)</f>
        <v>6196667.5632394832</v>
      </c>
      <c r="O2" s="4">
        <f>O$5*('BNVP-HDVs-psgr'!O$2/'BNVP-HDVs-psgr'!O$5)</f>
        <v>6166146.6633011419</v>
      </c>
      <c r="P2" s="4">
        <f>P$5*('BNVP-HDVs-psgr'!P$2/'BNVP-HDVs-psgr'!P$5)</f>
        <v>6135776.0901833912</v>
      </c>
      <c r="Q2" s="4">
        <f>Q$5*('BNVP-HDVs-psgr'!Q$2/'BNVP-HDVs-psgr'!Q$5)</f>
        <v>6105555.103470549</v>
      </c>
      <c r="R2" s="4">
        <f>R$5*('BNVP-HDVs-psgr'!R$2/'BNVP-HDVs-psgr'!R$5)</f>
        <v>6075482.9663937548</v>
      </c>
      <c r="S2" s="4">
        <f>S$5*('BNVP-HDVs-psgr'!S$2/'BNVP-HDVs-psgr'!S$5)</f>
        <v>6045558.9458130114</v>
      </c>
      <c r="T2" s="4">
        <f>T$5*('BNVP-HDVs-psgr'!T$2/'BNVP-HDVs-psgr'!T$5)</f>
        <v>6015782.3121993057</v>
      </c>
      <c r="U2" s="4">
        <f>U$5*('BNVP-HDVs-psgr'!U$2/'BNVP-HDVs-psgr'!U$5)</f>
        <v>5986152.3396168323</v>
      </c>
      <c r="V2" s="4">
        <f>V$5*('BNVP-HDVs-psgr'!V$2/'BNVP-HDVs-psgr'!V$5)</f>
        <v>5956668.3057052894</v>
      </c>
      <c r="W2" s="4">
        <f>W$5*('BNVP-HDVs-psgr'!W$2/'BNVP-HDVs-psgr'!W$5)</f>
        <v>5927329.4916622657</v>
      </c>
      <c r="X2" s="4">
        <f>X$5*('BNVP-HDVs-psgr'!X$2/'BNVP-HDVs-psgr'!X$5)</f>
        <v>5898135.182225721</v>
      </c>
      <c r="Y2" s="4">
        <f>Y$5*('BNVP-HDVs-psgr'!Y$2/'BNVP-HDVs-psgr'!Y$5)</f>
        <v>5869084.6656565508</v>
      </c>
      <c r="Z2" s="4">
        <f>Z$5*('BNVP-HDVs-psgr'!Z$2/'BNVP-HDVs-psgr'!Z$5)</f>
        <v>5840177.2337212302</v>
      </c>
      <c r="AA2" s="4">
        <f>AA$5*('BNVP-HDVs-psgr'!AA$2/'BNVP-HDVs-psgr'!AA$5)</f>
        <v>5811412.1816745447</v>
      </c>
      <c r="AB2" s="4">
        <f>AB$5*('BNVP-HDVs-psgr'!AB$2/'BNVP-HDVs-psgr'!AB$5)</f>
        <v>5782788.8082424169</v>
      </c>
      <c r="AC2" s="4">
        <f>AC$5*('BNVP-HDVs-psgr'!AC$2/'BNVP-HDVs-psgr'!AC$5)</f>
        <v>5754306.4156048056</v>
      </c>
      <c r="AD2" s="4">
        <f>AD$5*('BNVP-HDVs-psgr'!AD$2/'BNVP-HDVs-psgr'!AD$5)</f>
        <v>5725964.3093786938</v>
      </c>
      <c r="AE2" s="4">
        <f>AE$5*('BNVP-HDVs-psgr'!AE$2/'BNVP-HDVs-psgr'!AE$5)</f>
        <v>5697761.7986011589</v>
      </c>
      <c r="AF2" s="4">
        <f>AF$5*('BNVP-HDVs-psgr'!AF$2/'BNVP-HDVs-psgr'!AF$5)</f>
        <v>5669698.1957125282</v>
      </c>
      <c r="AG2" s="4">
        <f>AG$5*('BNVP-HDVs-psgr'!AG$2/'BNVP-HDVs-psgr'!AG$5)</f>
        <v>5641772.8165396173</v>
      </c>
      <c r="AH2" s="4">
        <f>AH$5*('BNVP-HDVs-psgr'!AH$2/'BNVP-HDVs-psgr'!AH$5)</f>
        <v>5613984.9802790498</v>
      </c>
      <c r="AI2" s="4">
        <f>AI$5*('BNVP-HDVs-psgr'!AI$2/'BNVP-HDVs-psgr'!AI$5)</f>
        <v>5586334.0094806617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1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2" sqref="C2:C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'BNVP-rail-psgr'!B1</f>
        <v>2017</v>
      </c>
      <c r="C1">
        <f>'BNVP-rail-psgr'!C1</f>
        <v>2018</v>
      </c>
      <c r="D1">
        <f>'BNVP-rail-psgr'!D1</f>
        <v>2019</v>
      </c>
      <c r="E1">
        <f>'BNVP-rail-psgr'!E1</f>
        <v>2020</v>
      </c>
      <c r="F1">
        <f>'BNVP-rail-psgr'!F1</f>
        <v>2021</v>
      </c>
      <c r="G1">
        <f>'BNVP-rail-psgr'!G1</f>
        <v>2022</v>
      </c>
      <c r="H1">
        <f>'BNVP-rail-psgr'!H1</f>
        <v>2023</v>
      </c>
      <c r="I1">
        <f>'BNVP-rail-psgr'!I1</f>
        <v>2024</v>
      </c>
      <c r="J1">
        <f>'BNVP-rail-psgr'!J1</f>
        <v>2025</v>
      </c>
      <c r="K1">
        <f>'BNVP-rail-psgr'!K1</f>
        <v>2026</v>
      </c>
      <c r="L1">
        <f>'BNVP-rail-psgr'!L1</f>
        <v>2027</v>
      </c>
      <c r="M1">
        <f>'BNVP-rail-psgr'!M1</f>
        <v>2028</v>
      </c>
      <c r="N1">
        <f>'BNVP-rail-psgr'!N1</f>
        <v>2029</v>
      </c>
      <c r="O1">
        <f>'BNVP-rail-psgr'!O1</f>
        <v>2030</v>
      </c>
      <c r="P1">
        <f>'BNVP-rail-psgr'!P1</f>
        <v>2031</v>
      </c>
      <c r="Q1">
        <f>'BNVP-rail-psgr'!Q1</f>
        <v>2032</v>
      </c>
      <c r="R1">
        <f>'BNVP-rail-psgr'!R1</f>
        <v>2033</v>
      </c>
      <c r="S1">
        <f>'BNVP-rail-psgr'!S1</f>
        <v>2034</v>
      </c>
      <c r="T1">
        <f>'BNVP-rail-psgr'!T1</f>
        <v>2035</v>
      </c>
      <c r="U1">
        <f>'BNVP-rail-psgr'!U1</f>
        <v>2036</v>
      </c>
      <c r="V1">
        <f>'BNVP-rail-psgr'!V1</f>
        <v>2037</v>
      </c>
      <c r="W1">
        <f>'BNVP-rail-psgr'!W1</f>
        <v>2038</v>
      </c>
      <c r="X1">
        <f>'BNVP-rail-psgr'!X1</f>
        <v>2039</v>
      </c>
      <c r="Y1">
        <f>'BNVP-rail-psgr'!Y1</f>
        <v>2040</v>
      </c>
      <c r="Z1">
        <f>'BNVP-rail-psgr'!Z1</f>
        <v>2041</v>
      </c>
      <c r="AA1">
        <f>'BNVP-rail-psgr'!AA1</f>
        <v>2042</v>
      </c>
      <c r="AB1">
        <f>'BNVP-rail-psgr'!AB1</f>
        <v>2043</v>
      </c>
      <c r="AC1">
        <f>'BNVP-rail-psgr'!AC1</f>
        <v>2044</v>
      </c>
      <c r="AD1">
        <f>'BNVP-rail-psgr'!AD1</f>
        <v>2045</v>
      </c>
      <c r="AE1">
        <f>'BNVP-rail-psgr'!AE1</f>
        <v>2046</v>
      </c>
      <c r="AF1">
        <f>'BNVP-rail-psgr'!AF1</f>
        <v>2047</v>
      </c>
      <c r="AG1">
        <f>'BNVP-rail-psgr'!AG1</f>
        <v>2048</v>
      </c>
      <c r="AH1">
        <f>'BNVP-rail-psgr'!AH1</f>
        <v>2049</v>
      </c>
      <c r="AI1">
        <f>'BNVP-rail-psgr'!AI1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6478244.3667621743</v>
      </c>
      <c r="F2" s="4">
        <f>F$5*('BNVP-HDVs-psgr'!F$2/'BNVP-HDVs-psgr'!F$5)</f>
        <v>6446336.5960005112</v>
      </c>
      <c r="G2" s="4">
        <f>G$5*('BNVP-HDVs-psgr'!G$2/'BNVP-HDVs-psgr'!G$5)</f>
        <v>6414585.9829157339</v>
      </c>
      <c r="H2" s="4">
        <f>H$5*('BNVP-HDVs-psgr'!H$2/'BNVP-HDVs-psgr'!H$5)</f>
        <v>6382991.7534476435</v>
      </c>
      <c r="I2" s="4">
        <f>I$5*('BNVP-HDVs-psgr'!I$2/'BNVP-HDVs-psgr'!I$5)</f>
        <v>6351553.1373485746</v>
      </c>
      <c r="J2" s="4">
        <f>J$5*('BNVP-HDVs-psgr'!J$2/'BNVP-HDVs-psgr'!J$5)</f>
        <v>6320269.3681646194</v>
      </c>
      <c r="K2" s="4">
        <f>K$5*('BNVP-HDVs-psgr'!K$2/'BNVP-HDVs-psgr'!K$5)</f>
        <v>6289139.6832169453</v>
      </c>
      <c r="L2" s="4">
        <f>L$5*('BNVP-HDVs-psgr'!L$2/'BNVP-HDVs-psgr'!L$5)</f>
        <v>6258163.3235831903</v>
      </c>
      <c r="M2" s="4">
        <f>M$5*('BNVP-HDVs-psgr'!M$2/'BNVP-HDVs-psgr'!M$5)</f>
        <v>6227339.5340789771</v>
      </c>
      <c r="N2" s="4">
        <f>N$5*('BNVP-HDVs-psgr'!N$2/'BNVP-HDVs-psgr'!N$5)</f>
        <v>6196667.5632394832</v>
      </c>
      <c r="O2" s="4">
        <f>O$5*('BNVP-HDVs-psgr'!O$2/'BNVP-HDVs-psgr'!O$5)</f>
        <v>6166146.6633011419</v>
      </c>
      <c r="P2" s="4">
        <f>P$5*('BNVP-HDVs-psgr'!P$2/'BNVP-HDVs-psgr'!P$5)</f>
        <v>6135776.0901833912</v>
      </c>
      <c r="Q2" s="4">
        <f>Q$5*('BNVP-HDVs-psgr'!Q$2/'BNVP-HDVs-psgr'!Q$5)</f>
        <v>6105555.103470549</v>
      </c>
      <c r="R2" s="4">
        <f>R$5*('BNVP-HDVs-psgr'!R$2/'BNVP-HDVs-psgr'!R$5)</f>
        <v>6075482.9663937548</v>
      </c>
      <c r="S2" s="4">
        <f>S$5*('BNVP-HDVs-psgr'!S$2/'BNVP-HDVs-psgr'!S$5)</f>
        <v>6045558.9458130114</v>
      </c>
      <c r="T2" s="4">
        <f>T$5*('BNVP-HDVs-psgr'!T$2/'BNVP-HDVs-psgr'!T$5)</f>
        <v>6015782.3121993057</v>
      </c>
      <c r="U2" s="4">
        <f>U$5*('BNVP-HDVs-psgr'!U$2/'BNVP-HDVs-psgr'!U$5)</f>
        <v>5986152.3396168323</v>
      </c>
      <c r="V2" s="4">
        <f>V$5*('BNVP-HDVs-psgr'!V$2/'BNVP-HDVs-psgr'!V$5)</f>
        <v>5956668.3057052894</v>
      </c>
      <c r="W2" s="4">
        <f>W$5*('BNVP-HDVs-psgr'!W$2/'BNVP-HDVs-psgr'!W$5)</f>
        <v>5927329.4916622657</v>
      </c>
      <c r="X2" s="4">
        <f>X$5*('BNVP-HDVs-psgr'!X$2/'BNVP-HDVs-psgr'!X$5)</f>
        <v>5898135.182225721</v>
      </c>
      <c r="Y2" s="4">
        <f>Y$5*('BNVP-HDVs-psgr'!Y$2/'BNVP-HDVs-psgr'!Y$5)</f>
        <v>5869084.6656565508</v>
      </c>
      <c r="Z2" s="4">
        <f>Z$5*('BNVP-HDVs-psgr'!Z$2/'BNVP-HDVs-psgr'!Z$5)</f>
        <v>5840177.2337212302</v>
      </c>
      <c r="AA2" s="4">
        <f>AA$5*('BNVP-HDVs-psgr'!AA$2/'BNVP-HDVs-psgr'!AA$5)</f>
        <v>5811412.1816745447</v>
      </c>
      <c r="AB2" s="4">
        <f>AB$5*('BNVP-HDVs-psgr'!AB$2/'BNVP-HDVs-psgr'!AB$5)</f>
        <v>5782788.8082424169</v>
      </c>
      <c r="AC2" s="4">
        <f>AC$5*('BNVP-HDVs-psgr'!AC$2/'BNVP-HDVs-psgr'!AC$5)</f>
        <v>5754306.4156048056</v>
      </c>
      <c r="AD2" s="4">
        <f>AD$5*('BNVP-HDVs-psgr'!AD$2/'BNVP-HDVs-psgr'!AD$5)</f>
        <v>5725964.3093786938</v>
      </c>
      <c r="AE2" s="4">
        <f>AE$5*('BNVP-HDVs-psgr'!AE$2/'BNVP-HDVs-psgr'!AE$5)</f>
        <v>5697761.7986011589</v>
      </c>
      <c r="AF2" s="4">
        <f>AF$5*('BNVP-HDVs-psgr'!AF$2/'BNVP-HDVs-psgr'!AF$5)</f>
        <v>5669698.1957125282</v>
      </c>
      <c r="AG2" s="4">
        <f>AG$5*('BNVP-HDVs-psgr'!AG$2/'BNVP-HDVs-psgr'!AG$5)</f>
        <v>5641772.8165396173</v>
      </c>
      <c r="AH2" s="4">
        <f>AH$5*('BNVP-HDVs-psgr'!AH$2/'BNVP-HDVs-psgr'!AH$5)</f>
        <v>5613984.9802790498</v>
      </c>
      <c r="AI2" s="4">
        <f>AI$5*('BNVP-HDVs-psgr'!AI$2/'BNVP-HDVs-psgr'!AI$5)</f>
        <v>5586334.0094806617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'BNVP-rail-frgt'!B1</f>
        <v>2017</v>
      </c>
      <c r="C1">
        <f>'BNVP-rail-frgt'!C1</f>
        <v>2018</v>
      </c>
      <c r="D1">
        <f>'BNVP-rail-frgt'!D1</f>
        <v>2019</v>
      </c>
      <c r="E1">
        <f>'BNVP-rail-frgt'!E1</f>
        <v>2020</v>
      </c>
      <c r="F1">
        <f>'BNVP-rail-frgt'!F1</f>
        <v>2021</v>
      </c>
      <c r="G1">
        <f>'BNVP-rail-frgt'!G1</f>
        <v>2022</v>
      </c>
      <c r="H1">
        <f>'BNVP-rail-frgt'!H1</f>
        <v>2023</v>
      </c>
      <c r="I1">
        <f>'BNVP-rail-frgt'!I1</f>
        <v>2024</v>
      </c>
      <c r="J1">
        <f>'BNVP-rail-frgt'!J1</f>
        <v>2025</v>
      </c>
      <c r="K1">
        <f>'BNVP-rail-frgt'!K1</f>
        <v>2026</v>
      </c>
      <c r="L1">
        <f>'BNVP-rail-frgt'!L1</f>
        <v>2027</v>
      </c>
      <c r="M1">
        <f>'BNVP-rail-frgt'!M1</f>
        <v>2028</v>
      </c>
      <c r="N1">
        <f>'BNVP-rail-frgt'!N1</f>
        <v>2029</v>
      </c>
      <c r="O1">
        <f>'BNVP-rail-frgt'!O1</f>
        <v>2030</v>
      </c>
      <c r="P1">
        <f>'BNVP-rail-frgt'!P1</f>
        <v>2031</v>
      </c>
      <c r="Q1">
        <f>'BNVP-rail-frgt'!Q1</f>
        <v>2032</v>
      </c>
      <c r="R1">
        <f>'BNVP-rail-frgt'!R1</f>
        <v>2033</v>
      </c>
      <c r="S1">
        <f>'BNVP-rail-frgt'!S1</f>
        <v>2034</v>
      </c>
      <c r="T1">
        <f>'BNVP-rail-frgt'!T1</f>
        <v>2035</v>
      </c>
      <c r="U1">
        <f>'BNVP-rail-frgt'!U1</f>
        <v>2036</v>
      </c>
      <c r="V1">
        <f>'BNVP-rail-frgt'!V1</f>
        <v>2037</v>
      </c>
      <c r="W1">
        <f>'BNVP-rail-frgt'!W1</f>
        <v>2038</v>
      </c>
      <c r="X1">
        <f>'BNVP-rail-frgt'!X1</f>
        <v>2039</v>
      </c>
      <c r="Y1">
        <f>'BNVP-rail-frgt'!Y1</f>
        <v>2040</v>
      </c>
      <c r="Z1">
        <f>'BNVP-rail-frgt'!Z1</f>
        <v>2041</v>
      </c>
      <c r="AA1">
        <f>'BNVP-rail-frgt'!AA1</f>
        <v>2042</v>
      </c>
      <c r="AB1">
        <f>'BNVP-rail-frgt'!AB1</f>
        <v>2043</v>
      </c>
      <c r="AC1">
        <f>'BNVP-rail-frgt'!AC1</f>
        <v>2044</v>
      </c>
      <c r="AD1">
        <f>'BNVP-rail-frgt'!AD1</f>
        <v>2045</v>
      </c>
      <c r="AE1">
        <f>'BNVP-rail-frgt'!AE1</f>
        <v>2046</v>
      </c>
      <c r="AF1">
        <f>'BNVP-rail-frgt'!AF1</f>
        <v>2047</v>
      </c>
      <c r="AG1">
        <f>'BNVP-rail-frgt'!AG1</f>
        <v>2048</v>
      </c>
      <c r="AH1">
        <f>'BNVP-rail-frgt'!AH1</f>
        <v>2049</v>
      </c>
      <c r="AI1">
        <f>'BNVP-rail-frgt'!AI1</f>
        <v>2050</v>
      </c>
    </row>
    <row r="2" spans="1:36" x14ac:dyDescent="0.25">
      <c r="A2" t="s">
        <v>0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</v>
      </c>
      <c r="AH2" s="19">
        <v>0</v>
      </c>
      <c r="AI2" s="19">
        <v>0</v>
      </c>
    </row>
    <row r="3" spans="1:36" x14ac:dyDescent="0.25">
      <c r="A3" t="s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6" x14ac:dyDescent="0.25">
      <c r="A4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6" x14ac:dyDescent="0.25">
      <c r="A5" t="s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6" x14ac:dyDescent="0.25">
      <c r="A6" t="s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</row>
    <row r="7" spans="1:36" s="5" customFormat="1" x14ac:dyDescent="0.25">
      <c r="A7" s="5" t="s">
        <v>564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19"/>
    </row>
    <row r="8" spans="1:36" s="5" customFormat="1" x14ac:dyDescent="0.25">
      <c r="A8" s="5" t="s">
        <v>565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B8" sqref="B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'BNVP-ships-psgr'!B1</f>
        <v>2017</v>
      </c>
      <c r="C1">
        <f>'BNVP-ships-psgr'!C1</f>
        <v>2018</v>
      </c>
      <c r="D1">
        <f>'BNVP-ships-psgr'!D1</f>
        <v>2019</v>
      </c>
      <c r="E1">
        <f>'BNVP-ships-psgr'!E1</f>
        <v>2020</v>
      </c>
      <c r="F1">
        <f>'BNVP-ships-psgr'!F1</f>
        <v>2021</v>
      </c>
      <c r="G1">
        <f>'BNVP-ships-psgr'!G1</f>
        <v>2022</v>
      </c>
      <c r="H1">
        <f>'BNVP-ships-psgr'!H1</f>
        <v>2023</v>
      </c>
      <c r="I1">
        <f>'BNVP-ships-psgr'!I1</f>
        <v>2024</v>
      </c>
      <c r="J1">
        <f>'BNVP-ships-psgr'!J1</f>
        <v>2025</v>
      </c>
      <c r="K1">
        <f>'BNVP-ships-psgr'!K1</f>
        <v>2026</v>
      </c>
      <c r="L1">
        <f>'BNVP-ships-psgr'!L1</f>
        <v>2027</v>
      </c>
      <c r="M1">
        <f>'BNVP-ships-psgr'!M1</f>
        <v>2028</v>
      </c>
      <c r="N1">
        <f>'BNVP-ships-psgr'!N1</f>
        <v>2029</v>
      </c>
      <c r="O1">
        <f>'BNVP-ships-psgr'!O1</f>
        <v>2030</v>
      </c>
      <c r="P1">
        <f>'BNVP-ships-psgr'!P1</f>
        <v>2031</v>
      </c>
      <c r="Q1">
        <f>'BNVP-ships-psgr'!Q1</f>
        <v>2032</v>
      </c>
      <c r="R1">
        <f>'BNVP-ships-psgr'!R1</f>
        <v>2033</v>
      </c>
      <c r="S1">
        <f>'BNVP-ships-psgr'!S1</f>
        <v>2034</v>
      </c>
      <c r="T1">
        <f>'BNVP-ships-psgr'!T1</f>
        <v>2035</v>
      </c>
      <c r="U1">
        <f>'BNVP-ships-psgr'!U1</f>
        <v>2036</v>
      </c>
      <c r="V1">
        <f>'BNVP-ships-psgr'!V1</f>
        <v>2037</v>
      </c>
      <c r="W1">
        <f>'BNVP-ships-psgr'!W1</f>
        <v>2038</v>
      </c>
      <c r="X1">
        <f>'BNVP-ships-psgr'!X1</f>
        <v>2039</v>
      </c>
      <c r="Y1">
        <f>'BNVP-ships-psgr'!Y1</f>
        <v>2040</v>
      </c>
      <c r="Z1">
        <f>'BNVP-ships-psgr'!Z1</f>
        <v>2041</v>
      </c>
      <c r="AA1">
        <f>'BNVP-ships-psgr'!AA1</f>
        <v>2042</v>
      </c>
      <c r="AB1">
        <f>'BNVP-ships-psgr'!AB1</f>
        <v>2043</v>
      </c>
      <c r="AC1">
        <f>'BNVP-ships-psgr'!AC1</f>
        <v>2044</v>
      </c>
      <c r="AD1">
        <f>'BNVP-ships-psgr'!AD1</f>
        <v>2045</v>
      </c>
      <c r="AE1">
        <f>'BNVP-ships-psgr'!AE1</f>
        <v>2046</v>
      </c>
      <c r="AF1">
        <f>'BNVP-ships-psgr'!AF1</f>
        <v>2047</v>
      </c>
      <c r="AG1">
        <f>'BNVP-ships-psgr'!AG1</f>
        <v>2048</v>
      </c>
      <c r="AH1">
        <f>'BNVP-ships-psgr'!AH1</f>
        <v>2049</v>
      </c>
      <c r="AI1">
        <f>'BNVP-ships-psgr'!AI1</f>
        <v>2050</v>
      </c>
    </row>
    <row r="2" spans="1:36" x14ac:dyDescent="0.25">
      <c r="A2" t="s">
        <v>0</v>
      </c>
      <c r="B2" s="4">
        <f>B$5*('BNVP-HDVs-psgr'!B$2/'BNVP-HDVs-psgr'!B$5)</f>
        <v>21287417.005090438</v>
      </c>
      <c r="C2" s="4">
        <f>C$5*('BNVP-HDVs-psgr'!C$2/'BNVP-HDVs-psgr'!C$5)</f>
        <v>23598138.44762782</v>
      </c>
      <c r="D2" s="4">
        <f>D$5*('BNVP-HDVs-psgr'!D$2/'BNVP-HDVs-psgr'!D$5)</f>
        <v>25909090.90909091</v>
      </c>
      <c r="E2" s="4">
        <f>E$5*('BNVP-HDVs-psgr'!E$2/'BNVP-HDVs-psgr'!E$5)</f>
        <v>25912977.467048697</v>
      </c>
      <c r="F2" s="4">
        <f>F$5*('BNVP-HDVs-psgr'!F$2/'BNVP-HDVs-psgr'!F$5)</f>
        <v>25785346.384002045</v>
      </c>
      <c r="G2" s="4">
        <f>G$5*('BNVP-HDVs-psgr'!G$2/'BNVP-HDVs-psgr'!G$5)</f>
        <v>25658343.931662936</v>
      </c>
      <c r="H2" s="4">
        <f>H$5*('BNVP-HDVs-psgr'!H$2/'BNVP-HDVs-psgr'!H$5)</f>
        <v>25531967.013790574</v>
      </c>
      <c r="I2" s="4">
        <f>I$5*('BNVP-HDVs-psgr'!I$2/'BNVP-HDVs-psgr'!I$5)</f>
        <v>25406212.549394298</v>
      </c>
      <c r="J2" s="4">
        <f>J$5*('BNVP-HDVs-psgr'!J$2/'BNVP-HDVs-psgr'!J$5)</f>
        <v>25281077.472658478</v>
      </c>
      <c r="K2" s="4">
        <f>K$5*('BNVP-HDVs-psgr'!K$2/'BNVP-HDVs-psgr'!K$5)</f>
        <v>25156558.732867781</v>
      </c>
      <c r="L2" s="4">
        <f>L$5*('BNVP-HDVs-psgr'!L$2/'BNVP-HDVs-psgr'!L$5)</f>
        <v>25032653.294332761</v>
      </c>
      <c r="M2" s="4">
        <f>M$5*('BNVP-HDVs-psgr'!M$2/'BNVP-HDVs-psgr'!M$5)</f>
        <v>24909358.136315908</v>
      </c>
      <c r="N2" s="4">
        <f>N$5*('BNVP-HDVs-psgr'!N$2/'BNVP-HDVs-psgr'!N$5)</f>
        <v>24786670.252957933</v>
      </c>
      <c r="O2" s="4">
        <f>O$5*('BNVP-HDVs-psgr'!O$2/'BNVP-HDVs-psgr'!O$5)</f>
        <v>24664586.653204568</v>
      </c>
      <c r="P2" s="4">
        <f>P$5*('BNVP-HDVs-psgr'!P$2/'BNVP-HDVs-psgr'!P$5)</f>
        <v>24543104.360733565</v>
      </c>
      <c r="Q2" s="4">
        <f>Q$5*('BNVP-HDVs-psgr'!Q$2/'BNVP-HDVs-psgr'!Q$5)</f>
        <v>24422220.413882196</v>
      </c>
      <c r="R2" s="4">
        <f>R$5*('BNVP-HDVs-psgr'!R$2/'BNVP-HDVs-psgr'!R$5)</f>
        <v>24301931.865575019</v>
      </c>
      <c r="S2" s="4">
        <f>S$5*('BNVP-HDVs-psgr'!S$2/'BNVP-HDVs-psgr'!S$5)</f>
        <v>24182235.783252046</v>
      </c>
      <c r="T2" s="4">
        <f>T$5*('BNVP-HDVs-psgr'!T$2/'BNVP-HDVs-psgr'!T$5)</f>
        <v>24063129.248797223</v>
      </c>
      <c r="U2" s="4">
        <f>U$5*('BNVP-HDVs-psgr'!U$2/'BNVP-HDVs-psgr'!U$5)</f>
        <v>23944609.358467329</v>
      </c>
      <c r="V2" s="4">
        <f>V$5*('BNVP-HDVs-psgr'!V$2/'BNVP-HDVs-psgr'!V$5)</f>
        <v>23826673.222821157</v>
      </c>
      <c r="W2" s="4">
        <f>W$5*('BNVP-HDVs-psgr'!W$2/'BNVP-HDVs-psgr'!W$5)</f>
        <v>23709317.966649063</v>
      </c>
      <c r="X2" s="4">
        <f>X$5*('BNVP-HDVs-psgr'!X$2/'BNVP-HDVs-psgr'!X$5)</f>
        <v>23592540.728902884</v>
      </c>
      <c r="Y2" s="4">
        <f>Y$5*('BNVP-HDVs-psgr'!Y$2/'BNVP-HDVs-psgr'!Y$5)</f>
        <v>23476338.662626203</v>
      </c>
      <c r="Z2" s="4">
        <f>Z$5*('BNVP-HDVs-psgr'!Z$2/'BNVP-HDVs-psgr'!Z$5)</f>
        <v>23360708.934884921</v>
      </c>
      <c r="AA2" s="4">
        <f>AA$5*('BNVP-HDVs-psgr'!AA$2/'BNVP-HDVs-psgr'!AA$5)</f>
        <v>23245648.726698179</v>
      </c>
      <c r="AB2" s="4">
        <f>AB$5*('BNVP-HDVs-psgr'!AB$2/'BNVP-HDVs-psgr'!AB$5)</f>
        <v>23131155.232969668</v>
      </c>
      <c r="AC2" s="4">
        <f>AC$5*('BNVP-HDVs-psgr'!AC$2/'BNVP-HDVs-psgr'!AC$5)</f>
        <v>23017225.662419222</v>
      </c>
      <c r="AD2" s="4">
        <f>AD$5*('BNVP-HDVs-psgr'!AD$2/'BNVP-HDVs-psgr'!AD$5)</f>
        <v>22903857.237514775</v>
      </c>
      <c r="AE2" s="4">
        <f>AE$5*('BNVP-HDVs-psgr'!AE$2/'BNVP-HDVs-psgr'!AE$5)</f>
        <v>22791047.194404636</v>
      </c>
      <c r="AF2" s="4">
        <f>AF$5*('BNVP-HDVs-psgr'!AF$2/'BNVP-HDVs-psgr'!AF$5)</f>
        <v>22678792.782850113</v>
      </c>
      <c r="AG2" s="4">
        <f>AG$5*('BNVP-HDVs-psgr'!AG$2/'BNVP-HDVs-psgr'!AG$5)</f>
        <v>22567091.266158469</v>
      </c>
      <c r="AH2" s="4">
        <f>AH$5*('BNVP-HDVs-psgr'!AH$2/'BNVP-HDVs-psgr'!AH$5)</f>
        <v>22455939.921116199</v>
      </c>
      <c r="AI2" s="4">
        <f>AI$5*('BNVP-HDVs-psgr'!AI$2/'BNVP-HDVs-psgr'!AI$5)</f>
        <v>22345336.037922647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2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 s="4">
        <f>B$5*('BNVP-HDVs-psgr'!B$8/'BNVP-HDVs-psgr'!B$5)</f>
        <v>30136304.476029813</v>
      </c>
      <c r="C8" s="4">
        <f>C$5*('BNVP-HDVs-psgr'!C$8/'BNVP-HDVs-psgr'!C$5)</f>
        <v>29839417.120053086</v>
      </c>
      <c r="D8" s="4">
        <f>D$5*('BNVP-HDVs-psgr'!D$8/'BNVP-HDVs-psgr'!D$5)</f>
        <v>29545454.545454547</v>
      </c>
      <c r="E8" s="4">
        <f>E$5*('BNVP-HDVs-psgr'!E$8/'BNVP-HDVs-psgr'!E$5)</f>
        <v>28413352.485799018</v>
      </c>
      <c r="F8" s="4">
        <f>F$5*('BNVP-HDVs-psgr'!F$8/'BNVP-HDVs-psgr'!F$5)</f>
        <v>27278182.227286384</v>
      </c>
      <c r="G8" s="4">
        <f>G$5*('BNVP-HDVs-psgr'!G$8/'BNVP-HDVs-psgr'!G$5)</f>
        <v>26142898.380714513</v>
      </c>
      <c r="H8" s="4">
        <f>H$5*('BNVP-HDVs-psgr'!H$8/'BNVP-HDVs-psgr'!H$5)</f>
        <v>25007500.937562529</v>
      </c>
      <c r="I8" s="4">
        <f>I$5*('BNVP-HDVs-psgr'!I$8/'BNVP-HDVs-psgr'!I$5)</f>
        <v>23871989.889308985</v>
      </c>
      <c r="J8" s="4">
        <f>J$5*('BNVP-HDVs-psgr'!J$8/'BNVP-HDVs-psgr'!J$5)</f>
        <v>22736365.227431849</v>
      </c>
      <c r="K8" s="4">
        <f>K$5*('BNVP-HDVs-psgr'!K$8/'BNVP-HDVs-psgr'!K$5)</f>
        <v>26720017.965206083</v>
      </c>
      <c r="L8" s="4">
        <f>L$5*('BNVP-HDVs-psgr'!L$8/'BNVP-HDVs-psgr'!L$5)</f>
        <v>26588411.906571493</v>
      </c>
      <c r="M8" s="4">
        <f>M$5*('BNVP-HDVs-psgr'!M$8/'BNVP-HDVs-psgr'!M$5)</f>
        <v>26457454.056882415</v>
      </c>
      <c r="N8" s="4">
        <f>N$5*('BNVP-HDVs-psgr'!N$8/'BNVP-HDVs-psgr'!N$5)</f>
        <v>26327141.223467924</v>
      </c>
      <c r="O8" s="4">
        <f>O$5*('BNVP-HDVs-psgr'!O$8/'BNVP-HDVs-psgr'!O$5)</f>
        <v>22742049.887176272</v>
      </c>
      <c r="P8" s="4">
        <f>P$5*('BNVP-HDVs-psgr'!P$8/'BNVP-HDVs-psgr'!P$5)</f>
        <v>26068437.913327035</v>
      </c>
      <c r="Q8" s="4">
        <f>Q$5*('BNVP-HDVs-psgr'!Q$8/'BNVP-HDVs-psgr'!Q$5)</f>
        <v>25940041.129574839</v>
      </c>
      <c r="R8" s="4">
        <f>R$5*('BNVP-HDVs-psgr'!R$8/'BNVP-HDVs-psgr'!R$5)</f>
        <v>25812276.747891862</v>
      </c>
      <c r="S8" s="4">
        <f>S$5*('BNVP-HDVs-psgr'!S$8/'BNVP-HDVs-psgr'!S$5)</f>
        <v>25685141.653461955</v>
      </c>
      <c r="T8" s="4">
        <f>T$5*('BNVP-HDVs-psgr'!T$8/'BNVP-HDVs-psgr'!T$5)</f>
        <v>25558632.746810578</v>
      </c>
      <c r="U8" s="4">
        <f>U$5*('BNVP-HDVs-psgr'!U$8/'BNVP-HDVs-psgr'!U$5)</f>
        <v>25432746.943729278</v>
      </c>
      <c r="V8" s="4">
        <f>V$5*('BNVP-HDVs-psgr'!V$8/'BNVP-HDVs-psgr'!V$5)</f>
        <v>25307481.17520047</v>
      </c>
      <c r="W8" s="4">
        <f>W$5*('BNVP-HDVs-psgr'!W$8/'BNVP-HDVs-psgr'!W$5)</f>
        <v>25182832.387322623</v>
      </c>
      <c r="X8" s="4">
        <f>X$5*('BNVP-HDVs-psgr'!X$8/'BNVP-HDVs-psgr'!X$5)</f>
        <v>25058797.541235816</v>
      </c>
      <c r="Y8" s="4">
        <f>Y$5*('BNVP-HDVs-psgr'!Y$8/'BNVP-HDVs-psgr'!Y$5)</f>
        <v>24935373.613047641</v>
      </c>
      <c r="Z8" s="4">
        <f>Z$5*('BNVP-HDVs-psgr'!Z$8/'BNVP-HDVs-psgr'!Z$5)</f>
        <v>24812557.593759499</v>
      </c>
      <c r="AA8" s="4">
        <f>AA$5*('BNVP-HDVs-psgr'!AA$8/'BNVP-HDVs-psgr'!AA$5)</f>
        <v>24690346.489193227</v>
      </c>
      <c r="AB8" s="4">
        <f>AB$5*('BNVP-HDVs-psgr'!AB$8/'BNVP-HDVs-psgr'!AB$5)</f>
        <v>24568737.319918107</v>
      </c>
      <c r="AC8" s="4">
        <f>AC$5*('BNVP-HDVs-psgr'!AC$8/'BNVP-HDVs-psgr'!AC$5)</f>
        <v>24447727.121178217</v>
      </c>
      <c r="AD8" s="4">
        <f>AD$5*('BNVP-HDVs-psgr'!AD$8/'BNVP-HDVs-psgr'!AD$5)</f>
        <v>24327312.94282018</v>
      </c>
      <c r="AE8" s="4">
        <f>AE$5*('BNVP-HDVs-psgr'!AE$8/'BNVP-HDVs-psgr'!AE$5)</f>
        <v>24207491.849221222</v>
      </c>
      <c r="AF8" s="4">
        <f>AF$5*('BNVP-HDVs-psgr'!AF$8/'BNVP-HDVs-psgr'!AF$5)</f>
        <v>24088260.919217598</v>
      </c>
      <c r="AG8" s="4">
        <f>AG$5*('BNVP-HDVs-psgr'!AG$8/'BNVP-HDVs-psgr'!AG$5)</f>
        <v>23969617.2460334</v>
      </c>
      <c r="AH8" s="4">
        <f>AH$5*('BNVP-HDVs-psgr'!AH$8/'BNVP-HDVs-psgr'!AH$5)</f>
        <v>23851557.937209658</v>
      </c>
      <c r="AI8" s="4">
        <f>AI$5*('BNVP-HDVs-psgr'!AI$8/'BNVP-HDVs-psgr'!AI$5)</f>
        <v>23734080.114533857</v>
      </c>
      <c r="AJ8" s="1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abSelected="1" workbookViewId="0">
      <selection activeCell="H16" sqref="H16"/>
    </sheetView>
  </sheetViews>
  <sheetFormatPr defaultColWidth="9.140625" defaultRowHeight="15" x14ac:dyDescent="0.25"/>
  <cols>
    <col min="1" max="1" width="24.42578125" customWidth="1"/>
    <col min="2" max="6" width="9.5703125" bestFit="1" customWidth="1"/>
  </cols>
  <sheetData>
    <row r="1" spans="1:36" x14ac:dyDescent="0.25">
      <c r="A1" s="1" t="s">
        <v>566</v>
      </c>
      <c r="B1">
        <f>'BNVP-ships-frgt'!B1</f>
        <v>2017</v>
      </c>
      <c r="C1">
        <f>'BNVP-ships-frgt'!C1</f>
        <v>2018</v>
      </c>
      <c r="D1">
        <f>'BNVP-ships-frgt'!D1</f>
        <v>2019</v>
      </c>
      <c r="E1">
        <f>'BNVP-ships-frgt'!E1</f>
        <v>2020</v>
      </c>
      <c r="F1">
        <f>'BNVP-ships-frgt'!F1</f>
        <v>2021</v>
      </c>
      <c r="G1">
        <f>'BNVP-ships-frgt'!G1</f>
        <v>2022</v>
      </c>
      <c r="H1">
        <f>'BNVP-ships-frgt'!H1</f>
        <v>2023</v>
      </c>
      <c r="I1">
        <f>'BNVP-ships-frgt'!I1</f>
        <v>2024</v>
      </c>
      <c r="J1">
        <f>'BNVP-ships-frgt'!J1</f>
        <v>2025</v>
      </c>
      <c r="K1">
        <f>'BNVP-ships-frgt'!K1</f>
        <v>2026</v>
      </c>
      <c r="L1">
        <f>'BNVP-ships-frgt'!L1</f>
        <v>2027</v>
      </c>
      <c r="M1">
        <f>'BNVP-ships-frgt'!M1</f>
        <v>2028</v>
      </c>
      <c r="N1">
        <f>'BNVP-ships-frgt'!N1</f>
        <v>2029</v>
      </c>
      <c r="O1">
        <f>'BNVP-ships-frgt'!O1</f>
        <v>2030</v>
      </c>
      <c r="P1">
        <f>'BNVP-ships-frgt'!P1</f>
        <v>2031</v>
      </c>
      <c r="Q1">
        <f>'BNVP-ships-frgt'!Q1</f>
        <v>2032</v>
      </c>
      <c r="R1">
        <f>'BNVP-ships-frgt'!R1</f>
        <v>2033</v>
      </c>
      <c r="S1">
        <f>'BNVP-ships-frgt'!S1</f>
        <v>2034</v>
      </c>
      <c r="T1">
        <f>'BNVP-ships-frgt'!T1</f>
        <v>2035</v>
      </c>
      <c r="U1">
        <f>'BNVP-ships-frgt'!U1</f>
        <v>2036</v>
      </c>
      <c r="V1">
        <f>'BNVP-ships-frgt'!V1</f>
        <v>2037</v>
      </c>
      <c r="W1">
        <f>'BNVP-ships-frgt'!W1</f>
        <v>2038</v>
      </c>
      <c r="X1">
        <f>'BNVP-ships-frgt'!X1</f>
        <v>2039</v>
      </c>
      <c r="Y1">
        <f>'BNVP-ships-frgt'!Y1</f>
        <v>2040</v>
      </c>
      <c r="Z1">
        <f>'BNVP-ships-frgt'!Z1</f>
        <v>2041</v>
      </c>
      <c r="AA1">
        <f>'BNVP-ships-frgt'!AA1</f>
        <v>2042</v>
      </c>
      <c r="AB1">
        <f>'BNVP-ships-frgt'!AB1</f>
        <v>2043</v>
      </c>
      <c r="AC1">
        <f>'BNVP-ships-frgt'!AC1</f>
        <v>2044</v>
      </c>
      <c r="AD1">
        <f>'BNVP-ships-frgt'!AD1</f>
        <v>2045</v>
      </c>
      <c r="AE1">
        <f>'BNVP-ships-frgt'!AE1</f>
        <v>2046</v>
      </c>
      <c r="AF1">
        <f>'BNVP-ships-frgt'!AF1</f>
        <v>2047</v>
      </c>
      <c r="AG1">
        <f>'BNVP-ships-frgt'!AG1</f>
        <v>2048</v>
      </c>
      <c r="AH1">
        <f>'BNVP-ships-frgt'!AH1</f>
        <v>2049</v>
      </c>
      <c r="AI1">
        <f>'BNVP-ships-frgt'!AI1</f>
        <v>2050</v>
      </c>
    </row>
    <row r="2" spans="1:36" x14ac:dyDescent="0.25">
      <c r="A2" t="s">
        <v>0</v>
      </c>
      <c r="B2" s="4">
        <f>B4*('BNVP-LDVs-psgr'!B2/'BNVP-LDVs-psgr'!B4)</f>
        <v>18625.529254198889</v>
      </c>
      <c r="C2" s="4">
        <f>C4*('BNVP-LDVs-psgr'!C2/'BNVP-LDVs-psgr'!C4)</f>
        <v>18180.647304663158</v>
      </c>
      <c r="D2" s="4">
        <f>D4*('BNVP-LDVs-psgr'!C2/'BNVP-LDVs-psgr'!C4)</f>
        <v>17862.386520336455</v>
      </c>
      <c r="E2" s="4">
        <f>E4*('BNVP-LDVs-psgr'!E2/'BNVP-LDVs-psgr'!E4)</f>
        <v>17800.488510553674</v>
      </c>
      <c r="F2" s="4">
        <f>F4*('BNVP-LDVs-psgr'!F2/'BNVP-LDVs-psgr'!F4)</f>
        <v>17712.814462665876</v>
      </c>
      <c r="G2" s="4">
        <f>G4*('BNVP-LDVs-psgr'!G2/'BNVP-LDVs-psgr'!G4)</f>
        <v>17625.572242178121</v>
      </c>
      <c r="H2" s="4">
        <f>H4*('BNVP-LDVs-psgr'!H2/'BNVP-LDVs-psgr'!H4)</f>
        <v>17538.75972217934</v>
      </c>
      <c r="I2" s="4">
        <f>I4*('BNVP-LDVs-psgr'!I2/'BNVP-LDVs-psgr'!I4)</f>
        <v>17452.374786234283</v>
      </c>
      <c r="J2" s="4">
        <f>J4*('BNVP-LDVs-psgr'!J2/'BNVP-LDVs-psgr'!J4)</f>
        <v>17366.415328331939</v>
      </c>
      <c r="K2" s="4">
        <f>K4*('BNVP-LDVs-psgr'!K2/'BNVP-LDVs-psgr'!K4)</f>
        <v>17280.879252834191</v>
      </c>
      <c r="L2" s="4">
        <f>L4*('BNVP-LDVs-psgr'!L2/'BNVP-LDVs-psgr'!L4)</f>
        <v>17195.764474424712</v>
      </c>
      <c r="M2" s="4">
        <f>M4*('BNVP-LDVs-psgr'!M2/'BNVP-LDVs-psgr'!M4)</f>
        <v>17111.068918058147</v>
      </c>
      <c r="N2" s="4">
        <f>N4*('BNVP-LDVs-psgr'!N2/'BNVP-LDVs-psgr'!N4)</f>
        <v>17026.790518909504</v>
      </c>
      <c r="O2" s="4">
        <f>O4*('BNVP-LDVs-psgr'!O2/'BNVP-LDVs-psgr'!O4)</f>
        <v>16942.927222323837</v>
      </c>
      <c r="P2" s="4">
        <f>P4*('BNVP-LDVs-psgr'!P2/'BNVP-LDVs-psgr'!P4)</f>
        <v>16859.476983766126</v>
      </c>
      <c r="Q2" s="4">
        <f>Q4*('BNVP-LDVs-psgr'!Q2/'BNVP-LDVs-psgr'!Q4)</f>
        <v>16776.437768771462</v>
      </c>
      <c r="R2" s="4">
        <f>R4*('BNVP-LDVs-psgr'!R2/'BNVP-LDVs-psgr'!R4)</f>
        <v>16693.807552895425</v>
      </c>
      <c r="S2" s="4">
        <f>S4*('BNVP-LDVs-psgr'!S2/'BNVP-LDVs-psgr'!S4)</f>
        <v>16611.584321664752</v>
      </c>
      <c r="T2" s="4">
        <f>T4*('BNVP-LDVs-psgr'!T2/'BNVP-LDVs-psgr'!T4)</f>
        <v>16529.7660705282</v>
      </c>
      <c r="U2" s="4">
        <f>U4*('BNVP-LDVs-psgr'!U2/'BNVP-LDVs-psgr'!U4)</f>
        <v>16448.350804807691</v>
      </c>
      <c r="V2" s="4">
        <f>V4*('BNVP-LDVs-psgr'!V2/'BNVP-LDVs-psgr'!V4)</f>
        <v>16367.336539649687</v>
      </c>
      <c r="W2" s="4">
        <f>W4*('BNVP-LDVs-psgr'!W2/'BNVP-LDVs-psgr'!W4)</f>
        <v>16286.721299976789</v>
      </c>
      <c r="X2" s="4">
        <f>X4*('BNVP-LDVs-psgr'!X2/'BNVP-LDVs-psgr'!X4)</f>
        <v>16206.503120439593</v>
      </c>
      <c r="Y2" s="4">
        <f>Y4*('BNVP-LDVs-psgr'!Y2/'BNVP-LDVs-psgr'!Y4)</f>
        <v>16126.680045368776</v>
      </c>
      <c r="Z2" s="4">
        <f>Z4*('BNVP-LDVs-psgr'!Z2/'BNVP-LDVs-psgr'!Z4)</f>
        <v>16047.250128727412</v>
      </c>
      <c r="AA2" s="4">
        <f>AA4*('BNVP-LDVs-psgr'!AA2/'BNVP-LDVs-psgr'!AA4)</f>
        <v>15968.211434063534</v>
      </c>
      <c r="AB2" s="4">
        <f>AB4*('BNVP-LDVs-psgr'!AB2/'BNVP-LDVs-psgr'!AB4)</f>
        <v>15889.562034462928</v>
      </c>
      <c r="AC2" s="4">
        <f>AC4*('BNVP-LDVs-psgr'!AC2/'BNVP-LDVs-psgr'!AC4)</f>
        <v>15811.300012502143</v>
      </c>
      <c r="AD2" s="4">
        <f>AD4*('BNVP-LDVs-psgr'!AD2/'BNVP-LDVs-psgr'!AD4)</f>
        <v>15733.423460201762</v>
      </c>
      <c r="AE2" s="4">
        <f>AE4*('BNVP-LDVs-psgr'!AE2/'BNVP-LDVs-psgr'!AE4)</f>
        <v>15655.930478979879</v>
      </c>
      <c r="AF2" s="4">
        <f>AF4*('BNVP-LDVs-psgr'!AF2/'BNVP-LDVs-psgr'!AF4)</f>
        <v>15578.819179605802</v>
      </c>
      <c r="AG2" s="4">
        <f>AG4*('BNVP-LDVs-psgr'!AG2/'BNVP-LDVs-psgr'!AG4)</f>
        <v>15502.087682154017</v>
      </c>
      <c r="AH2" s="4">
        <f>AH4*('BNVP-LDVs-psgr'!AH2/'BNVP-LDVs-psgr'!AH4)</f>
        <v>15425.734115958336</v>
      </c>
      <c r="AI2" s="4">
        <f>AI4*('BNVP-LDVs-psgr'!AI2/'BNVP-LDVs-psgr'!AI4)</f>
        <v>15349.756619566304</v>
      </c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 s="43">
        <f>Motorbikes!B5</f>
        <v>9937.9583061357698</v>
      </c>
      <c r="C4" s="43">
        <f>Motorbikes!C5</f>
        <v>9651.84</v>
      </c>
      <c r="D4" s="43">
        <f>Motorbikes!D5</f>
        <v>9482.880000000001</v>
      </c>
      <c r="E4" s="43">
        <f>Motorbikes!E5</f>
        <v>9402.0640000000003</v>
      </c>
      <c r="F4" s="44">
        <f>$E4</f>
        <v>9402.0640000000003</v>
      </c>
      <c r="G4" s="44">
        <f t="shared" ref="G4:AI4" si="0">$E4</f>
        <v>9402.0640000000003</v>
      </c>
      <c r="H4" s="44">
        <f t="shared" si="0"/>
        <v>9402.0640000000003</v>
      </c>
      <c r="I4" s="44">
        <f t="shared" si="0"/>
        <v>9402.0640000000003</v>
      </c>
      <c r="J4" s="44">
        <f t="shared" si="0"/>
        <v>9402.0640000000003</v>
      </c>
      <c r="K4" s="44">
        <f t="shared" si="0"/>
        <v>9402.0640000000003</v>
      </c>
      <c r="L4" s="44">
        <f t="shared" si="0"/>
        <v>9402.0640000000003</v>
      </c>
      <c r="M4" s="44">
        <f t="shared" si="0"/>
        <v>9402.0640000000003</v>
      </c>
      <c r="N4" s="44">
        <f t="shared" si="0"/>
        <v>9402.0640000000003</v>
      </c>
      <c r="O4" s="44">
        <f t="shared" si="0"/>
        <v>9402.0640000000003</v>
      </c>
      <c r="P4" s="44">
        <f t="shared" si="0"/>
        <v>9402.0640000000003</v>
      </c>
      <c r="Q4" s="44">
        <f t="shared" si="0"/>
        <v>9402.0640000000003</v>
      </c>
      <c r="R4" s="44">
        <f t="shared" si="0"/>
        <v>9402.0640000000003</v>
      </c>
      <c r="S4" s="44">
        <f t="shared" si="0"/>
        <v>9402.0640000000003</v>
      </c>
      <c r="T4" s="44">
        <f t="shared" si="0"/>
        <v>9402.0640000000003</v>
      </c>
      <c r="U4" s="44">
        <f t="shared" si="0"/>
        <v>9402.0640000000003</v>
      </c>
      <c r="V4" s="44">
        <f t="shared" si="0"/>
        <v>9402.0640000000003</v>
      </c>
      <c r="W4" s="44">
        <f t="shared" si="0"/>
        <v>9402.0640000000003</v>
      </c>
      <c r="X4" s="44">
        <f t="shared" si="0"/>
        <v>9402.0640000000003</v>
      </c>
      <c r="Y4" s="44">
        <f t="shared" si="0"/>
        <v>9402.0640000000003</v>
      </c>
      <c r="Z4" s="44">
        <f t="shared" si="0"/>
        <v>9402.0640000000003</v>
      </c>
      <c r="AA4" s="44">
        <f t="shared" si="0"/>
        <v>9402.0640000000003</v>
      </c>
      <c r="AB4" s="44">
        <f t="shared" si="0"/>
        <v>9402.0640000000003</v>
      </c>
      <c r="AC4" s="44">
        <f t="shared" si="0"/>
        <v>9402.0640000000003</v>
      </c>
      <c r="AD4" s="44">
        <f t="shared" si="0"/>
        <v>9402.0640000000003</v>
      </c>
      <c r="AE4" s="44">
        <f t="shared" si="0"/>
        <v>9402.0640000000003</v>
      </c>
      <c r="AF4" s="44">
        <f t="shared" si="0"/>
        <v>9402.0640000000003</v>
      </c>
      <c r="AG4" s="44">
        <f t="shared" si="0"/>
        <v>9402.0640000000003</v>
      </c>
      <c r="AH4" s="44">
        <f t="shared" si="0"/>
        <v>9402.0640000000003</v>
      </c>
      <c r="AI4" s="44">
        <f t="shared" si="0"/>
        <v>9402.0640000000003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'BNVP-motorbikes-psgr'!B1</f>
        <v>2017</v>
      </c>
      <c r="C1">
        <f>'BNVP-motorbikes-psgr'!C1</f>
        <v>2018</v>
      </c>
      <c r="D1">
        <f>'BNVP-motorbikes-psgr'!D1</f>
        <v>2019</v>
      </c>
      <c r="E1">
        <f>'BNVP-motorbikes-psgr'!E1</f>
        <v>2020</v>
      </c>
      <c r="F1">
        <f>'BNVP-motorbikes-psgr'!F1</f>
        <v>2021</v>
      </c>
      <c r="G1">
        <f>'BNVP-motorbikes-psgr'!G1</f>
        <v>2022</v>
      </c>
      <c r="H1">
        <f>'BNVP-motorbikes-psgr'!H1</f>
        <v>2023</v>
      </c>
      <c r="I1">
        <f>'BNVP-motorbikes-psgr'!I1</f>
        <v>2024</v>
      </c>
      <c r="J1">
        <f>'BNVP-motorbikes-psgr'!J1</f>
        <v>2025</v>
      </c>
      <c r="K1">
        <f>'BNVP-motorbikes-psgr'!K1</f>
        <v>2026</v>
      </c>
      <c r="L1">
        <f>'BNVP-motorbikes-psgr'!L1</f>
        <v>2027</v>
      </c>
      <c r="M1">
        <f>'BNVP-motorbikes-psgr'!M1</f>
        <v>2028</v>
      </c>
      <c r="N1">
        <f>'BNVP-motorbikes-psgr'!N1</f>
        <v>2029</v>
      </c>
      <c r="O1">
        <f>'BNVP-motorbikes-psgr'!O1</f>
        <v>2030</v>
      </c>
      <c r="P1">
        <f>'BNVP-motorbikes-psgr'!P1</f>
        <v>2031</v>
      </c>
      <c r="Q1">
        <f>'BNVP-motorbikes-psgr'!Q1</f>
        <v>2032</v>
      </c>
      <c r="R1">
        <f>'BNVP-motorbikes-psgr'!R1</f>
        <v>2033</v>
      </c>
      <c r="S1">
        <f>'BNVP-motorbikes-psgr'!S1</f>
        <v>2034</v>
      </c>
      <c r="T1">
        <f>'BNVP-motorbikes-psgr'!T1</f>
        <v>2035</v>
      </c>
      <c r="U1">
        <f>'BNVP-motorbikes-psgr'!U1</f>
        <v>2036</v>
      </c>
      <c r="V1">
        <f>'BNVP-motorbikes-psgr'!V1</f>
        <v>2037</v>
      </c>
      <c r="W1">
        <f>'BNVP-motorbikes-psgr'!W1</f>
        <v>2038</v>
      </c>
      <c r="X1">
        <f>'BNVP-motorbikes-psgr'!X1</f>
        <v>2039</v>
      </c>
      <c r="Y1">
        <f>'BNVP-motorbikes-psgr'!Y1</f>
        <v>2040</v>
      </c>
      <c r="Z1">
        <f>'BNVP-motorbikes-psgr'!Z1</f>
        <v>2041</v>
      </c>
      <c r="AA1">
        <f>'BNVP-motorbikes-psgr'!AA1</f>
        <v>2042</v>
      </c>
      <c r="AB1">
        <f>'BNVP-motorbikes-psgr'!AB1</f>
        <v>2043</v>
      </c>
      <c r="AC1">
        <f>'BNVP-motorbikes-psgr'!AC1</f>
        <v>2044</v>
      </c>
      <c r="AD1">
        <f>'BNVP-motorbikes-psgr'!AD1</f>
        <v>2045</v>
      </c>
      <c r="AE1">
        <f>'BNVP-motorbikes-psgr'!AE1</f>
        <v>2046</v>
      </c>
      <c r="AF1">
        <f>'BNVP-motorbikes-psgr'!AF1</f>
        <v>2047</v>
      </c>
      <c r="AG1">
        <f>'BNVP-motorbikes-psgr'!AG1</f>
        <v>2048</v>
      </c>
      <c r="AH1">
        <f>'BNVP-motorbikes-psgr'!AH1</f>
        <v>2049</v>
      </c>
      <c r="AI1">
        <f>'BNVP-motorbikes-psgr'!AI1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s="5" customFormat="1" x14ac:dyDescent="0.25">
      <c r="A7" s="5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19"/>
    </row>
    <row r="8" spans="1:36" s="5" customFormat="1" x14ac:dyDescent="0.25">
      <c r="A8" s="5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2865-9C11-49C7-A9AC-81DBE281605A}">
  <dimension ref="A1:AJ21"/>
  <sheetViews>
    <sheetView workbookViewId="0">
      <selection activeCell="C9" sqref="C9:C10"/>
    </sheetView>
  </sheetViews>
  <sheetFormatPr defaultColWidth="11.42578125" defaultRowHeight="15" x14ac:dyDescent="0.25"/>
  <cols>
    <col min="1" max="1" width="13" bestFit="1" customWidth="1"/>
    <col min="2" max="2" width="15.5703125" customWidth="1"/>
  </cols>
  <sheetData>
    <row r="1" spans="1:36" x14ac:dyDescent="0.25">
      <c r="B1" s="28" t="s">
        <v>593</v>
      </c>
      <c r="C1" s="26" t="s">
        <v>599</v>
      </c>
      <c r="D1" s="26" t="s">
        <v>607</v>
      </c>
    </row>
    <row r="2" spans="1:36" x14ac:dyDescent="0.25">
      <c r="A2" s="26" t="s">
        <v>16</v>
      </c>
      <c r="B2" s="27">
        <v>23500</v>
      </c>
      <c r="C2" s="27"/>
      <c r="D2" s="37">
        <f>B2*About!$A$145</f>
        <v>28620.854384948496</v>
      </c>
    </row>
    <row r="3" spans="1:36" x14ac:dyDescent="0.25">
      <c r="A3" s="26" t="s">
        <v>562</v>
      </c>
      <c r="B3" s="27">
        <v>34500</v>
      </c>
      <c r="C3" s="27"/>
      <c r="D3" s="37">
        <f>B3*About!$A$145</f>
        <v>42017.850054498856</v>
      </c>
    </row>
    <row r="4" spans="1:36" x14ac:dyDescent="0.25">
      <c r="A4" s="26" t="s">
        <v>594</v>
      </c>
      <c r="B4" s="27">
        <v>35400</v>
      </c>
      <c r="C4" s="27"/>
      <c r="D4" s="37">
        <f>B4*About!$A$145</f>
        <v>43113.967882007521</v>
      </c>
    </row>
    <row r="5" spans="1:36" x14ac:dyDescent="0.25">
      <c r="A5" s="26" t="s">
        <v>611</v>
      </c>
      <c r="B5" s="27"/>
      <c r="C5" s="27">
        <v>45835</v>
      </c>
      <c r="D5" s="37">
        <f>C5*About!A146</f>
        <v>54178.399285986576</v>
      </c>
    </row>
    <row r="8" spans="1:36" s="32" customFormat="1" ht="45" x14ac:dyDescent="0.25">
      <c r="A8" s="30" t="s">
        <v>608</v>
      </c>
      <c r="B8" s="31" t="s">
        <v>609</v>
      </c>
      <c r="C8" s="30">
        <v>2017</v>
      </c>
      <c r="D8" s="30">
        <v>2018</v>
      </c>
      <c r="E8" s="30">
        <v>2019</v>
      </c>
      <c r="F8" s="30">
        <v>2020</v>
      </c>
      <c r="G8" s="30">
        <v>2021</v>
      </c>
      <c r="H8" s="30">
        <v>2022</v>
      </c>
      <c r="I8" s="30">
        <v>2023</v>
      </c>
      <c r="J8" s="30">
        <v>2024</v>
      </c>
      <c r="K8" s="30">
        <v>2025</v>
      </c>
      <c r="L8" s="30">
        <v>2026</v>
      </c>
      <c r="M8" s="30">
        <v>2027</v>
      </c>
      <c r="N8" s="30">
        <v>2028</v>
      </c>
      <c r="O8" s="30">
        <v>2029</v>
      </c>
      <c r="P8" s="30">
        <v>2030</v>
      </c>
      <c r="Q8" s="30">
        <v>2031</v>
      </c>
      <c r="R8" s="30">
        <v>2032</v>
      </c>
      <c r="S8" s="30">
        <v>2033</v>
      </c>
      <c r="T8" s="30">
        <v>2034</v>
      </c>
      <c r="U8" s="30">
        <v>2035</v>
      </c>
      <c r="V8" s="30">
        <v>2036</v>
      </c>
      <c r="W8" s="30">
        <v>2037</v>
      </c>
      <c r="X8" s="30">
        <v>2038</v>
      </c>
      <c r="Y8" s="30">
        <v>2039</v>
      </c>
      <c r="Z8" s="30">
        <v>2040</v>
      </c>
      <c r="AA8" s="30">
        <v>2041</v>
      </c>
      <c r="AB8" s="30">
        <v>2042</v>
      </c>
      <c r="AC8" s="30">
        <v>2043</v>
      </c>
      <c r="AD8" s="30">
        <v>2044</v>
      </c>
      <c r="AE8" s="30">
        <v>2045</v>
      </c>
      <c r="AF8" s="30">
        <v>2046</v>
      </c>
      <c r="AG8" s="30">
        <v>2047</v>
      </c>
      <c r="AH8" s="30">
        <v>2048</v>
      </c>
      <c r="AI8" s="30">
        <v>2049</v>
      </c>
      <c r="AJ8" s="30">
        <v>2050</v>
      </c>
    </row>
    <row r="9" spans="1:36" x14ac:dyDescent="0.25">
      <c r="A9" s="29" t="s">
        <v>16</v>
      </c>
      <c r="B9" s="36">
        <v>-5.0000000000000002E-5</v>
      </c>
      <c r="C9" s="35">
        <f>D2</f>
        <v>28620.854384948496</v>
      </c>
      <c r="D9" s="34">
        <f t="shared" ref="D9:AJ9" si="0">C9/(1-$B9)</f>
        <v>28619.423413777804</v>
      </c>
      <c r="E9" s="34">
        <f t="shared" si="0"/>
        <v>28617.992514152094</v>
      </c>
      <c r="F9" s="34">
        <f t="shared" si="0"/>
        <v>28616.561686067787</v>
      </c>
      <c r="G9" s="34">
        <f t="shared" si="0"/>
        <v>28615.130929521307</v>
      </c>
      <c r="H9" s="34">
        <f t="shared" si="0"/>
        <v>28613.700244509077</v>
      </c>
      <c r="I9" s="34">
        <f t="shared" si="0"/>
        <v>28612.269631027521</v>
      </c>
      <c r="J9" s="34">
        <f t="shared" si="0"/>
        <v>28610.839089073062</v>
      </c>
      <c r="K9" s="34">
        <f t="shared" si="0"/>
        <v>28609.408618642126</v>
      </c>
      <c r="L9" s="34">
        <f t="shared" si="0"/>
        <v>28607.978219731136</v>
      </c>
      <c r="M9" s="34">
        <f t="shared" si="0"/>
        <v>28606.547892336515</v>
      </c>
      <c r="N9" s="34">
        <f t="shared" si="0"/>
        <v>28605.117636454688</v>
      </c>
      <c r="O9" s="34">
        <f t="shared" si="0"/>
        <v>28603.687452082082</v>
      </c>
      <c r="P9" s="34">
        <f t="shared" si="0"/>
        <v>28602.257339215117</v>
      </c>
      <c r="Q9" s="34">
        <f t="shared" si="0"/>
        <v>28600.827297850221</v>
      </c>
      <c r="R9" s="34">
        <f t="shared" si="0"/>
        <v>28599.397327983817</v>
      </c>
      <c r="S9" s="34">
        <f t="shared" si="0"/>
        <v>28597.967429612334</v>
      </c>
      <c r="T9" s="34">
        <f t="shared" si="0"/>
        <v>28596.537602732195</v>
      </c>
      <c r="U9" s="34">
        <f t="shared" si="0"/>
        <v>28595.107847339823</v>
      </c>
      <c r="V9" s="34">
        <f t="shared" si="0"/>
        <v>28593.678163431647</v>
      </c>
      <c r="W9" s="34">
        <f t="shared" si="0"/>
        <v>28592.248551004093</v>
      </c>
      <c r="X9" s="34">
        <f t="shared" si="0"/>
        <v>28590.819010053587</v>
      </c>
      <c r="Y9" s="34">
        <f t="shared" si="0"/>
        <v>28589.389540576554</v>
      </c>
      <c r="Z9" s="34">
        <f t="shared" si="0"/>
        <v>28587.960142569424</v>
      </c>
      <c r="AA9" s="34">
        <f t="shared" si="0"/>
        <v>28586.530816028619</v>
      </c>
      <c r="AB9" s="34">
        <f t="shared" si="0"/>
        <v>28585.101560950567</v>
      </c>
      <c r="AC9" s="34">
        <f t="shared" si="0"/>
        <v>28583.672377331695</v>
      </c>
      <c r="AD9" s="34">
        <f t="shared" si="0"/>
        <v>28582.243265168432</v>
      </c>
      <c r="AE9" s="34">
        <f t="shared" si="0"/>
        <v>28580.814224457205</v>
      </c>
      <c r="AF9" s="34">
        <f t="shared" si="0"/>
        <v>28579.38525519444</v>
      </c>
      <c r="AG9" s="34">
        <f t="shared" si="0"/>
        <v>28577.95635737657</v>
      </c>
      <c r="AH9" s="34">
        <f t="shared" si="0"/>
        <v>28576.527531000018</v>
      </c>
      <c r="AI9" s="34">
        <f t="shared" si="0"/>
        <v>28575.098776061212</v>
      </c>
      <c r="AJ9" s="34">
        <f t="shared" si="0"/>
        <v>28573.670092556582</v>
      </c>
    </row>
    <row r="10" spans="1:36" x14ac:dyDescent="0.25">
      <c r="A10" s="26" t="s">
        <v>562</v>
      </c>
      <c r="B10" s="36">
        <v>-5.0000000000000002E-5</v>
      </c>
      <c r="C10" s="35">
        <f>D3</f>
        <v>42017.850054498856</v>
      </c>
      <c r="D10" s="34">
        <f t="shared" ref="D10:AJ10" si="1">C10/(1-$B10)</f>
        <v>42015.749267035499</v>
      </c>
      <c r="E10" s="34">
        <f t="shared" si="1"/>
        <v>42013.648584606264</v>
      </c>
      <c r="F10" s="34">
        <f t="shared" si="1"/>
        <v>42011.5480072059</v>
      </c>
      <c r="G10" s="34">
        <f t="shared" si="1"/>
        <v>42009.447534829153</v>
      </c>
      <c r="H10" s="34">
        <f t="shared" si="1"/>
        <v>42007.347167470776</v>
      </c>
      <c r="I10" s="34">
        <f t="shared" si="1"/>
        <v>42005.246905125518</v>
      </c>
      <c r="J10" s="34">
        <f t="shared" si="1"/>
        <v>42003.146747788123</v>
      </c>
      <c r="K10" s="34">
        <f t="shared" si="1"/>
        <v>42001.046695453348</v>
      </c>
      <c r="L10" s="34">
        <f t="shared" si="1"/>
        <v>41998.946748115937</v>
      </c>
      <c r="M10" s="34">
        <f t="shared" si="1"/>
        <v>41996.846905770646</v>
      </c>
      <c r="N10" s="34">
        <f t="shared" si="1"/>
        <v>41994.747168412221</v>
      </c>
      <c r="O10" s="34">
        <f t="shared" si="1"/>
        <v>41992.647536035416</v>
      </c>
      <c r="P10" s="34">
        <f t="shared" si="1"/>
        <v>41990.548008634978</v>
      </c>
      <c r="Q10" s="34">
        <f t="shared" si="1"/>
        <v>41988.448586205661</v>
      </c>
      <c r="R10" s="34">
        <f t="shared" si="1"/>
        <v>41986.349268742219</v>
      </c>
      <c r="S10" s="34">
        <f t="shared" si="1"/>
        <v>41984.250056239405</v>
      </c>
      <c r="T10" s="34">
        <f t="shared" si="1"/>
        <v>41982.150948691968</v>
      </c>
      <c r="U10" s="34">
        <f t="shared" si="1"/>
        <v>41980.05194609466</v>
      </c>
      <c r="V10" s="34">
        <f t="shared" si="1"/>
        <v>41977.953048442236</v>
      </c>
      <c r="W10" s="34">
        <f t="shared" si="1"/>
        <v>41975.854255729442</v>
      </c>
      <c r="X10" s="34">
        <f t="shared" si="1"/>
        <v>41973.755567951041</v>
      </c>
      <c r="Y10" s="34">
        <f t="shared" si="1"/>
        <v>41971.656985101778</v>
      </c>
      <c r="Z10" s="34">
        <f t="shared" si="1"/>
        <v>41969.558507176414</v>
      </c>
      <c r="AA10" s="34">
        <f t="shared" si="1"/>
        <v>41967.460134169698</v>
      </c>
      <c r="AB10" s="34">
        <f t="shared" si="1"/>
        <v>41965.36186607639</v>
      </c>
      <c r="AC10" s="34">
        <f t="shared" si="1"/>
        <v>41963.263702891243</v>
      </c>
      <c r="AD10" s="34">
        <f t="shared" si="1"/>
        <v>41961.165644609006</v>
      </c>
      <c r="AE10" s="34">
        <f t="shared" si="1"/>
        <v>41959.067691224438</v>
      </c>
      <c r="AF10" s="34">
        <f t="shared" si="1"/>
        <v>41956.969842732295</v>
      </c>
      <c r="AG10" s="34">
        <f t="shared" si="1"/>
        <v>41954.872099127337</v>
      </c>
      <c r="AH10" s="34">
        <f t="shared" si="1"/>
        <v>41952.774460404311</v>
      </c>
      <c r="AI10" s="34">
        <f t="shared" si="1"/>
        <v>41950.676926557979</v>
      </c>
      <c r="AJ10" s="34">
        <f t="shared" si="1"/>
        <v>41948.579497583094</v>
      </c>
    </row>
    <row r="11" spans="1:36" x14ac:dyDescent="0.25">
      <c r="A11" s="26" t="s">
        <v>594</v>
      </c>
      <c r="B11" s="36">
        <v>-5.0000000000000002E-5</v>
      </c>
      <c r="C11" s="35">
        <f>D4</f>
        <v>43113.967882007521</v>
      </c>
      <c r="D11" s="34">
        <f t="shared" ref="D11:AJ11" si="2">C11/(1-$B11)</f>
        <v>43111.812291392947</v>
      </c>
      <c r="E11" s="34">
        <f t="shared" si="2"/>
        <v>43109.656808552514</v>
      </c>
      <c r="F11" s="34">
        <f>E11/(1-$B11)</f>
        <v>43107.501433480837</v>
      </c>
      <c r="G11" s="34">
        <f t="shared" si="2"/>
        <v>43105.346166172523</v>
      </c>
      <c r="H11" s="34">
        <f t="shared" si="2"/>
        <v>43103.19100662219</v>
      </c>
      <c r="I11" s="34">
        <f t="shared" si="2"/>
        <v>43101.035954824445</v>
      </c>
      <c r="J11" s="34">
        <f t="shared" si="2"/>
        <v>43098.881010773905</v>
      </c>
      <c r="K11" s="34">
        <f t="shared" si="2"/>
        <v>43096.726174465177</v>
      </c>
      <c r="L11" s="34">
        <f t="shared" si="2"/>
        <v>43094.571445892878</v>
      </c>
      <c r="M11" s="34">
        <f t="shared" si="2"/>
        <v>43092.416825051623</v>
      </c>
      <c r="N11" s="34">
        <f t="shared" si="2"/>
        <v>43090.262311936021</v>
      </c>
      <c r="O11" s="34">
        <f t="shared" si="2"/>
        <v>43088.107906540688</v>
      </c>
      <c r="P11" s="34">
        <f t="shared" si="2"/>
        <v>43085.95360886024</v>
      </c>
      <c r="Q11" s="34">
        <f t="shared" si="2"/>
        <v>43083.799418889292</v>
      </c>
      <c r="R11" s="34">
        <f t="shared" si="2"/>
        <v>43081.64533662246</v>
      </c>
      <c r="S11" s="34">
        <f t="shared" si="2"/>
        <v>43079.491362054352</v>
      </c>
      <c r="T11" s="34">
        <f t="shared" si="2"/>
        <v>43077.337495179585</v>
      </c>
      <c r="U11" s="34">
        <f t="shared" si="2"/>
        <v>43075.183735992781</v>
      </c>
      <c r="V11" s="34">
        <f t="shared" si="2"/>
        <v>43073.03008448855</v>
      </c>
      <c r="W11" s="34">
        <f t="shared" si="2"/>
        <v>43070.876540661513</v>
      </c>
      <c r="X11" s="34">
        <f t="shared" si="2"/>
        <v>43068.72310450628</v>
      </c>
      <c r="Y11" s="34">
        <f t="shared" si="2"/>
        <v>43066.569776017473</v>
      </c>
      <c r="Z11" s="34">
        <f t="shared" si="2"/>
        <v>43064.416555189709</v>
      </c>
      <c r="AA11" s="34">
        <f t="shared" si="2"/>
        <v>43062.263442017604</v>
      </c>
      <c r="AB11" s="34">
        <f t="shared" si="2"/>
        <v>43060.110436495772</v>
      </c>
      <c r="AC11" s="34">
        <f t="shared" si="2"/>
        <v>43057.957538618837</v>
      </c>
      <c r="AD11" s="34">
        <f t="shared" si="2"/>
        <v>43055.804748381415</v>
      </c>
      <c r="AE11" s="34">
        <f t="shared" si="2"/>
        <v>43053.652065778122</v>
      </c>
      <c r="AF11" s="34">
        <f t="shared" si="2"/>
        <v>43051.499490803581</v>
      </c>
      <c r="AG11" s="34">
        <f t="shared" si="2"/>
        <v>43049.347023452407</v>
      </c>
      <c r="AH11" s="34">
        <f t="shared" si="2"/>
        <v>43047.194663719216</v>
      </c>
      <c r="AI11" s="34">
        <f t="shared" si="2"/>
        <v>43045.042411598632</v>
      </c>
      <c r="AJ11" s="34">
        <f t="shared" si="2"/>
        <v>43042.890267085269</v>
      </c>
    </row>
    <row r="12" spans="1:36" x14ac:dyDescent="0.25">
      <c r="A12" s="26" t="s">
        <v>610</v>
      </c>
      <c r="B12" s="33">
        <v>-5.0000000000000001E-3</v>
      </c>
      <c r="C12" s="34">
        <f>D12/(1-$B12)</f>
        <v>53640.65175217107</v>
      </c>
      <c r="D12" s="34">
        <f>E12/(1-$B12)</f>
        <v>53908.855010931919</v>
      </c>
      <c r="E12" s="35">
        <f>D5</f>
        <v>54178.399285986576</v>
      </c>
      <c r="F12" s="34">
        <f>E12</f>
        <v>54178.399285986576</v>
      </c>
      <c r="G12" s="34">
        <f t="shared" ref="G12:AJ12" si="3">F12/(1-$B12)</f>
        <v>53908.855010931919</v>
      </c>
      <c r="H12" s="34">
        <f t="shared" si="3"/>
        <v>53640.65175217107</v>
      </c>
      <c r="I12" s="34">
        <f t="shared" si="3"/>
        <v>53373.782837981169</v>
      </c>
      <c r="J12" s="34">
        <f t="shared" si="3"/>
        <v>53108.241629832017</v>
      </c>
      <c r="K12" s="34">
        <f t="shared" si="3"/>
        <v>52844.021522220915</v>
      </c>
      <c r="L12" s="34">
        <f t="shared" si="3"/>
        <v>52581.115942508382</v>
      </c>
      <c r="M12" s="34">
        <f t="shared" si="3"/>
        <v>52319.518350754617</v>
      </c>
      <c r="N12" s="34">
        <f t="shared" si="3"/>
        <v>52059.222239556839</v>
      </c>
      <c r="O12" s="34">
        <f t="shared" si="3"/>
        <v>51800.221133887404</v>
      </c>
      <c r="P12" s="34">
        <f t="shared" si="3"/>
        <v>51542.508590932746</v>
      </c>
      <c r="Q12" s="34">
        <f t="shared" si="3"/>
        <v>51286.078199933087</v>
      </c>
      <c r="R12" s="34">
        <f t="shared" si="3"/>
        <v>51030.923582022981</v>
      </c>
      <c r="S12" s="34">
        <f t="shared" si="3"/>
        <v>50777.038390072623</v>
      </c>
      <c r="T12" s="34">
        <f t="shared" si="3"/>
        <v>50524.416308529981</v>
      </c>
      <c r="U12" s="34">
        <f t="shared" si="3"/>
        <v>50273.051053263669</v>
      </c>
      <c r="V12" s="34">
        <f t="shared" si="3"/>
        <v>50022.936371406642</v>
      </c>
      <c r="W12" s="34">
        <f t="shared" si="3"/>
        <v>49774.066041200647</v>
      </c>
      <c r="X12" s="34">
        <f t="shared" si="3"/>
        <v>49526.433871841444</v>
      </c>
      <c r="Y12" s="34">
        <f t="shared" si="3"/>
        <v>49280.033703324822</v>
      </c>
      <c r="Z12" s="34">
        <f t="shared" si="3"/>
        <v>49034.859406293363</v>
      </c>
      <c r="AA12" s="34">
        <f t="shared" si="3"/>
        <v>48790.904881883951</v>
      </c>
      <c r="AB12" s="34">
        <f t="shared" si="3"/>
        <v>48548.164061576077</v>
      </c>
      <c r="AC12" s="34">
        <f t="shared" si="3"/>
        <v>48306.630907040875</v>
      </c>
      <c r="AD12" s="34">
        <f t="shared" si="3"/>
        <v>48066.299409990927</v>
      </c>
      <c r="AE12" s="34">
        <f t="shared" si="3"/>
        <v>47827.163592030774</v>
      </c>
      <c r="AF12" s="34">
        <f t="shared" si="3"/>
        <v>47589.21750450824</v>
      </c>
      <c r="AG12" s="34">
        <f t="shared" si="3"/>
        <v>47352.455228366416</v>
      </c>
      <c r="AH12" s="34">
        <f t="shared" si="3"/>
        <v>47116.870873996442</v>
      </c>
      <c r="AI12" s="34">
        <f t="shared" si="3"/>
        <v>46882.458581090992</v>
      </c>
      <c r="AJ12" s="34">
        <f t="shared" si="3"/>
        <v>46649.212518498505</v>
      </c>
    </row>
    <row r="13" spans="1:36" x14ac:dyDescent="0.25">
      <c r="A13" s="40" t="s">
        <v>636</v>
      </c>
      <c r="B13" s="40"/>
      <c r="C13" s="34">
        <f>C9*1.15</f>
        <v>32913.98254269077</v>
      </c>
      <c r="D13" s="34">
        <f t="shared" ref="D13:AJ13" si="4">D9*1.15</f>
        <v>32912.336925844473</v>
      </c>
      <c r="E13" s="34">
        <f t="shared" si="4"/>
        <v>32910.691391274908</v>
      </c>
      <c r="F13" s="34">
        <f t="shared" si="4"/>
        <v>32909.04593897795</v>
      </c>
      <c r="G13" s="34">
        <f t="shared" si="4"/>
        <v>32907.400568949502</v>
      </c>
      <c r="H13" s="34">
        <f t="shared" si="4"/>
        <v>32905.755281185433</v>
      </c>
      <c r="I13" s="34">
        <f t="shared" si="4"/>
        <v>32904.110075681645</v>
      </c>
      <c r="J13" s="34">
        <f t="shared" si="4"/>
        <v>32902.46495243402</v>
      </c>
      <c r="K13" s="34">
        <f t="shared" si="4"/>
        <v>32900.819911438441</v>
      </c>
      <c r="L13" s="34">
        <f t="shared" si="4"/>
        <v>32899.174952690802</v>
      </c>
      <c r="M13" s="34">
        <f t="shared" si="4"/>
        <v>32897.530076186988</v>
      </c>
      <c r="N13" s="34">
        <f t="shared" si="4"/>
        <v>32895.885281922892</v>
      </c>
      <c r="O13" s="34">
        <f t="shared" si="4"/>
        <v>32894.240569894391</v>
      </c>
      <c r="P13" s="34">
        <f t="shared" si="4"/>
        <v>32892.595940097381</v>
      </c>
      <c r="Q13" s="34">
        <f t="shared" si="4"/>
        <v>32890.95139252775</v>
      </c>
      <c r="R13" s="34">
        <f t="shared" si="4"/>
        <v>32889.306927181387</v>
      </c>
      <c r="S13" s="34">
        <f t="shared" si="4"/>
        <v>32887.662544054183</v>
      </c>
      <c r="T13" s="34">
        <f t="shared" si="4"/>
        <v>32886.018243142018</v>
      </c>
      <c r="U13" s="34">
        <f t="shared" si="4"/>
        <v>32884.374024440796</v>
      </c>
      <c r="V13" s="34">
        <f t="shared" si="4"/>
        <v>32882.729887946392</v>
      </c>
      <c r="W13" s="34">
        <f t="shared" si="4"/>
        <v>32881.085833654703</v>
      </c>
      <c r="X13" s="34">
        <f t="shared" si="4"/>
        <v>32879.441861561623</v>
      </c>
      <c r="Y13" s="34">
        <f t="shared" si="4"/>
        <v>32877.797971663036</v>
      </c>
      <c r="Z13" s="34">
        <f t="shared" si="4"/>
        <v>32876.154163954838</v>
      </c>
      <c r="AA13" s="34">
        <f t="shared" si="4"/>
        <v>32874.51043843291</v>
      </c>
      <c r="AB13" s="34">
        <f t="shared" si="4"/>
        <v>32872.866795093149</v>
      </c>
      <c r="AC13" s="34">
        <f t="shared" si="4"/>
        <v>32871.223233931451</v>
      </c>
      <c r="AD13" s="34">
        <f t="shared" si="4"/>
        <v>32869.579754943697</v>
      </c>
      <c r="AE13" s="34">
        <f t="shared" si="4"/>
        <v>32867.936358125786</v>
      </c>
      <c r="AF13" s="34">
        <f t="shared" si="4"/>
        <v>32866.293043473604</v>
      </c>
      <c r="AG13" s="34">
        <f t="shared" si="4"/>
        <v>32864.64981098305</v>
      </c>
      <c r="AH13" s="34">
        <f t="shared" si="4"/>
        <v>32863.006660650019</v>
      </c>
      <c r="AI13" s="34">
        <f t="shared" si="4"/>
        <v>32861.363592470392</v>
      </c>
      <c r="AJ13" s="34">
        <f t="shared" si="4"/>
        <v>32859.720606440067</v>
      </c>
    </row>
    <row r="14" spans="1:36" x14ac:dyDescent="0.25">
      <c r="A14" s="40" t="s">
        <v>639</v>
      </c>
      <c r="B14" s="33">
        <v>-5.0000000000000001E-3</v>
      </c>
      <c r="C14" s="42">
        <f>65000*About!$A$144</f>
        <v>79950</v>
      </c>
      <c r="D14" s="42">
        <f>C14/(1-$B14)</f>
        <v>79552.238805970163</v>
      </c>
      <c r="E14" s="42">
        <f t="shared" ref="E14:AJ14" si="5">D14/(1-$B14)</f>
        <v>79156.456523353409</v>
      </c>
      <c r="F14" s="42">
        <f t="shared" si="5"/>
        <v>78762.643306819315</v>
      </c>
      <c r="G14" s="42">
        <f t="shared" si="5"/>
        <v>78370.789360019233</v>
      </c>
      <c r="H14" s="42">
        <f t="shared" si="5"/>
        <v>77980.884935342532</v>
      </c>
      <c r="I14" s="42">
        <f t="shared" si="5"/>
        <v>77592.920333674163</v>
      </c>
      <c r="J14" s="42">
        <f t="shared" si="5"/>
        <v>77206.885904153401</v>
      </c>
      <c r="K14" s="42">
        <f t="shared" si="5"/>
        <v>76822.772043933743</v>
      </c>
      <c r="L14" s="42">
        <f t="shared" si="5"/>
        <v>76440.569197944031</v>
      </c>
      <c r="M14" s="42">
        <f t="shared" si="5"/>
        <v>76060.267858650783</v>
      </c>
      <c r="N14" s="42">
        <f t="shared" si="5"/>
        <v>75681.858565821676</v>
      </c>
      <c r="O14" s="42">
        <f t="shared" si="5"/>
        <v>75305.33190629023</v>
      </c>
      <c r="P14" s="42">
        <f t="shared" si="5"/>
        <v>74930.678513721636</v>
      </c>
      <c r="Q14" s="42">
        <f t="shared" si="5"/>
        <v>74557.889068379751</v>
      </c>
      <c r="R14" s="42">
        <f t="shared" si="5"/>
        <v>74186.954296895288</v>
      </c>
      <c r="S14" s="42">
        <f t="shared" si="5"/>
        <v>73817.864972035124</v>
      </c>
      <c r="T14" s="42">
        <f t="shared" si="5"/>
        <v>73450.61191247277</v>
      </c>
      <c r="U14" s="42">
        <f t="shared" si="5"/>
        <v>73085.185982559982</v>
      </c>
      <c r="V14" s="42">
        <f t="shared" si="5"/>
        <v>72721.578092099488</v>
      </c>
      <c r="W14" s="42">
        <f t="shared" si="5"/>
        <v>72359.779196118907</v>
      </c>
      <c r="X14" s="42">
        <f t="shared" si="5"/>
        <v>71999.78029464568</v>
      </c>
      <c r="Y14" s="42">
        <f t="shared" si="5"/>
        <v>71641.57243248327</v>
      </c>
      <c r="Z14" s="42">
        <f t="shared" si="5"/>
        <v>71285.146698988334</v>
      </c>
      <c r="AA14" s="42">
        <f t="shared" si="5"/>
        <v>70930.494227849093</v>
      </c>
      <c r="AB14" s="42">
        <f t="shared" si="5"/>
        <v>70577.60619686477</v>
      </c>
      <c r="AC14" s="42">
        <f t="shared" si="5"/>
        <v>70226.473827726149</v>
      </c>
      <c r="AD14" s="42">
        <f t="shared" si="5"/>
        <v>69877.088385797164</v>
      </c>
      <c r="AE14" s="42">
        <f t="shared" si="5"/>
        <v>69529.44117989768</v>
      </c>
      <c r="AF14" s="42">
        <f t="shared" si="5"/>
        <v>69183.523562087255</v>
      </c>
      <c r="AG14" s="42">
        <f t="shared" si="5"/>
        <v>68839.32692745002</v>
      </c>
      <c r="AH14" s="42">
        <f t="shared" si="5"/>
        <v>68496.842713880629</v>
      </c>
      <c r="AI14" s="42">
        <f t="shared" si="5"/>
        <v>68156.062401871284</v>
      </c>
      <c r="AJ14" s="42">
        <f t="shared" si="5"/>
        <v>67816.977514299797</v>
      </c>
    </row>
    <row r="15" spans="1:36" x14ac:dyDescent="0.25">
      <c r="A15" s="40" t="s">
        <v>640</v>
      </c>
      <c r="B15" s="26"/>
      <c r="C15" s="42">
        <f>C9*1.05</f>
        <v>30051.897104195923</v>
      </c>
      <c r="D15" s="42">
        <f t="shared" ref="D15:AJ15" si="6">D9*1.05</f>
        <v>30050.394584466696</v>
      </c>
      <c r="E15" s="42">
        <f t="shared" si="6"/>
        <v>30048.892139859701</v>
      </c>
      <c r="F15" s="42">
        <f t="shared" si="6"/>
        <v>30047.389770371177</v>
      </c>
      <c r="G15" s="42">
        <f t="shared" si="6"/>
        <v>30045.887475997373</v>
      </c>
      <c r="H15" s="42">
        <f t="shared" si="6"/>
        <v>30044.385256734531</v>
      </c>
      <c r="I15" s="42">
        <f t="shared" si="6"/>
        <v>30042.883112578897</v>
      </c>
      <c r="J15" s="42">
        <f t="shared" si="6"/>
        <v>30041.381043526715</v>
      </c>
      <c r="K15" s="42">
        <f t="shared" si="6"/>
        <v>30039.879049574232</v>
      </c>
      <c r="L15" s="42">
        <f t="shared" si="6"/>
        <v>30038.377130717694</v>
      </c>
      <c r="M15" s="42">
        <f t="shared" si="6"/>
        <v>30036.875286953342</v>
      </c>
      <c r="N15" s="42">
        <f t="shared" si="6"/>
        <v>30035.373518277425</v>
      </c>
      <c r="O15" s="42">
        <f t="shared" si="6"/>
        <v>30033.871824686186</v>
      </c>
      <c r="P15" s="42">
        <f t="shared" si="6"/>
        <v>30032.370206175874</v>
      </c>
      <c r="Q15" s="42">
        <f t="shared" si="6"/>
        <v>30030.868662742734</v>
      </c>
      <c r="R15" s="42">
        <f t="shared" si="6"/>
        <v>30029.367194383009</v>
      </c>
      <c r="S15" s="42">
        <f t="shared" si="6"/>
        <v>30027.86580109295</v>
      </c>
      <c r="T15" s="42">
        <f t="shared" si="6"/>
        <v>30026.364482868805</v>
      </c>
      <c r="U15" s="42">
        <f t="shared" si="6"/>
        <v>30024.863239706814</v>
      </c>
      <c r="V15" s="42">
        <f t="shared" si="6"/>
        <v>30023.362071603231</v>
      </c>
      <c r="W15" s="42">
        <f t="shared" si="6"/>
        <v>30021.860978554298</v>
      </c>
      <c r="X15" s="42">
        <f t="shared" si="6"/>
        <v>30020.359960556267</v>
      </c>
      <c r="Y15" s="42">
        <f t="shared" si="6"/>
        <v>30018.859017605384</v>
      </c>
      <c r="Z15" s="42">
        <f t="shared" si="6"/>
        <v>30017.358149697895</v>
      </c>
      <c r="AA15" s="42">
        <f t="shared" si="6"/>
        <v>30015.857356830049</v>
      </c>
      <c r="AB15" s="42">
        <f t="shared" si="6"/>
        <v>30014.356638998095</v>
      </c>
      <c r="AC15" s="42">
        <f t="shared" si="6"/>
        <v>30012.855996198283</v>
      </c>
      <c r="AD15" s="42">
        <f t="shared" si="6"/>
        <v>30011.355428426854</v>
      </c>
      <c r="AE15" s="42">
        <f t="shared" si="6"/>
        <v>30009.854935680065</v>
      </c>
      <c r="AF15" s="42">
        <f t="shared" si="6"/>
        <v>30008.354517954162</v>
      </c>
      <c r="AG15" s="42">
        <f t="shared" si="6"/>
        <v>30006.8541752454</v>
      </c>
      <c r="AH15" s="42">
        <f t="shared" si="6"/>
        <v>30005.353907550019</v>
      </c>
      <c r="AI15" s="42">
        <f t="shared" si="6"/>
        <v>30003.853714864272</v>
      </c>
      <c r="AJ15" s="42">
        <f t="shared" si="6"/>
        <v>30002.353597184414</v>
      </c>
    </row>
    <row r="16" spans="1:36" x14ac:dyDescent="0.25">
      <c r="A16" s="41"/>
    </row>
    <row r="18" spans="1:1" x14ac:dyDescent="0.25">
      <c r="A18" t="s">
        <v>648</v>
      </c>
    </row>
    <row r="19" spans="1:1" x14ac:dyDescent="0.25">
      <c r="A19" t="s">
        <v>643</v>
      </c>
    </row>
    <row r="20" spans="1:1" x14ac:dyDescent="0.25">
      <c r="A20" s="38" t="s">
        <v>641</v>
      </c>
    </row>
    <row r="21" spans="1:1" x14ac:dyDescent="0.25">
      <c r="A21" t="s">
        <v>649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>
      <selection activeCell="E38" sqref="E38"/>
    </sheetView>
  </sheetViews>
  <sheetFormatPr defaultColWidth="9.140625" defaultRowHeight="15" x14ac:dyDescent="0.25"/>
  <cols>
    <col min="1" max="1" width="38.140625" customWidth="1"/>
    <col min="2" max="2" width="24.42578125" customWidth="1"/>
    <col min="3" max="3" width="11.140625" style="8" bestFit="1" customWidth="1"/>
    <col min="8" max="8" width="11" bestFit="1" customWidth="1"/>
  </cols>
  <sheetData>
    <row r="1" spans="1:3" x14ac:dyDescent="0.25">
      <c r="A1" t="s">
        <v>17</v>
      </c>
      <c r="B1" t="s">
        <v>18</v>
      </c>
      <c r="C1" s="8">
        <v>119000</v>
      </c>
    </row>
    <row r="2" spans="1:3" x14ac:dyDescent="0.25">
      <c r="A2" t="s">
        <v>19</v>
      </c>
      <c r="B2" t="s">
        <v>20</v>
      </c>
      <c r="C2" s="8">
        <v>119800</v>
      </c>
    </row>
    <row r="3" spans="1:3" x14ac:dyDescent="0.25">
      <c r="A3" t="s">
        <v>21</v>
      </c>
      <c r="B3" t="s">
        <v>22</v>
      </c>
      <c r="C3" s="8">
        <v>119000</v>
      </c>
    </row>
    <row r="4" spans="1:3" x14ac:dyDescent="0.25">
      <c r="A4" t="s">
        <v>23</v>
      </c>
      <c r="B4" t="s">
        <v>24</v>
      </c>
      <c r="C4" s="8">
        <v>119800</v>
      </c>
    </row>
    <row r="5" spans="1:3" x14ac:dyDescent="0.25">
      <c r="A5" t="s">
        <v>25</v>
      </c>
      <c r="B5" t="s">
        <v>18</v>
      </c>
      <c r="C5" s="8">
        <v>122900</v>
      </c>
    </row>
    <row r="6" spans="1:3" x14ac:dyDescent="0.25">
      <c r="A6" t="s">
        <v>26</v>
      </c>
      <c r="B6" t="s">
        <v>20</v>
      </c>
      <c r="C6" s="8">
        <v>154900</v>
      </c>
    </row>
    <row r="7" spans="1:3" x14ac:dyDescent="0.25">
      <c r="A7" t="s">
        <v>27</v>
      </c>
      <c r="B7" t="s">
        <v>28</v>
      </c>
      <c r="C7" s="8">
        <v>129330</v>
      </c>
    </row>
    <row r="8" spans="1:3" x14ac:dyDescent="0.25">
      <c r="A8" t="s">
        <v>29</v>
      </c>
      <c r="B8" t="s">
        <v>28</v>
      </c>
      <c r="C8" s="8">
        <v>123000</v>
      </c>
    </row>
    <row r="9" spans="1:3" x14ac:dyDescent="0.25">
      <c r="A9" t="s">
        <v>30</v>
      </c>
      <c r="B9" t="s">
        <v>20</v>
      </c>
      <c r="C9" s="8">
        <v>135900</v>
      </c>
    </row>
    <row r="10" spans="1:3" x14ac:dyDescent="0.25">
      <c r="A10" t="s">
        <v>31</v>
      </c>
      <c r="B10" t="s">
        <v>32</v>
      </c>
      <c r="C10" s="8">
        <v>131175</v>
      </c>
    </row>
    <row r="11" spans="1:3" x14ac:dyDescent="0.25">
      <c r="A11" t="s">
        <v>33</v>
      </c>
      <c r="B11" t="s">
        <v>34</v>
      </c>
      <c r="C11" s="8">
        <v>128200</v>
      </c>
    </row>
    <row r="12" spans="1:3" x14ac:dyDescent="0.25">
      <c r="A12" t="s">
        <v>35</v>
      </c>
      <c r="B12" t="s">
        <v>36</v>
      </c>
      <c r="C12" s="8">
        <v>129190</v>
      </c>
    </row>
    <row r="13" spans="1:3" x14ac:dyDescent="0.25">
      <c r="A13" t="s">
        <v>37</v>
      </c>
      <c r="B13" t="s">
        <v>38</v>
      </c>
      <c r="C13" s="8">
        <v>127516</v>
      </c>
    </row>
    <row r="14" spans="1:3" x14ac:dyDescent="0.25">
      <c r="A14" t="s">
        <v>39</v>
      </c>
      <c r="B14" t="s">
        <v>36</v>
      </c>
      <c r="C14" s="8">
        <v>130257</v>
      </c>
    </row>
    <row r="15" spans="1:3" x14ac:dyDescent="0.25">
      <c r="A15" t="s">
        <v>40</v>
      </c>
      <c r="B15" t="s">
        <v>36</v>
      </c>
      <c r="C15" s="8">
        <v>127450</v>
      </c>
    </row>
    <row r="16" spans="1:3" x14ac:dyDescent="0.25">
      <c r="A16" t="s">
        <v>41</v>
      </c>
      <c r="B16" t="s">
        <v>42</v>
      </c>
      <c r="C16" s="8">
        <v>132250</v>
      </c>
    </row>
    <row r="17" spans="1:3" x14ac:dyDescent="0.25">
      <c r="A17" t="s">
        <v>43</v>
      </c>
      <c r="B17" t="s">
        <v>36</v>
      </c>
      <c r="C17" s="8">
        <v>128530</v>
      </c>
    </row>
    <row r="18" spans="1:3" x14ac:dyDescent="0.25">
      <c r="A18" t="s">
        <v>44</v>
      </c>
      <c r="B18" t="s">
        <v>34</v>
      </c>
      <c r="C18" s="8">
        <v>132698</v>
      </c>
    </row>
    <row r="19" spans="1:3" x14ac:dyDescent="0.25">
      <c r="A19" t="s">
        <v>45</v>
      </c>
      <c r="B19" t="s">
        <v>46</v>
      </c>
      <c r="C19" s="8">
        <v>139900</v>
      </c>
    </row>
    <row r="20" spans="1:3" x14ac:dyDescent="0.25">
      <c r="A20" t="s">
        <v>47</v>
      </c>
      <c r="B20" t="s">
        <v>38</v>
      </c>
      <c r="C20" s="8">
        <v>135523</v>
      </c>
    </row>
    <row r="21" spans="1:3" x14ac:dyDescent="0.25">
      <c r="A21" t="s">
        <v>48</v>
      </c>
      <c r="B21" t="s">
        <v>34</v>
      </c>
      <c r="C21" s="8">
        <v>128200</v>
      </c>
    </row>
    <row r="22" spans="1:3" x14ac:dyDescent="0.25">
      <c r="A22" t="s">
        <v>49</v>
      </c>
      <c r="B22" t="s">
        <v>36</v>
      </c>
      <c r="C22" s="8">
        <v>187500</v>
      </c>
    </row>
    <row r="23" spans="1:3" x14ac:dyDescent="0.25">
      <c r="A23" t="s">
        <v>50</v>
      </c>
      <c r="B23" t="s">
        <v>36</v>
      </c>
      <c r="C23" s="8">
        <v>133744</v>
      </c>
    </row>
    <row r="24" spans="1:3" x14ac:dyDescent="0.25">
      <c r="A24" t="s">
        <v>51</v>
      </c>
      <c r="B24" t="s">
        <v>36</v>
      </c>
      <c r="C24" s="8">
        <v>129462</v>
      </c>
    </row>
    <row r="25" spans="1:3" x14ac:dyDescent="0.25">
      <c r="A25" t="s">
        <v>52</v>
      </c>
      <c r="B25" t="s">
        <v>36</v>
      </c>
      <c r="C25" s="8">
        <v>129462</v>
      </c>
    </row>
    <row r="26" spans="1:3" x14ac:dyDescent="0.25">
      <c r="A26" t="s">
        <v>53</v>
      </c>
      <c r="B26" t="s">
        <v>36</v>
      </c>
      <c r="C26" s="8">
        <v>129190</v>
      </c>
    </row>
    <row r="27" spans="1:3" x14ac:dyDescent="0.25">
      <c r="A27" t="s">
        <v>54</v>
      </c>
      <c r="B27" t="s">
        <v>55</v>
      </c>
      <c r="C27" s="8">
        <v>128149</v>
      </c>
    </row>
    <row r="28" spans="1:3" x14ac:dyDescent="0.25">
      <c r="A28" t="s">
        <v>56</v>
      </c>
      <c r="B28" t="s">
        <v>36</v>
      </c>
      <c r="C28" s="8">
        <v>131215</v>
      </c>
    </row>
    <row r="29" spans="1:3" x14ac:dyDescent="0.25">
      <c r="A29" t="s">
        <v>57</v>
      </c>
      <c r="B29" t="s">
        <v>34</v>
      </c>
      <c r="C29" s="8">
        <v>137085</v>
      </c>
    </row>
    <row r="30" spans="1:3" x14ac:dyDescent="0.25">
      <c r="A30" t="s">
        <v>58</v>
      </c>
      <c r="B30" t="s">
        <v>42</v>
      </c>
      <c r="C30" s="8">
        <v>138800</v>
      </c>
    </row>
    <row r="31" spans="1:3" x14ac:dyDescent="0.25">
      <c r="A31" t="s">
        <v>59</v>
      </c>
      <c r="B31" t="s">
        <v>60</v>
      </c>
      <c r="C31" s="8">
        <v>124167</v>
      </c>
    </row>
    <row r="32" spans="1:3" x14ac:dyDescent="0.25">
      <c r="A32" t="s">
        <v>61</v>
      </c>
      <c r="B32" t="s">
        <v>46</v>
      </c>
      <c r="C32" s="8">
        <v>124500</v>
      </c>
    </row>
    <row r="33" spans="1:3" x14ac:dyDescent="0.25">
      <c r="A33" t="s">
        <v>62</v>
      </c>
      <c r="B33" t="s">
        <v>63</v>
      </c>
      <c r="C33" s="8">
        <v>173500</v>
      </c>
    </row>
    <row r="34" spans="1:3" x14ac:dyDescent="0.25">
      <c r="A34" t="s">
        <v>64</v>
      </c>
      <c r="B34" t="s">
        <v>38</v>
      </c>
      <c r="C34" s="8">
        <v>135523</v>
      </c>
    </row>
    <row r="35" spans="1:3" x14ac:dyDescent="0.25">
      <c r="A35" t="s">
        <v>65</v>
      </c>
      <c r="B35" t="s">
        <v>66</v>
      </c>
      <c r="C35" s="8">
        <v>124791</v>
      </c>
    </row>
    <row r="36" spans="1:3" x14ac:dyDescent="0.25">
      <c r="A36" t="s">
        <v>67</v>
      </c>
      <c r="B36" t="s">
        <v>68</v>
      </c>
      <c r="C36" s="8">
        <v>129330</v>
      </c>
    </row>
    <row r="37" spans="1:3" x14ac:dyDescent="0.25">
      <c r="A37" t="s">
        <v>69</v>
      </c>
      <c r="B37" t="s">
        <v>28</v>
      </c>
      <c r="C37" s="8">
        <v>129330</v>
      </c>
    </row>
    <row r="38" spans="1:3" x14ac:dyDescent="0.25">
      <c r="A38" t="s">
        <v>70</v>
      </c>
      <c r="B38" t="s">
        <v>32</v>
      </c>
      <c r="C38" s="8">
        <v>126994</v>
      </c>
    </row>
    <row r="39" spans="1:3" x14ac:dyDescent="0.25">
      <c r="A39" t="s">
        <v>71</v>
      </c>
      <c r="B39" t="s">
        <v>36</v>
      </c>
      <c r="C39" s="8">
        <v>125046</v>
      </c>
    </row>
    <row r="40" spans="1:3" x14ac:dyDescent="0.25">
      <c r="A40" t="s">
        <v>72</v>
      </c>
      <c r="B40" t="s">
        <v>38</v>
      </c>
      <c r="C40" s="8">
        <v>136900</v>
      </c>
    </row>
    <row r="41" spans="1:3" x14ac:dyDescent="0.25">
      <c r="A41" t="s">
        <v>73</v>
      </c>
      <c r="B41" t="s">
        <v>32</v>
      </c>
      <c r="C41" s="8">
        <v>130436</v>
      </c>
    </row>
    <row r="42" spans="1:3" x14ac:dyDescent="0.25">
      <c r="A42" t="s">
        <v>74</v>
      </c>
      <c r="B42" t="s">
        <v>68</v>
      </c>
      <c r="C42" s="8">
        <v>129330</v>
      </c>
    </row>
    <row r="43" spans="1:3" x14ac:dyDescent="0.25">
      <c r="A43" t="s">
        <v>75</v>
      </c>
      <c r="B43" t="s">
        <v>28</v>
      </c>
      <c r="C43" s="8">
        <v>129330</v>
      </c>
    </row>
    <row r="44" spans="1:3" x14ac:dyDescent="0.25">
      <c r="A44" t="s">
        <v>76</v>
      </c>
      <c r="B44" t="s">
        <v>28</v>
      </c>
      <c r="C44" s="8">
        <v>123000</v>
      </c>
    </row>
    <row r="45" spans="1:3" x14ac:dyDescent="0.25">
      <c r="A45" t="s">
        <v>77</v>
      </c>
      <c r="B45" t="s">
        <v>68</v>
      </c>
      <c r="C45" s="8">
        <v>134672</v>
      </c>
    </row>
    <row r="46" spans="1:3" x14ac:dyDescent="0.25">
      <c r="A46" t="s">
        <v>78</v>
      </c>
      <c r="B46" t="s">
        <v>79</v>
      </c>
      <c r="C46" s="8">
        <v>144900</v>
      </c>
    </row>
    <row r="47" spans="1:3" x14ac:dyDescent="0.25">
      <c r="A47" t="s">
        <v>80</v>
      </c>
      <c r="B47" t="s">
        <v>28</v>
      </c>
      <c r="C47" s="8">
        <v>123000</v>
      </c>
    </row>
    <row r="48" spans="1:3" x14ac:dyDescent="0.25">
      <c r="A48" t="s">
        <v>81</v>
      </c>
      <c r="B48" t="s">
        <v>34</v>
      </c>
      <c r="C48" s="8">
        <v>137085</v>
      </c>
    </row>
    <row r="49" spans="1:3" x14ac:dyDescent="0.25">
      <c r="A49" t="s">
        <v>82</v>
      </c>
      <c r="B49" t="s">
        <v>32</v>
      </c>
      <c r="C49" s="8">
        <v>128400</v>
      </c>
    </row>
    <row r="50" spans="1:3" x14ac:dyDescent="0.25">
      <c r="A50" t="s">
        <v>83</v>
      </c>
      <c r="B50" t="s">
        <v>42</v>
      </c>
      <c r="C50" s="8">
        <v>144750</v>
      </c>
    </row>
    <row r="51" spans="1:3" x14ac:dyDescent="0.25">
      <c r="A51" t="s">
        <v>84</v>
      </c>
      <c r="B51" t="s">
        <v>68</v>
      </c>
      <c r="C51" s="8">
        <v>129330</v>
      </c>
    </row>
    <row r="52" spans="1:3" x14ac:dyDescent="0.25">
      <c r="A52" t="s">
        <v>85</v>
      </c>
      <c r="B52" t="s">
        <v>38</v>
      </c>
      <c r="C52" s="8">
        <v>127450</v>
      </c>
    </row>
    <row r="53" spans="1:3" x14ac:dyDescent="0.25">
      <c r="A53" t="s">
        <v>86</v>
      </c>
      <c r="B53" t="s">
        <v>87</v>
      </c>
      <c r="C53" s="8">
        <v>132900</v>
      </c>
    </row>
    <row r="54" spans="1:3" x14ac:dyDescent="0.25">
      <c r="A54" t="s">
        <v>88</v>
      </c>
      <c r="B54" t="s">
        <v>28</v>
      </c>
      <c r="C54" s="8">
        <v>134675</v>
      </c>
    </row>
    <row r="55" spans="1:3" x14ac:dyDescent="0.25">
      <c r="A55" t="s">
        <v>89</v>
      </c>
      <c r="B55" t="s">
        <v>28</v>
      </c>
      <c r="C55" s="8">
        <v>134672</v>
      </c>
    </row>
    <row r="56" spans="1:3" x14ac:dyDescent="0.25">
      <c r="A56" t="s">
        <v>90</v>
      </c>
      <c r="B56" t="s">
        <v>28</v>
      </c>
      <c r="C56" s="8">
        <v>129330</v>
      </c>
    </row>
    <row r="57" spans="1:3" x14ac:dyDescent="0.25">
      <c r="A57" t="s">
        <v>91</v>
      </c>
      <c r="B57" t="s">
        <v>32</v>
      </c>
      <c r="C57" s="8">
        <v>112520</v>
      </c>
    </row>
    <row r="58" spans="1:3" x14ac:dyDescent="0.25">
      <c r="A58" t="s">
        <v>92</v>
      </c>
      <c r="B58" t="s">
        <v>42</v>
      </c>
      <c r="C58" s="8">
        <v>129950</v>
      </c>
    </row>
    <row r="59" spans="1:3" x14ac:dyDescent="0.25">
      <c r="A59" t="s">
        <v>93</v>
      </c>
      <c r="B59" t="s">
        <v>32</v>
      </c>
      <c r="C59" s="8">
        <v>128400</v>
      </c>
    </row>
    <row r="60" spans="1:3" x14ac:dyDescent="0.25">
      <c r="A60" t="s">
        <v>94</v>
      </c>
      <c r="B60" t="s">
        <v>95</v>
      </c>
      <c r="C60" s="8">
        <v>126576</v>
      </c>
    </row>
    <row r="61" spans="1:3" x14ac:dyDescent="0.25">
      <c r="A61" t="s">
        <v>96</v>
      </c>
      <c r="B61" t="s">
        <v>34</v>
      </c>
      <c r="C61" s="8">
        <v>128200</v>
      </c>
    </row>
    <row r="62" spans="1:3" x14ac:dyDescent="0.25">
      <c r="A62" t="s">
        <v>97</v>
      </c>
      <c r="B62" t="s">
        <v>32</v>
      </c>
      <c r="C62" s="8">
        <v>132700</v>
      </c>
    </row>
    <row r="63" spans="1:3" x14ac:dyDescent="0.25">
      <c r="A63" t="s">
        <v>98</v>
      </c>
      <c r="B63" t="s">
        <v>42</v>
      </c>
      <c r="C63" s="8">
        <v>121850</v>
      </c>
    </row>
    <row r="64" spans="1:3" x14ac:dyDescent="0.25">
      <c r="A64" t="s">
        <v>99</v>
      </c>
      <c r="B64" t="s">
        <v>34</v>
      </c>
      <c r="C64" s="8">
        <v>137085</v>
      </c>
    </row>
    <row r="65" spans="1:3" x14ac:dyDescent="0.25">
      <c r="A65" t="s">
        <v>100</v>
      </c>
      <c r="B65" t="s">
        <v>32</v>
      </c>
      <c r="C65" s="8">
        <v>126994</v>
      </c>
    </row>
    <row r="66" spans="1:3" x14ac:dyDescent="0.25">
      <c r="A66" t="s">
        <v>101</v>
      </c>
      <c r="B66" t="s">
        <v>60</v>
      </c>
      <c r="C66" s="8">
        <v>118900</v>
      </c>
    </row>
    <row r="67" spans="1:3" x14ac:dyDescent="0.25">
      <c r="A67" t="s">
        <v>102</v>
      </c>
      <c r="B67" t="s">
        <v>32</v>
      </c>
      <c r="C67" s="8">
        <v>130436</v>
      </c>
    </row>
    <row r="68" spans="1:3" x14ac:dyDescent="0.25">
      <c r="A68" t="s">
        <v>103</v>
      </c>
      <c r="B68" t="s">
        <v>32</v>
      </c>
      <c r="C68" s="8">
        <v>126994</v>
      </c>
    </row>
    <row r="69" spans="1:3" x14ac:dyDescent="0.25">
      <c r="A69" t="s">
        <v>104</v>
      </c>
      <c r="B69" t="s">
        <v>32</v>
      </c>
      <c r="C69" s="8">
        <v>120874</v>
      </c>
    </row>
    <row r="70" spans="1:3" x14ac:dyDescent="0.25">
      <c r="A70" t="s">
        <v>105</v>
      </c>
      <c r="B70" t="s">
        <v>32</v>
      </c>
      <c r="C70" s="8">
        <v>126994</v>
      </c>
    </row>
    <row r="71" spans="1:3" x14ac:dyDescent="0.25">
      <c r="A71" t="s">
        <v>106</v>
      </c>
      <c r="B71" t="s">
        <v>107</v>
      </c>
      <c r="C71" s="8">
        <v>135900</v>
      </c>
    </row>
    <row r="72" spans="1:3" x14ac:dyDescent="0.25">
      <c r="A72" t="s">
        <v>108</v>
      </c>
      <c r="B72" t="s">
        <v>34</v>
      </c>
      <c r="C72" s="8">
        <v>140759</v>
      </c>
    </row>
    <row r="73" spans="1:3" x14ac:dyDescent="0.25">
      <c r="A73" t="s">
        <v>109</v>
      </c>
      <c r="B73" t="s">
        <v>110</v>
      </c>
      <c r="C73" s="8">
        <v>105000</v>
      </c>
    </row>
    <row r="74" spans="1:3" x14ac:dyDescent="0.25">
      <c r="A74" t="s">
        <v>111</v>
      </c>
      <c r="B74" t="s">
        <v>36</v>
      </c>
      <c r="C74" s="8">
        <v>128733</v>
      </c>
    </row>
    <row r="75" spans="1:3" x14ac:dyDescent="0.25">
      <c r="A75" t="s">
        <v>112</v>
      </c>
      <c r="B75" t="s">
        <v>36</v>
      </c>
      <c r="C75" s="8">
        <v>129526</v>
      </c>
    </row>
    <row r="76" spans="1:3" x14ac:dyDescent="0.25">
      <c r="A76" t="s">
        <v>113</v>
      </c>
      <c r="B76" t="s">
        <v>36</v>
      </c>
      <c r="C76" s="8">
        <v>120566</v>
      </c>
    </row>
    <row r="77" spans="1:3" x14ac:dyDescent="0.25">
      <c r="A77" t="s">
        <v>114</v>
      </c>
      <c r="B77" t="s">
        <v>115</v>
      </c>
      <c r="C77" s="8">
        <v>137281</v>
      </c>
    </row>
    <row r="78" spans="1:3" x14ac:dyDescent="0.25">
      <c r="A78" t="s">
        <v>116</v>
      </c>
      <c r="B78" t="s">
        <v>36</v>
      </c>
      <c r="C78" s="8">
        <v>129190</v>
      </c>
    </row>
    <row r="79" spans="1:3" x14ac:dyDescent="0.25">
      <c r="A79" t="s">
        <v>117</v>
      </c>
      <c r="B79" t="s">
        <v>42</v>
      </c>
      <c r="C79" s="8">
        <v>133450</v>
      </c>
    </row>
    <row r="80" spans="1:3" x14ac:dyDescent="0.25">
      <c r="A80" t="s">
        <v>118</v>
      </c>
      <c r="B80" t="s">
        <v>34</v>
      </c>
      <c r="C80" s="8">
        <v>132180</v>
      </c>
    </row>
    <row r="81" spans="1:3" x14ac:dyDescent="0.25">
      <c r="A81" t="s">
        <v>119</v>
      </c>
      <c r="B81" t="s">
        <v>36</v>
      </c>
      <c r="C81" s="8">
        <v>126539</v>
      </c>
    </row>
    <row r="82" spans="1:3" x14ac:dyDescent="0.25">
      <c r="A82" t="s">
        <v>120</v>
      </c>
      <c r="B82" t="s">
        <v>38</v>
      </c>
      <c r="C82" s="8">
        <v>123785</v>
      </c>
    </row>
    <row r="83" spans="1:3" x14ac:dyDescent="0.25">
      <c r="A83" t="s">
        <v>121</v>
      </c>
      <c r="B83" t="s">
        <v>32</v>
      </c>
      <c r="C83" s="8">
        <v>136005</v>
      </c>
    </row>
    <row r="84" spans="1:3" x14ac:dyDescent="0.25">
      <c r="A84" t="s">
        <v>122</v>
      </c>
      <c r="B84" t="s">
        <v>36</v>
      </c>
      <c r="C84" s="8">
        <v>128570</v>
      </c>
    </row>
    <row r="85" spans="1:3" x14ac:dyDescent="0.25">
      <c r="A85" t="s">
        <v>123</v>
      </c>
      <c r="B85" t="s">
        <v>32</v>
      </c>
      <c r="C85" s="8">
        <v>133680</v>
      </c>
    </row>
    <row r="86" spans="1:3" x14ac:dyDescent="0.25">
      <c r="A86" t="s">
        <v>124</v>
      </c>
      <c r="B86" t="s">
        <v>95</v>
      </c>
      <c r="C86" s="8">
        <v>126948</v>
      </c>
    </row>
    <row r="87" spans="1:3" x14ac:dyDescent="0.25">
      <c r="A87" t="s">
        <v>125</v>
      </c>
      <c r="B87" t="s">
        <v>87</v>
      </c>
      <c r="C87" s="8">
        <v>128950</v>
      </c>
    </row>
    <row r="88" spans="1:3" x14ac:dyDescent="0.25">
      <c r="A88" t="s">
        <v>126</v>
      </c>
      <c r="B88" t="s">
        <v>36</v>
      </c>
      <c r="C88" s="8">
        <v>129190</v>
      </c>
    </row>
    <row r="89" spans="1:3" x14ac:dyDescent="0.25">
      <c r="A89" t="s">
        <v>127</v>
      </c>
      <c r="B89" t="s">
        <v>36</v>
      </c>
      <c r="C89" s="8">
        <v>129190</v>
      </c>
    </row>
    <row r="90" spans="1:3" x14ac:dyDescent="0.25">
      <c r="A90" t="s">
        <v>128</v>
      </c>
      <c r="B90" t="s">
        <v>36</v>
      </c>
      <c r="C90" s="8">
        <v>129190</v>
      </c>
    </row>
    <row r="91" spans="1:3" x14ac:dyDescent="0.25">
      <c r="A91" t="s">
        <v>129</v>
      </c>
      <c r="B91" t="s">
        <v>32</v>
      </c>
      <c r="C91" s="8">
        <v>124693</v>
      </c>
    </row>
    <row r="92" spans="1:3" x14ac:dyDescent="0.25">
      <c r="A92" t="s">
        <v>130</v>
      </c>
      <c r="B92" t="s">
        <v>36</v>
      </c>
      <c r="C92" s="8">
        <v>123648</v>
      </c>
    </row>
    <row r="93" spans="1:3" x14ac:dyDescent="0.25">
      <c r="A93" t="s">
        <v>131</v>
      </c>
      <c r="B93" t="s">
        <v>36</v>
      </c>
      <c r="C93" s="8">
        <v>123648</v>
      </c>
    </row>
    <row r="94" spans="1:3" x14ac:dyDescent="0.25">
      <c r="A94" t="s">
        <v>132</v>
      </c>
      <c r="B94" t="s">
        <v>36</v>
      </c>
      <c r="C94" s="8">
        <v>126539</v>
      </c>
    </row>
    <row r="95" spans="1:3" x14ac:dyDescent="0.25">
      <c r="A95" t="s">
        <v>133</v>
      </c>
      <c r="B95" t="s">
        <v>134</v>
      </c>
      <c r="C95" s="8">
        <v>111900</v>
      </c>
    </row>
    <row r="96" spans="1:3" x14ac:dyDescent="0.25">
      <c r="A96" t="s">
        <v>135</v>
      </c>
      <c r="B96" t="s">
        <v>36</v>
      </c>
      <c r="C96" s="8">
        <v>123648</v>
      </c>
    </row>
    <row r="97" spans="1:3" x14ac:dyDescent="0.25">
      <c r="A97" t="s">
        <v>136</v>
      </c>
      <c r="B97" t="s">
        <v>36</v>
      </c>
      <c r="C97" s="8">
        <v>126539</v>
      </c>
    </row>
    <row r="98" spans="1:3" x14ac:dyDescent="0.25">
      <c r="A98" t="s">
        <v>137</v>
      </c>
      <c r="B98" t="s">
        <v>36</v>
      </c>
      <c r="C98" s="8">
        <v>123648</v>
      </c>
    </row>
    <row r="99" spans="1:3" x14ac:dyDescent="0.25">
      <c r="A99" t="s">
        <v>138</v>
      </c>
      <c r="B99" t="s">
        <v>87</v>
      </c>
      <c r="C99" s="8">
        <v>142008</v>
      </c>
    </row>
    <row r="100" spans="1:3" x14ac:dyDescent="0.25">
      <c r="A100" t="s">
        <v>139</v>
      </c>
      <c r="B100" t="s">
        <v>36</v>
      </c>
      <c r="C100" s="8">
        <v>129190</v>
      </c>
    </row>
    <row r="101" spans="1:3" x14ac:dyDescent="0.25">
      <c r="A101" t="s">
        <v>140</v>
      </c>
      <c r="B101" t="s">
        <v>36</v>
      </c>
      <c r="C101" s="8">
        <v>129190</v>
      </c>
    </row>
    <row r="102" spans="1:3" x14ac:dyDescent="0.25">
      <c r="A102" t="s">
        <v>141</v>
      </c>
      <c r="B102" t="s">
        <v>36</v>
      </c>
      <c r="C102" s="8">
        <v>123648</v>
      </c>
    </row>
    <row r="103" spans="1:3" x14ac:dyDescent="0.25">
      <c r="A103" t="s">
        <v>142</v>
      </c>
      <c r="B103" t="s">
        <v>36</v>
      </c>
      <c r="C103" s="8">
        <v>123648</v>
      </c>
    </row>
    <row r="104" spans="1:3" x14ac:dyDescent="0.25">
      <c r="A104" t="s">
        <v>143</v>
      </c>
      <c r="B104" t="s">
        <v>36</v>
      </c>
      <c r="C104" s="8">
        <v>131215</v>
      </c>
    </row>
    <row r="105" spans="1:3" x14ac:dyDescent="0.25">
      <c r="A105" t="s">
        <v>144</v>
      </c>
      <c r="B105" t="s">
        <v>36</v>
      </c>
      <c r="C105" s="8">
        <v>140060</v>
      </c>
    </row>
    <row r="106" spans="1:3" x14ac:dyDescent="0.25">
      <c r="A106" t="s">
        <v>145</v>
      </c>
      <c r="B106" t="s">
        <v>36</v>
      </c>
      <c r="C106" s="8">
        <v>123648</v>
      </c>
    </row>
    <row r="107" spans="1:3" x14ac:dyDescent="0.25">
      <c r="A107" t="s">
        <v>146</v>
      </c>
      <c r="B107" t="s">
        <v>36</v>
      </c>
      <c r="C107" s="8">
        <v>123648</v>
      </c>
    </row>
    <row r="108" spans="1:3" x14ac:dyDescent="0.25">
      <c r="A108" t="s">
        <v>133</v>
      </c>
      <c r="B108" t="s">
        <v>147</v>
      </c>
      <c r="C108" s="8">
        <v>111900</v>
      </c>
    </row>
    <row r="109" spans="1:3" x14ac:dyDescent="0.25">
      <c r="A109" t="s">
        <v>148</v>
      </c>
      <c r="B109" t="s">
        <v>36</v>
      </c>
      <c r="C109" s="8">
        <v>123648</v>
      </c>
    </row>
    <row r="110" spans="1:3" x14ac:dyDescent="0.25">
      <c r="A110" t="s">
        <v>149</v>
      </c>
      <c r="B110" t="s">
        <v>95</v>
      </c>
      <c r="C110" s="8">
        <v>139932</v>
      </c>
    </row>
    <row r="111" spans="1:3" x14ac:dyDescent="0.25">
      <c r="A111" t="s">
        <v>150</v>
      </c>
      <c r="B111" t="s">
        <v>42</v>
      </c>
      <c r="C111" s="8">
        <v>128500</v>
      </c>
    </row>
    <row r="112" spans="1:3" x14ac:dyDescent="0.25">
      <c r="A112" t="s">
        <v>151</v>
      </c>
      <c r="B112" t="s">
        <v>32</v>
      </c>
      <c r="C112" s="8">
        <v>133680</v>
      </c>
    </row>
    <row r="113" spans="1:3" x14ac:dyDescent="0.25">
      <c r="A113" t="s">
        <v>152</v>
      </c>
      <c r="B113" t="s">
        <v>28</v>
      </c>
      <c r="C113" s="8">
        <v>133744</v>
      </c>
    </row>
    <row r="114" spans="1:3" x14ac:dyDescent="0.25">
      <c r="A114" t="s">
        <v>153</v>
      </c>
      <c r="B114" t="s">
        <v>36</v>
      </c>
      <c r="C114" s="8">
        <v>132444</v>
      </c>
    </row>
    <row r="115" spans="1:3" x14ac:dyDescent="0.25">
      <c r="A115" t="s">
        <v>154</v>
      </c>
      <c r="B115" t="s">
        <v>95</v>
      </c>
      <c r="C115" s="8">
        <v>143314</v>
      </c>
    </row>
    <row r="116" spans="1:3" x14ac:dyDescent="0.25">
      <c r="A116" t="s">
        <v>155</v>
      </c>
      <c r="B116" t="s">
        <v>34</v>
      </c>
      <c r="C116" s="8">
        <v>132180</v>
      </c>
    </row>
    <row r="117" spans="1:3" x14ac:dyDescent="0.25">
      <c r="A117" t="s">
        <v>156</v>
      </c>
      <c r="B117" t="s">
        <v>79</v>
      </c>
      <c r="C117" s="8">
        <v>144500</v>
      </c>
    </row>
    <row r="118" spans="1:3" x14ac:dyDescent="0.25">
      <c r="A118" t="s">
        <v>157</v>
      </c>
      <c r="B118" t="s">
        <v>36</v>
      </c>
      <c r="C118" s="8">
        <v>129190</v>
      </c>
    </row>
    <row r="119" spans="1:3" x14ac:dyDescent="0.25">
      <c r="A119" t="s">
        <v>158</v>
      </c>
      <c r="B119" t="s">
        <v>79</v>
      </c>
      <c r="C119" s="8">
        <v>144214</v>
      </c>
    </row>
    <row r="120" spans="1:3" x14ac:dyDescent="0.25">
      <c r="A120" t="s">
        <v>159</v>
      </c>
      <c r="B120" t="s">
        <v>36</v>
      </c>
      <c r="C120" s="8">
        <v>143500</v>
      </c>
    </row>
    <row r="121" spans="1:3" x14ac:dyDescent="0.25">
      <c r="A121" t="s">
        <v>160</v>
      </c>
      <c r="B121" t="s">
        <v>36</v>
      </c>
      <c r="C121" s="8">
        <v>133745</v>
      </c>
    </row>
    <row r="122" spans="1:3" x14ac:dyDescent="0.25">
      <c r="A122" t="s">
        <v>161</v>
      </c>
      <c r="B122" t="s">
        <v>36</v>
      </c>
      <c r="C122" s="8">
        <v>133744</v>
      </c>
    </row>
    <row r="123" spans="1:3" x14ac:dyDescent="0.25">
      <c r="A123" t="s">
        <v>162</v>
      </c>
      <c r="B123" t="s">
        <v>36</v>
      </c>
      <c r="C123" s="8">
        <v>133744</v>
      </c>
    </row>
    <row r="124" spans="1:3" x14ac:dyDescent="0.25">
      <c r="A124" t="s">
        <v>163</v>
      </c>
      <c r="B124" t="s">
        <v>36</v>
      </c>
      <c r="C124" s="8">
        <v>133744</v>
      </c>
    </row>
    <row r="125" spans="1:3" x14ac:dyDescent="0.25">
      <c r="A125" t="s">
        <v>164</v>
      </c>
      <c r="B125" t="s">
        <v>165</v>
      </c>
      <c r="C125" s="8">
        <v>152980</v>
      </c>
    </row>
    <row r="126" spans="1:3" x14ac:dyDescent="0.25">
      <c r="A126" t="s">
        <v>166</v>
      </c>
      <c r="B126" t="s">
        <v>36</v>
      </c>
      <c r="C126" s="8">
        <v>128570</v>
      </c>
    </row>
    <row r="127" spans="1:3" x14ac:dyDescent="0.25">
      <c r="A127" t="s">
        <v>167</v>
      </c>
      <c r="B127" t="s">
        <v>36</v>
      </c>
      <c r="C127" s="8">
        <v>123648</v>
      </c>
    </row>
    <row r="128" spans="1:3" x14ac:dyDescent="0.25">
      <c r="A128" t="s">
        <v>168</v>
      </c>
      <c r="B128" t="s">
        <v>36</v>
      </c>
      <c r="C128" s="8">
        <v>130257</v>
      </c>
    </row>
    <row r="129" spans="1:3" x14ac:dyDescent="0.25">
      <c r="A129" t="s">
        <v>169</v>
      </c>
      <c r="B129" t="s">
        <v>170</v>
      </c>
      <c r="C129" s="8">
        <v>130086</v>
      </c>
    </row>
    <row r="130" spans="1:3" x14ac:dyDescent="0.25">
      <c r="A130" t="s">
        <v>171</v>
      </c>
      <c r="B130" t="s">
        <v>36</v>
      </c>
      <c r="C130" s="8">
        <v>128295</v>
      </c>
    </row>
    <row r="131" spans="1:3" x14ac:dyDescent="0.25">
      <c r="A131" t="s">
        <v>172</v>
      </c>
      <c r="B131" t="s">
        <v>36</v>
      </c>
      <c r="C131" s="8">
        <v>128397</v>
      </c>
    </row>
    <row r="132" spans="1:3" x14ac:dyDescent="0.25">
      <c r="A132" t="s">
        <v>173</v>
      </c>
      <c r="B132" t="s">
        <v>115</v>
      </c>
      <c r="C132" s="8">
        <v>130746</v>
      </c>
    </row>
    <row r="133" spans="1:3" x14ac:dyDescent="0.25">
      <c r="A133" t="s">
        <v>174</v>
      </c>
      <c r="B133" t="s">
        <v>42</v>
      </c>
      <c r="C133" s="8">
        <v>132250</v>
      </c>
    </row>
    <row r="134" spans="1:3" x14ac:dyDescent="0.25">
      <c r="A134" t="s">
        <v>175</v>
      </c>
      <c r="B134" t="s">
        <v>36</v>
      </c>
      <c r="C134" s="8">
        <v>128030</v>
      </c>
    </row>
    <row r="135" spans="1:3" x14ac:dyDescent="0.25">
      <c r="A135" t="s">
        <v>176</v>
      </c>
      <c r="B135" t="s">
        <v>32</v>
      </c>
      <c r="C135" s="8">
        <v>133680</v>
      </c>
    </row>
    <row r="136" spans="1:3" x14ac:dyDescent="0.25">
      <c r="A136" t="s">
        <v>177</v>
      </c>
      <c r="B136" t="s">
        <v>178</v>
      </c>
      <c r="C136" s="8">
        <v>134920</v>
      </c>
    </row>
    <row r="137" spans="1:3" x14ac:dyDescent="0.25">
      <c r="A137" t="s">
        <v>179</v>
      </c>
      <c r="B137" t="s">
        <v>42</v>
      </c>
      <c r="C137" s="8">
        <v>132250</v>
      </c>
    </row>
    <row r="138" spans="1:3" x14ac:dyDescent="0.25">
      <c r="A138" t="s">
        <v>133</v>
      </c>
      <c r="B138" t="s">
        <v>147</v>
      </c>
      <c r="C138" s="8">
        <v>111900</v>
      </c>
    </row>
    <row r="139" spans="1:3" x14ac:dyDescent="0.25">
      <c r="A139" t="s">
        <v>180</v>
      </c>
      <c r="B139" t="s">
        <v>32</v>
      </c>
      <c r="C139" s="8">
        <v>130436</v>
      </c>
    </row>
    <row r="140" spans="1:3" x14ac:dyDescent="0.25">
      <c r="A140" t="s">
        <v>181</v>
      </c>
      <c r="B140" t="s">
        <v>38</v>
      </c>
      <c r="C140" s="8">
        <v>135523</v>
      </c>
    </row>
    <row r="141" spans="1:3" x14ac:dyDescent="0.25">
      <c r="A141" t="s">
        <v>182</v>
      </c>
      <c r="B141" t="s">
        <v>38</v>
      </c>
      <c r="C141" s="8">
        <v>123785</v>
      </c>
    </row>
    <row r="142" spans="1:3" x14ac:dyDescent="0.25">
      <c r="A142" t="s">
        <v>183</v>
      </c>
      <c r="B142" t="s">
        <v>42</v>
      </c>
      <c r="C142" s="8">
        <v>136500</v>
      </c>
    </row>
    <row r="143" spans="1:3" x14ac:dyDescent="0.25">
      <c r="A143" t="s">
        <v>184</v>
      </c>
      <c r="B143" t="s">
        <v>28</v>
      </c>
      <c r="C143" s="8">
        <v>129330</v>
      </c>
    </row>
    <row r="144" spans="1:3" x14ac:dyDescent="0.25">
      <c r="A144" t="s">
        <v>185</v>
      </c>
      <c r="B144" t="s">
        <v>42</v>
      </c>
      <c r="C144" s="8">
        <v>133744</v>
      </c>
    </row>
    <row r="145" spans="1:3" x14ac:dyDescent="0.25">
      <c r="A145" t="s">
        <v>186</v>
      </c>
      <c r="B145" t="s">
        <v>36</v>
      </c>
      <c r="C145" s="8">
        <v>132180</v>
      </c>
    </row>
    <row r="146" spans="1:3" x14ac:dyDescent="0.25">
      <c r="A146" t="s">
        <v>187</v>
      </c>
      <c r="B146" t="s">
        <v>32</v>
      </c>
      <c r="C146" s="8">
        <v>136005</v>
      </c>
    </row>
    <row r="147" spans="1:3" x14ac:dyDescent="0.25">
      <c r="A147" t="s">
        <v>188</v>
      </c>
      <c r="B147" t="s">
        <v>87</v>
      </c>
      <c r="C147" s="8">
        <v>127078</v>
      </c>
    </row>
    <row r="148" spans="1:3" x14ac:dyDescent="0.25">
      <c r="A148" t="s">
        <v>189</v>
      </c>
      <c r="B148" t="s">
        <v>34</v>
      </c>
      <c r="C148" s="8">
        <v>124693</v>
      </c>
    </row>
    <row r="149" spans="1:3" x14ac:dyDescent="0.25">
      <c r="A149" t="s">
        <v>190</v>
      </c>
      <c r="B149" t="s">
        <v>115</v>
      </c>
      <c r="C149" s="8">
        <v>117149</v>
      </c>
    </row>
    <row r="150" spans="1:3" x14ac:dyDescent="0.25">
      <c r="A150" t="s">
        <v>191</v>
      </c>
      <c r="B150" t="s">
        <v>36</v>
      </c>
      <c r="C150" s="8">
        <v>128676</v>
      </c>
    </row>
    <row r="151" spans="1:3" x14ac:dyDescent="0.25">
      <c r="A151" t="s">
        <v>192</v>
      </c>
      <c r="B151" t="s">
        <v>95</v>
      </c>
      <c r="C151" s="8">
        <v>136219</v>
      </c>
    </row>
    <row r="152" spans="1:3" x14ac:dyDescent="0.25">
      <c r="A152" t="s">
        <v>193</v>
      </c>
      <c r="B152" t="s">
        <v>36</v>
      </c>
      <c r="C152" s="8">
        <v>128676</v>
      </c>
    </row>
    <row r="153" spans="1:3" x14ac:dyDescent="0.25">
      <c r="A153" t="s">
        <v>194</v>
      </c>
      <c r="B153" t="s">
        <v>38</v>
      </c>
      <c r="C153" s="8">
        <v>123785</v>
      </c>
    </row>
    <row r="154" spans="1:3" x14ac:dyDescent="0.25">
      <c r="A154" t="s">
        <v>195</v>
      </c>
      <c r="B154" t="s">
        <v>36</v>
      </c>
      <c r="C154" s="8">
        <v>131215</v>
      </c>
    </row>
    <row r="155" spans="1:3" x14ac:dyDescent="0.25">
      <c r="A155" t="s">
        <v>196</v>
      </c>
      <c r="B155" t="s">
        <v>38</v>
      </c>
      <c r="C155" s="8">
        <v>135523</v>
      </c>
    </row>
    <row r="156" spans="1:3" x14ac:dyDescent="0.25">
      <c r="A156" t="s">
        <v>197</v>
      </c>
      <c r="B156" t="s">
        <v>36</v>
      </c>
      <c r="C156" s="8">
        <v>175000</v>
      </c>
    </row>
    <row r="157" spans="1:3" x14ac:dyDescent="0.25">
      <c r="A157" t="s">
        <v>198</v>
      </c>
      <c r="B157" t="s">
        <v>36</v>
      </c>
      <c r="C157" s="8">
        <v>148677</v>
      </c>
    </row>
    <row r="158" spans="1:3" x14ac:dyDescent="0.25">
      <c r="A158" t="s">
        <v>199</v>
      </c>
      <c r="B158" t="s">
        <v>200</v>
      </c>
      <c r="C158" s="8">
        <v>137900</v>
      </c>
    </row>
    <row r="159" spans="1:3" x14ac:dyDescent="0.25">
      <c r="A159" t="s">
        <v>201</v>
      </c>
      <c r="B159" t="s">
        <v>36</v>
      </c>
      <c r="C159" s="8">
        <v>126539</v>
      </c>
    </row>
    <row r="160" spans="1:3" x14ac:dyDescent="0.25">
      <c r="A160" t="s">
        <v>202</v>
      </c>
      <c r="B160" t="s">
        <v>36</v>
      </c>
      <c r="C160" s="8">
        <v>131683</v>
      </c>
    </row>
    <row r="161" spans="1:3" x14ac:dyDescent="0.25">
      <c r="A161" t="s">
        <v>203</v>
      </c>
      <c r="B161" t="s">
        <v>36</v>
      </c>
      <c r="C161" s="8">
        <v>128030</v>
      </c>
    </row>
    <row r="162" spans="1:3" x14ac:dyDescent="0.25">
      <c r="A162" t="s">
        <v>204</v>
      </c>
      <c r="B162" t="s">
        <v>34</v>
      </c>
      <c r="C162" s="8">
        <v>132180</v>
      </c>
    </row>
    <row r="163" spans="1:3" x14ac:dyDescent="0.25">
      <c r="A163" t="s">
        <v>205</v>
      </c>
      <c r="B163" t="s">
        <v>32</v>
      </c>
      <c r="C163" s="8">
        <v>132018</v>
      </c>
    </row>
    <row r="164" spans="1:3" x14ac:dyDescent="0.25">
      <c r="A164" t="s">
        <v>206</v>
      </c>
      <c r="B164" t="s">
        <v>115</v>
      </c>
      <c r="C164" s="8">
        <v>130881</v>
      </c>
    </row>
    <row r="165" spans="1:3" x14ac:dyDescent="0.25">
      <c r="A165" t="s">
        <v>207</v>
      </c>
      <c r="B165" t="s">
        <v>36</v>
      </c>
      <c r="C165" s="8">
        <v>129462</v>
      </c>
    </row>
    <row r="166" spans="1:3" x14ac:dyDescent="0.25">
      <c r="A166" t="s">
        <v>208</v>
      </c>
      <c r="B166" t="s">
        <v>107</v>
      </c>
      <c r="C166" s="8">
        <v>156800</v>
      </c>
    </row>
    <row r="167" spans="1:3" x14ac:dyDescent="0.25">
      <c r="A167" t="s">
        <v>209</v>
      </c>
      <c r="B167" t="s">
        <v>79</v>
      </c>
      <c r="C167" s="8">
        <v>144500</v>
      </c>
    </row>
    <row r="168" spans="1:3" x14ac:dyDescent="0.25">
      <c r="A168" t="s">
        <v>210</v>
      </c>
      <c r="B168" t="s">
        <v>36</v>
      </c>
      <c r="C168" s="8">
        <v>132180</v>
      </c>
    </row>
    <row r="169" spans="1:3" x14ac:dyDescent="0.25">
      <c r="A169" t="s">
        <v>211</v>
      </c>
      <c r="B169" t="s">
        <v>38</v>
      </c>
      <c r="C169" s="8">
        <v>129712</v>
      </c>
    </row>
    <row r="170" spans="1:3" x14ac:dyDescent="0.25">
      <c r="A170" t="s">
        <v>212</v>
      </c>
      <c r="B170" t="s">
        <v>38</v>
      </c>
      <c r="C170" s="8">
        <v>136345</v>
      </c>
    </row>
    <row r="171" spans="1:3" x14ac:dyDescent="0.25">
      <c r="A171" t="s">
        <v>213</v>
      </c>
      <c r="B171" t="s">
        <v>36</v>
      </c>
      <c r="C171" s="8">
        <v>120617</v>
      </c>
    </row>
    <row r="172" spans="1:3" x14ac:dyDescent="0.25">
      <c r="A172" t="s">
        <v>214</v>
      </c>
      <c r="B172" t="s">
        <v>60</v>
      </c>
      <c r="C172" s="8">
        <v>127111</v>
      </c>
    </row>
    <row r="173" spans="1:3" x14ac:dyDescent="0.25">
      <c r="A173" t="s">
        <v>215</v>
      </c>
      <c r="B173" t="s">
        <v>95</v>
      </c>
      <c r="C173" s="8">
        <v>137454</v>
      </c>
    </row>
    <row r="174" spans="1:3" x14ac:dyDescent="0.25">
      <c r="A174" t="s">
        <v>216</v>
      </c>
      <c r="B174" t="s">
        <v>36</v>
      </c>
      <c r="C174" s="8">
        <v>128856</v>
      </c>
    </row>
    <row r="175" spans="1:3" x14ac:dyDescent="0.25">
      <c r="A175" t="s">
        <v>217</v>
      </c>
      <c r="B175" t="s">
        <v>32</v>
      </c>
      <c r="C175" s="8">
        <v>132018</v>
      </c>
    </row>
    <row r="176" spans="1:3" x14ac:dyDescent="0.25">
      <c r="A176" t="s">
        <v>133</v>
      </c>
      <c r="B176" t="s">
        <v>218</v>
      </c>
      <c r="C176" s="8">
        <v>111900</v>
      </c>
    </row>
    <row r="177" spans="1:3" x14ac:dyDescent="0.25">
      <c r="A177" t="s">
        <v>219</v>
      </c>
      <c r="B177" t="s">
        <v>20</v>
      </c>
      <c r="C177" s="8">
        <v>130256</v>
      </c>
    </row>
    <row r="178" spans="1:3" x14ac:dyDescent="0.25">
      <c r="A178" t="s">
        <v>220</v>
      </c>
      <c r="B178" t="s">
        <v>178</v>
      </c>
      <c r="C178" s="8">
        <v>131500</v>
      </c>
    </row>
    <row r="179" spans="1:3" x14ac:dyDescent="0.25">
      <c r="A179" t="s">
        <v>221</v>
      </c>
      <c r="B179" t="s">
        <v>95</v>
      </c>
      <c r="C179" s="8">
        <v>133409</v>
      </c>
    </row>
    <row r="180" spans="1:3" x14ac:dyDescent="0.25">
      <c r="A180" t="s">
        <v>222</v>
      </c>
      <c r="B180" t="s">
        <v>95</v>
      </c>
      <c r="C180" s="8">
        <v>138957</v>
      </c>
    </row>
    <row r="181" spans="1:3" x14ac:dyDescent="0.25">
      <c r="A181" t="s">
        <v>223</v>
      </c>
      <c r="B181" t="s">
        <v>36</v>
      </c>
      <c r="C181" s="8">
        <v>128733</v>
      </c>
    </row>
    <row r="182" spans="1:3" x14ac:dyDescent="0.25">
      <c r="A182" t="s">
        <v>224</v>
      </c>
      <c r="B182" t="s">
        <v>36</v>
      </c>
      <c r="C182" s="8">
        <v>129526</v>
      </c>
    </row>
    <row r="183" spans="1:3" x14ac:dyDescent="0.25">
      <c r="A183" t="s">
        <v>225</v>
      </c>
      <c r="B183" t="s">
        <v>178</v>
      </c>
      <c r="C183" s="8">
        <v>131500</v>
      </c>
    </row>
    <row r="184" spans="1:3" x14ac:dyDescent="0.25">
      <c r="A184" t="s">
        <v>226</v>
      </c>
      <c r="B184" t="s">
        <v>227</v>
      </c>
      <c r="C184" s="8">
        <v>129462</v>
      </c>
    </row>
    <row r="185" spans="1:3" x14ac:dyDescent="0.25">
      <c r="A185" t="s">
        <v>228</v>
      </c>
      <c r="B185" t="s">
        <v>95</v>
      </c>
      <c r="C185" s="8">
        <v>133801</v>
      </c>
    </row>
    <row r="186" spans="1:3" x14ac:dyDescent="0.25">
      <c r="A186" t="s">
        <v>229</v>
      </c>
      <c r="B186" t="s">
        <v>38</v>
      </c>
      <c r="C186" s="8">
        <v>135523</v>
      </c>
    </row>
    <row r="187" spans="1:3" x14ac:dyDescent="0.25">
      <c r="A187" t="s">
        <v>230</v>
      </c>
      <c r="B187" t="s">
        <v>36</v>
      </c>
      <c r="C187" s="8">
        <v>132180</v>
      </c>
    </row>
    <row r="188" spans="1:3" x14ac:dyDescent="0.25">
      <c r="A188" t="s">
        <v>231</v>
      </c>
      <c r="B188" t="s">
        <v>36</v>
      </c>
      <c r="C188" s="8">
        <v>128676</v>
      </c>
    </row>
    <row r="189" spans="1:3" x14ac:dyDescent="0.25">
      <c r="A189" t="s">
        <v>232</v>
      </c>
      <c r="B189" t="s">
        <v>42</v>
      </c>
      <c r="C189" s="8">
        <v>132250</v>
      </c>
    </row>
    <row r="190" spans="1:3" x14ac:dyDescent="0.25">
      <c r="A190" t="s">
        <v>233</v>
      </c>
      <c r="B190" t="s">
        <v>36</v>
      </c>
      <c r="C190" s="8">
        <v>132180</v>
      </c>
    </row>
    <row r="191" spans="1:3" x14ac:dyDescent="0.25">
      <c r="A191" t="s">
        <v>234</v>
      </c>
      <c r="B191" t="s">
        <v>36</v>
      </c>
      <c r="C191" s="8">
        <v>185000</v>
      </c>
    </row>
    <row r="192" spans="1:3" x14ac:dyDescent="0.25">
      <c r="A192" t="s">
        <v>235</v>
      </c>
      <c r="B192" t="s">
        <v>36</v>
      </c>
      <c r="C192" s="8">
        <v>120617</v>
      </c>
    </row>
    <row r="193" spans="1:3" x14ac:dyDescent="0.25">
      <c r="A193" t="s">
        <v>236</v>
      </c>
      <c r="B193" t="s">
        <v>32</v>
      </c>
      <c r="C193" s="8">
        <v>132018</v>
      </c>
    </row>
    <row r="194" spans="1:3" x14ac:dyDescent="0.25">
      <c r="A194" t="s">
        <v>237</v>
      </c>
      <c r="B194" t="s">
        <v>178</v>
      </c>
      <c r="C194" s="8">
        <v>289000</v>
      </c>
    </row>
    <row r="195" spans="1:3" x14ac:dyDescent="0.25">
      <c r="A195" t="s">
        <v>238</v>
      </c>
      <c r="B195" t="s">
        <v>42</v>
      </c>
      <c r="C195" s="8">
        <v>135500</v>
      </c>
    </row>
    <row r="196" spans="1:3" x14ac:dyDescent="0.25">
      <c r="A196" t="s">
        <v>239</v>
      </c>
      <c r="B196" t="s">
        <v>95</v>
      </c>
      <c r="C196" s="8">
        <v>149592</v>
      </c>
    </row>
    <row r="197" spans="1:3" x14ac:dyDescent="0.25">
      <c r="A197" t="s">
        <v>240</v>
      </c>
      <c r="B197" t="s">
        <v>36</v>
      </c>
      <c r="C197" s="8">
        <v>128856</v>
      </c>
    </row>
    <row r="198" spans="1:3" x14ac:dyDescent="0.25">
      <c r="A198" t="s">
        <v>241</v>
      </c>
      <c r="B198" t="s">
        <v>36</v>
      </c>
      <c r="C198" s="8">
        <v>129462</v>
      </c>
    </row>
    <row r="199" spans="1:3" x14ac:dyDescent="0.25">
      <c r="A199" t="s">
        <v>242</v>
      </c>
      <c r="B199" t="s">
        <v>42</v>
      </c>
      <c r="C199" s="8">
        <v>131450</v>
      </c>
    </row>
    <row r="200" spans="1:3" x14ac:dyDescent="0.25">
      <c r="A200" t="s">
        <v>243</v>
      </c>
      <c r="B200" t="s">
        <v>36</v>
      </c>
      <c r="C200" s="8">
        <v>138775</v>
      </c>
    </row>
    <row r="201" spans="1:3" x14ac:dyDescent="0.25">
      <c r="A201" t="s">
        <v>244</v>
      </c>
      <c r="B201" t="s">
        <v>36</v>
      </c>
      <c r="C201" s="8">
        <v>138775</v>
      </c>
    </row>
    <row r="202" spans="1:3" x14ac:dyDescent="0.25">
      <c r="A202" t="s">
        <v>245</v>
      </c>
      <c r="B202" t="s">
        <v>36</v>
      </c>
      <c r="C202" s="8">
        <v>131369</v>
      </c>
    </row>
    <row r="203" spans="1:3" x14ac:dyDescent="0.25">
      <c r="A203" t="s">
        <v>246</v>
      </c>
      <c r="B203" t="s">
        <v>32</v>
      </c>
      <c r="C203" s="8">
        <v>133680</v>
      </c>
    </row>
    <row r="204" spans="1:3" x14ac:dyDescent="0.25">
      <c r="A204" t="s">
        <v>247</v>
      </c>
      <c r="B204" t="s">
        <v>36</v>
      </c>
      <c r="C204" s="8">
        <v>126539</v>
      </c>
    </row>
    <row r="205" spans="1:3" x14ac:dyDescent="0.25">
      <c r="A205" t="s">
        <v>248</v>
      </c>
      <c r="B205" t="s">
        <v>32</v>
      </c>
      <c r="C205" s="8">
        <v>124693</v>
      </c>
    </row>
    <row r="206" spans="1:3" x14ac:dyDescent="0.25">
      <c r="A206" t="s">
        <v>249</v>
      </c>
      <c r="B206" t="s">
        <v>36</v>
      </c>
      <c r="C206" s="8">
        <v>126539</v>
      </c>
    </row>
    <row r="207" spans="1:3" x14ac:dyDescent="0.25">
      <c r="A207" t="s">
        <v>250</v>
      </c>
      <c r="B207" t="s">
        <v>36</v>
      </c>
      <c r="C207" s="8">
        <v>126539</v>
      </c>
    </row>
    <row r="208" spans="1:3" x14ac:dyDescent="0.25">
      <c r="A208" t="s">
        <v>251</v>
      </c>
      <c r="B208" t="s">
        <v>36</v>
      </c>
      <c r="C208" s="8">
        <v>126539</v>
      </c>
    </row>
    <row r="209" spans="1:3" x14ac:dyDescent="0.25">
      <c r="A209" t="s">
        <v>252</v>
      </c>
      <c r="B209" t="s">
        <v>36</v>
      </c>
      <c r="C209" s="8">
        <v>126539</v>
      </c>
    </row>
    <row r="210" spans="1:3" x14ac:dyDescent="0.25">
      <c r="A210" t="s">
        <v>253</v>
      </c>
      <c r="B210" t="s">
        <v>46</v>
      </c>
      <c r="C210" s="8">
        <v>132900</v>
      </c>
    </row>
    <row r="211" spans="1:3" x14ac:dyDescent="0.25">
      <c r="A211" t="s">
        <v>254</v>
      </c>
      <c r="B211" t="s">
        <v>36</v>
      </c>
      <c r="C211" s="8">
        <v>130257</v>
      </c>
    </row>
    <row r="212" spans="1:3" x14ac:dyDescent="0.25">
      <c r="A212" t="s">
        <v>255</v>
      </c>
      <c r="B212" t="s">
        <v>36</v>
      </c>
      <c r="C212" s="8">
        <v>132551</v>
      </c>
    </row>
    <row r="213" spans="1:3" x14ac:dyDescent="0.25">
      <c r="A213" t="s">
        <v>256</v>
      </c>
      <c r="B213" t="s">
        <v>36</v>
      </c>
      <c r="C213" s="8">
        <v>130257</v>
      </c>
    </row>
    <row r="214" spans="1:3" x14ac:dyDescent="0.25">
      <c r="A214" t="s">
        <v>257</v>
      </c>
      <c r="B214" t="s">
        <v>38</v>
      </c>
      <c r="C214" s="8">
        <v>147838</v>
      </c>
    </row>
    <row r="215" spans="1:3" x14ac:dyDescent="0.25">
      <c r="A215" t="s">
        <v>258</v>
      </c>
      <c r="B215" t="s">
        <v>36</v>
      </c>
      <c r="C215" s="8">
        <v>129462</v>
      </c>
    </row>
    <row r="216" spans="1:3" x14ac:dyDescent="0.25">
      <c r="A216" t="s">
        <v>259</v>
      </c>
      <c r="B216" t="s">
        <v>36</v>
      </c>
      <c r="C216" s="8">
        <v>127513</v>
      </c>
    </row>
    <row r="217" spans="1:3" x14ac:dyDescent="0.25">
      <c r="A217" t="s">
        <v>260</v>
      </c>
      <c r="B217" t="s">
        <v>36</v>
      </c>
      <c r="C217" s="8">
        <v>131215</v>
      </c>
    </row>
    <row r="218" spans="1:3" x14ac:dyDescent="0.25">
      <c r="A218" t="s">
        <v>261</v>
      </c>
      <c r="B218" t="s">
        <v>87</v>
      </c>
      <c r="C218" s="8">
        <v>151734</v>
      </c>
    </row>
    <row r="219" spans="1:3" x14ac:dyDescent="0.25">
      <c r="A219" t="s">
        <v>262</v>
      </c>
      <c r="B219" t="s">
        <v>42</v>
      </c>
      <c r="C219" s="8">
        <v>132500</v>
      </c>
    </row>
    <row r="220" spans="1:3" x14ac:dyDescent="0.25">
      <c r="A220" t="s">
        <v>263</v>
      </c>
      <c r="B220" t="s">
        <v>79</v>
      </c>
      <c r="C220" s="8">
        <v>174105</v>
      </c>
    </row>
    <row r="221" spans="1:3" x14ac:dyDescent="0.25">
      <c r="A221" t="s">
        <v>264</v>
      </c>
      <c r="B221" t="s">
        <v>95</v>
      </c>
      <c r="C221" s="8">
        <v>140253</v>
      </c>
    </row>
    <row r="222" spans="1:3" x14ac:dyDescent="0.25">
      <c r="A222" t="s">
        <v>265</v>
      </c>
      <c r="B222" t="s">
        <v>42</v>
      </c>
      <c r="C222" s="8">
        <v>132250</v>
      </c>
    </row>
    <row r="223" spans="1:3" x14ac:dyDescent="0.25">
      <c r="A223" t="s">
        <v>266</v>
      </c>
      <c r="B223" t="s">
        <v>36</v>
      </c>
      <c r="C223" s="8">
        <v>132180</v>
      </c>
    </row>
    <row r="224" spans="1:3" x14ac:dyDescent="0.25">
      <c r="A224" t="s">
        <v>267</v>
      </c>
      <c r="B224" t="s">
        <v>36</v>
      </c>
      <c r="C224" s="8">
        <v>120566</v>
      </c>
    </row>
    <row r="225" spans="1:3" x14ac:dyDescent="0.25">
      <c r="A225" t="s">
        <v>268</v>
      </c>
      <c r="B225" t="s">
        <v>36</v>
      </c>
      <c r="C225" s="8">
        <v>120566</v>
      </c>
    </row>
    <row r="226" spans="1:3" x14ac:dyDescent="0.25">
      <c r="A226" t="s">
        <v>269</v>
      </c>
      <c r="B226" t="s">
        <v>38</v>
      </c>
      <c r="C226" s="8">
        <v>207200</v>
      </c>
    </row>
    <row r="227" spans="1:3" x14ac:dyDescent="0.25">
      <c r="A227" t="s">
        <v>270</v>
      </c>
      <c r="B227" t="s">
        <v>36</v>
      </c>
      <c r="C227" s="8">
        <v>132444</v>
      </c>
    </row>
    <row r="228" spans="1:3" x14ac:dyDescent="0.25">
      <c r="A228" t="s">
        <v>271</v>
      </c>
      <c r="B228" t="s">
        <v>36</v>
      </c>
      <c r="C228" s="8">
        <v>120566</v>
      </c>
    </row>
    <row r="229" spans="1:3" x14ac:dyDescent="0.25">
      <c r="A229" t="s">
        <v>272</v>
      </c>
      <c r="B229" t="s">
        <v>95</v>
      </c>
      <c r="C229" s="8">
        <v>124526</v>
      </c>
    </row>
    <row r="230" spans="1:3" x14ac:dyDescent="0.25">
      <c r="A230" t="s">
        <v>273</v>
      </c>
      <c r="B230" t="s">
        <v>36</v>
      </c>
      <c r="C230" s="8">
        <v>120566</v>
      </c>
    </row>
    <row r="231" spans="1:3" x14ac:dyDescent="0.25">
      <c r="A231" t="s">
        <v>133</v>
      </c>
      <c r="B231" t="s">
        <v>147</v>
      </c>
      <c r="C231" s="8">
        <v>111900</v>
      </c>
    </row>
    <row r="232" spans="1:3" x14ac:dyDescent="0.25">
      <c r="A232" t="s">
        <v>274</v>
      </c>
      <c r="B232" t="s">
        <v>36</v>
      </c>
      <c r="C232" s="8">
        <v>120566</v>
      </c>
    </row>
    <row r="233" spans="1:3" x14ac:dyDescent="0.25">
      <c r="A233" t="s">
        <v>275</v>
      </c>
      <c r="B233" t="s">
        <v>36</v>
      </c>
      <c r="C233" s="8">
        <v>120566</v>
      </c>
    </row>
    <row r="234" spans="1:3" x14ac:dyDescent="0.25">
      <c r="A234" t="s">
        <v>276</v>
      </c>
      <c r="B234" t="s">
        <v>36</v>
      </c>
      <c r="C234" s="8">
        <v>129462</v>
      </c>
    </row>
    <row r="235" spans="1:3" x14ac:dyDescent="0.25">
      <c r="A235" t="s">
        <v>277</v>
      </c>
      <c r="B235" t="s">
        <v>36</v>
      </c>
      <c r="C235" s="8">
        <v>128030</v>
      </c>
    </row>
    <row r="236" spans="1:3" x14ac:dyDescent="0.25">
      <c r="A236" t="s">
        <v>278</v>
      </c>
      <c r="B236" t="s">
        <v>36</v>
      </c>
      <c r="C236" s="8">
        <v>129190</v>
      </c>
    </row>
    <row r="237" spans="1:3" x14ac:dyDescent="0.25">
      <c r="A237" t="s">
        <v>133</v>
      </c>
      <c r="B237" t="s">
        <v>147</v>
      </c>
      <c r="C237" s="8">
        <v>111900</v>
      </c>
    </row>
    <row r="238" spans="1:3" x14ac:dyDescent="0.25">
      <c r="A238" t="s">
        <v>279</v>
      </c>
      <c r="B238" t="s">
        <v>32</v>
      </c>
      <c r="C238" s="8">
        <v>133680</v>
      </c>
    </row>
    <row r="239" spans="1:3" x14ac:dyDescent="0.25">
      <c r="A239" t="s">
        <v>280</v>
      </c>
      <c r="B239" t="s">
        <v>36</v>
      </c>
      <c r="C239" s="8">
        <v>130257</v>
      </c>
    </row>
    <row r="240" spans="1:3" x14ac:dyDescent="0.25">
      <c r="A240" t="s">
        <v>281</v>
      </c>
      <c r="B240" t="s">
        <v>36</v>
      </c>
      <c r="C240" s="8">
        <v>132180</v>
      </c>
    </row>
    <row r="241" spans="1:3" x14ac:dyDescent="0.25">
      <c r="A241" t="s">
        <v>282</v>
      </c>
      <c r="B241" t="s">
        <v>32</v>
      </c>
      <c r="C241" s="8">
        <v>133680</v>
      </c>
    </row>
    <row r="242" spans="1:3" x14ac:dyDescent="0.25">
      <c r="A242" t="s">
        <v>283</v>
      </c>
      <c r="B242" t="s">
        <v>36</v>
      </c>
      <c r="C242" s="8">
        <v>179120</v>
      </c>
    </row>
    <row r="243" spans="1:3" x14ac:dyDescent="0.25">
      <c r="A243" t="s">
        <v>284</v>
      </c>
      <c r="B243" t="s">
        <v>36</v>
      </c>
      <c r="C243" s="8">
        <v>179120</v>
      </c>
    </row>
    <row r="244" spans="1:3" x14ac:dyDescent="0.25">
      <c r="A244" t="s">
        <v>285</v>
      </c>
      <c r="B244" t="s">
        <v>36</v>
      </c>
      <c r="C244" s="8">
        <v>127740</v>
      </c>
    </row>
    <row r="245" spans="1:3" x14ac:dyDescent="0.25">
      <c r="A245" t="s">
        <v>286</v>
      </c>
      <c r="B245" t="s">
        <v>36</v>
      </c>
      <c r="C245" s="8">
        <v>120566</v>
      </c>
    </row>
    <row r="246" spans="1:3" x14ac:dyDescent="0.25">
      <c r="A246" t="s">
        <v>287</v>
      </c>
      <c r="B246" t="s">
        <v>36</v>
      </c>
      <c r="C246" s="8">
        <v>129190</v>
      </c>
    </row>
    <row r="247" spans="1:3" x14ac:dyDescent="0.25">
      <c r="A247" t="s">
        <v>288</v>
      </c>
      <c r="B247" t="s">
        <v>289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topLeftCell="A58" workbookViewId="0"/>
  </sheetViews>
  <sheetFormatPr defaultColWidth="9.140625" defaultRowHeight="15" x14ac:dyDescent="0.25"/>
  <cols>
    <col min="1" max="1" width="69" customWidth="1"/>
    <col min="2" max="2" width="22.85546875" customWidth="1"/>
    <col min="3" max="3" width="12.5703125" style="9" bestFit="1" customWidth="1"/>
  </cols>
  <sheetData>
    <row r="1" spans="1:3" x14ac:dyDescent="0.25">
      <c r="A1" t="s">
        <v>290</v>
      </c>
      <c r="B1" t="s">
        <v>291</v>
      </c>
      <c r="C1" s="9">
        <v>142405</v>
      </c>
    </row>
    <row r="2" spans="1:3" x14ac:dyDescent="0.25">
      <c r="A2" t="s">
        <v>292</v>
      </c>
      <c r="B2" t="s">
        <v>293</v>
      </c>
      <c r="C2" s="9">
        <v>129900</v>
      </c>
    </row>
    <row r="3" spans="1:3" x14ac:dyDescent="0.25">
      <c r="A3" t="s">
        <v>294</v>
      </c>
      <c r="B3" t="s">
        <v>295</v>
      </c>
      <c r="C3" s="9">
        <v>125950</v>
      </c>
    </row>
    <row r="4" spans="1:3" x14ac:dyDescent="0.25">
      <c r="A4" t="s">
        <v>296</v>
      </c>
      <c r="B4" t="s">
        <v>291</v>
      </c>
      <c r="C4" s="9">
        <v>142988</v>
      </c>
    </row>
    <row r="5" spans="1:3" ht="15" customHeight="1" x14ac:dyDescent="0.25">
      <c r="A5" t="s">
        <v>297</v>
      </c>
      <c r="B5" t="s">
        <v>291</v>
      </c>
      <c r="C5" s="9">
        <v>136835</v>
      </c>
    </row>
    <row r="6" spans="1:3" x14ac:dyDescent="0.25">
      <c r="A6" t="s">
        <v>298</v>
      </c>
      <c r="B6" t="s">
        <v>20</v>
      </c>
      <c r="C6" s="9">
        <v>145650</v>
      </c>
    </row>
    <row r="7" spans="1:3" x14ac:dyDescent="0.25">
      <c r="A7" t="s">
        <v>299</v>
      </c>
      <c r="B7" t="s">
        <v>300</v>
      </c>
      <c r="C7" s="9">
        <v>146000</v>
      </c>
    </row>
    <row r="8" spans="1:3" x14ac:dyDescent="0.25">
      <c r="A8" t="s">
        <v>301</v>
      </c>
      <c r="B8" t="s">
        <v>289</v>
      </c>
      <c r="C8" s="9">
        <v>148600</v>
      </c>
    </row>
    <row r="9" spans="1:3" x14ac:dyDescent="0.25">
      <c r="A9" t="s">
        <v>302</v>
      </c>
      <c r="B9" t="s">
        <v>303</v>
      </c>
      <c r="C9" s="9">
        <v>136900</v>
      </c>
    </row>
    <row r="10" spans="1:3" x14ac:dyDescent="0.25">
      <c r="A10" t="s">
        <v>304</v>
      </c>
      <c r="B10" t="s">
        <v>305</v>
      </c>
      <c r="C10" s="9">
        <v>144500</v>
      </c>
    </row>
    <row r="11" spans="1:3" x14ac:dyDescent="0.25">
      <c r="A11" t="s">
        <v>306</v>
      </c>
      <c r="B11" t="s">
        <v>36</v>
      </c>
      <c r="C11" s="9">
        <v>135090</v>
      </c>
    </row>
    <row r="12" spans="1:3" x14ac:dyDescent="0.25">
      <c r="A12" t="s">
        <v>307</v>
      </c>
      <c r="B12" t="s">
        <v>227</v>
      </c>
      <c r="C12" s="9">
        <v>143860</v>
      </c>
    </row>
    <row r="13" spans="1:3" x14ac:dyDescent="0.25">
      <c r="A13" t="s">
        <v>308</v>
      </c>
      <c r="B13" t="s">
        <v>63</v>
      </c>
      <c r="C13" s="9">
        <v>138500</v>
      </c>
    </row>
    <row r="14" spans="1:3" x14ac:dyDescent="0.25">
      <c r="A14" t="s">
        <v>309</v>
      </c>
      <c r="B14" t="s">
        <v>42</v>
      </c>
      <c r="C14" s="9">
        <v>148275</v>
      </c>
    </row>
    <row r="15" spans="1:3" x14ac:dyDescent="0.25">
      <c r="A15" t="s">
        <v>310</v>
      </c>
      <c r="B15" t="s">
        <v>300</v>
      </c>
      <c r="C15" s="9">
        <v>136500</v>
      </c>
    </row>
    <row r="16" spans="1:3" x14ac:dyDescent="0.25">
      <c r="A16" t="s">
        <v>311</v>
      </c>
      <c r="B16" t="s">
        <v>115</v>
      </c>
      <c r="C16" s="9">
        <v>140608</v>
      </c>
    </row>
    <row r="17" spans="1:3" x14ac:dyDescent="0.25">
      <c r="A17" t="s">
        <v>312</v>
      </c>
      <c r="B17" t="s">
        <v>38</v>
      </c>
      <c r="C17" s="9">
        <v>165536</v>
      </c>
    </row>
    <row r="18" spans="1:3" x14ac:dyDescent="0.25">
      <c r="A18" t="s">
        <v>313</v>
      </c>
      <c r="B18" t="s">
        <v>289</v>
      </c>
      <c r="C18" s="9">
        <v>151764</v>
      </c>
    </row>
    <row r="19" spans="1:3" x14ac:dyDescent="0.25">
      <c r="A19" t="s">
        <v>314</v>
      </c>
      <c r="B19" t="s">
        <v>55</v>
      </c>
      <c r="C19" s="9">
        <v>138500</v>
      </c>
    </row>
    <row r="20" spans="1:3" x14ac:dyDescent="0.25">
      <c r="A20" t="s">
        <v>315</v>
      </c>
      <c r="B20" t="s">
        <v>38</v>
      </c>
      <c r="C20" s="9">
        <v>165718</v>
      </c>
    </row>
    <row r="21" spans="1:3" x14ac:dyDescent="0.25">
      <c r="A21" t="s">
        <v>316</v>
      </c>
      <c r="B21" t="s">
        <v>63</v>
      </c>
      <c r="C21" s="9">
        <v>139500</v>
      </c>
    </row>
    <row r="22" spans="1:3" x14ac:dyDescent="0.25">
      <c r="A22" t="s">
        <v>317</v>
      </c>
      <c r="B22" t="s">
        <v>42</v>
      </c>
      <c r="C22" s="9">
        <v>139500</v>
      </c>
    </row>
    <row r="23" spans="1:3" x14ac:dyDescent="0.25">
      <c r="A23" t="s">
        <v>318</v>
      </c>
      <c r="B23" t="s">
        <v>42</v>
      </c>
      <c r="C23" s="9">
        <v>151000</v>
      </c>
    </row>
    <row r="24" spans="1:3" x14ac:dyDescent="0.25">
      <c r="A24" t="s">
        <v>319</v>
      </c>
      <c r="B24" t="s">
        <v>42</v>
      </c>
      <c r="C24" s="9">
        <v>144000</v>
      </c>
    </row>
    <row r="25" spans="1:3" x14ac:dyDescent="0.25">
      <c r="A25" t="s">
        <v>320</v>
      </c>
      <c r="B25" t="s">
        <v>300</v>
      </c>
      <c r="C25" s="9">
        <v>141750</v>
      </c>
    </row>
    <row r="26" spans="1:3" x14ac:dyDescent="0.25">
      <c r="A26" t="s">
        <v>321</v>
      </c>
      <c r="B26" t="s">
        <v>42</v>
      </c>
      <c r="C26" s="9">
        <v>145934</v>
      </c>
    </row>
    <row r="27" spans="1:3" x14ac:dyDescent="0.25">
      <c r="A27" t="s">
        <v>322</v>
      </c>
      <c r="B27" t="s">
        <v>42</v>
      </c>
      <c r="C27" s="9">
        <v>141150</v>
      </c>
    </row>
    <row r="28" spans="1:3" x14ac:dyDescent="0.25">
      <c r="A28" t="s">
        <v>323</v>
      </c>
      <c r="B28" t="s">
        <v>18</v>
      </c>
      <c r="C28" s="9">
        <v>144500</v>
      </c>
    </row>
    <row r="29" spans="1:3" x14ac:dyDescent="0.25">
      <c r="A29" t="s">
        <v>324</v>
      </c>
      <c r="B29" t="s">
        <v>63</v>
      </c>
      <c r="C29" s="9">
        <v>136500</v>
      </c>
    </row>
    <row r="30" spans="1:3" x14ac:dyDescent="0.25">
      <c r="A30" t="s">
        <v>325</v>
      </c>
      <c r="B30" t="s">
        <v>63</v>
      </c>
      <c r="C30" s="9">
        <v>138500</v>
      </c>
    </row>
    <row r="31" spans="1:3" x14ac:dyDescent="0.25">
      <c r="A31" t="s">
        <v>326</v>
      </c>
      <c r="B31" t="s">
        <v>300</v>
      </c>
      <c r="C31" s="9">
        <v>140500</v>
      </c>
    </row>
    <row r="32" spans="1:3" x14ac:dyDescent="0.25">
      <c r="A32" t="s">
        <v>327</v>
      </c>
      <c r="B32" t="s">
        <v>32</v>
      </c>
      <c r="C32" s="9">
        <v>144775</v>
      </c>
    </row>
    <row r="33" spans="1:3" x14ac:dyDescent="0.25">
      <c r="A33" t="s">
        <v>328</v>
      </c>
      <c r="B33" t="s">
        <v>87</v>
      </c>
      <c r="C33" s="9">
        <v>147555</v>
      </c>
    </row>
    <row r="34" spans="1:3" x14ac:dyDescent="0.25">
      <c r="A34" t="s">
        <v>329</v>
      </c>
      <c r="B34" t="s">
        <v>300</v>
      </c>
      <c r="C34" s="9">
        <v>132000</v>
      </c>
    </row>
    <row r="35" spans="1:3" x14ac:dyDescent="0.25">
      <c r="A35" t="s">
        <v>330</v>
      </c>
      <c r="B35" t="s">
        <v>66</v>
      </c>
      <c r="C35" s="9">
        <v>131211</v>
      </c>
    </row>
    <row r="36" spans="1:3" x14ac:dyDescent="0.25">
      <c r="A36" t="s">
        <v>331</v>
      </c>
      <c r="B36" t="s">
        <v>300</v>
      </c>
      <c r="C36" s="9">
        <v>147500</v>
      </c>
    </row>
    <row r="37" spans="1:3" x14ac:dyDescent="0.25">
      <c r="A37" t="s">
        <v>332</v>
      </c>
      <c r="B37" t="s">
        <v>42</v>
      </c>
      <c r="C37" s="9">
        <v>141600</v>
      </c>
    </row>
    <row r="38" spans="1:3" x14ac:dyDescent="0.25">
      <c r="A38" t="s">
        <v>333</v>
      </c>
      <c r="B38" t="s">
        <v>20</v>
      </c>
      <c r="C38" s="9">
        <v>144000</v>
      </c>
    </row>
    <row r="39" spans="1:3" x14ac:dyDescent="0.25">
      <c r="A39" t="s">
        <v>334</v>
      </c>
      <c r="B39" t="s">
        <v>107</v>
      </c>
      <c r="C39" s="9">
        <v>155900</v>
      </c>
    </row>
    <row r="40" spans="1:3" x14ac:dyDescent="0.25">
      <c r="A40" t="s">
        <v>335</v>
      </c>
      <c r="B40" t="s">
        <v>42</v>
      </c>
      <c r="C40" s="9">
        <v>137500</v>
      </c>
    </row>
    <row r="41" spans="1:3" x14ac:dyDescent="0.25">
      <c r="A41" t="s">
        <v>336</v>
      </c>
      <c r="B41" t="s">
        <v>170</v>
      </c>
      <c r="C41" s="9">
        <v>136483</v>
      </c>
    </row>
    <row r="42" spans="1:3" x14ac:dyDescent="0.25">
      <c r="A42" t="s">
        <v>337</v>
      </c>
      <c r="B42" t="s">
        <v>147</v>
      </c>
      <c r="C42" s="9">
        <v>131900</v>
      </c>
    </row>
    <row r="43" spans="1:3" x14ac:dyDescent="0.25">
      <c r="A43" t="s">
        <v>338</v>
      </c>
      <c r="B43" t="s">
        <v>147</v>
      </c>
      <c r="C43" s="9">
        <v>131900</v>
      </c>
    </row>
    <row r="44" spans="1:3" x14ac:dyDescent="0.25">
      <c r="A44" t="s">
        <v>339</v>
      </c>
      <c r="B44" t="s">
        <v>42</v>
      </c>
      <c r="C44" s="9">
        <v>127995</v>
      </c>
    </row>
    <row r="45" spans="1:3" x14ac:dyDescent="0.25">
      <c r="A45" t="s">
        <v>340</v>
      </c>
      <c r="B45" t="s">
        <v>36</v>
      </c>
      <c r="C45" s="9">
        <v>145385</v>
      </c>
    </row>
    <row r="46" spans="1:3" x14ac:dyDescent="0.25">
      <c r="A46" t="s">
        <v>341</v>
      </c>
      <c r="B46" t="s">
        <v>32</v>
      </c>
      <c r="C46" s="9">
        <v>145180</v>
      </c>
    </row>
    <row r="47" spans="1:3" x14ac:dyDescent="0.25">
      <c r="A47" t="s">
        <v>342</v>
      </c>
      <c r="B47" t="s">
        <v>32</v>
      </c>
      <c r="C47" s="9">
        <v>140460</v>
      </c>
    </row>
    <row r="48" spans="1:3" x14ac:dyDescent="0.25">
      <c r="A48" t="s">
        <v>343</v>
      </c>
      <c r="B48" t="s">
        <v>289</v>
      </c>
      <c r="C48" s="9">
        <v>146000</v>
      </c>
    </row>
    <row r="49" spans="1:3" x14ac:dyDescent="0.25">
      <c r="A49" t="s">
        <v>344</v>
      </c>
      <c r="B49" t="s">
        <v>170</v>
      </c>
      <c r="C49" s="9">
        <v>137468</v>
      </c>
    </row>
    <row r="50" spans="1:3" x14ac:dyDescent="0.25">
      <c r="A50" t="s">
        <v>345</v>
      </c>
      <c r="B50" t="s">
        <v>95</v>
      </c>
      <c r="C50" s="9">
        <v>148351</v>
      </c>
    </row>
    <row r="51" spans="1:3" x14ac:dyDescent="0.25">
      <c r="A51" t="s">
        <v>346</v>
      </c>
      <c r="B51" t="s">
        <v>95</v>
      </c>
      <c r="C51" s="9">
        <v>153543</v>
      </c>
    </row>
    <row r="52" spans="1:3" x14ac:dyDescent="0.25">
      <c r="A52" t="s">
        <v>347</v>
      </c>
      <c r="B52" t="s">
        <v>95</v>
      </c>
      <c r="C52" s="9">
        <v>147429</v>
      </c>
    </row>
    <row r="53" spans="1:3" x14ac:dyDescent="0.25">
      <c r="A53" t="s">
        <v>348</v>
      </c>
      <c r="B53" t="s">
        <v>289</v>
      </c>
      <c r="C53" s="9">
        <v>146000</v>
      </c>
    </row>
    <row r="54" spans="1:3" x14ac:dyDescent="0.25">
      <c r="A54" t="s">
        <v>349</v>
      </c>
      <c r="B54" t="s">
        <v>134</v>
      </c>
      <c r="C54" s="9">
        <v>131900</v>
      </c>
    </row>
    <row r="55" spans="1:3" x14ac:dyDescent="0.25">
      <c r="A55" t="s">
        <v>350</v>
      </c>
      <c r="B55" t="s">
        <v>300</v>
      </c>
      <c r="C55" s="9">
        <v>144800</v>
      </c>
    </row>
    <row r="56" spans="1:3" x14ac:dyDescent="0.25">
      <c r="A56" t="s">
        <v>351</v>
      </c>
      <c r="B56" t="s">
        <v>32</v>
      </c>
      <c r="C56" s="9">
        <v>141245</v>
      </c>
    </row>
    <row r="57" spans="1:3" x14ac:dyDescent="0.25">
      <c r="A57" t="s">
        <v>352</v>
      </c>
      <c r="B57" t="s">
        <v>289</v>
      </c>
      <c r="C57" s="9">
        <v>146000</v>
      </c>
    </row>
    <row r="58" spans="1:3" x14ac:dyDescent="0.25">
      <c r="A58" t="s">
        <v>349</v>
      </c>
      <c r="B58" t="s">
        <v>147</v>
      </c>
      <c r="C58" s="9">
        <v>131900</v>
      </c>
    </row>
    <row r="59" spans="1:3" x14ac:dyDescent="0.25">
      <c r="A59" t="s">
        <v>353</v>
      </c>
      <c r="B59" t="s">
        <v>46</v>
      </c>
      <c r="C59" s="9">
        <v>146800</v>
      </c>
    </row>
    <row r="60" spans="1:3" x14ac:dyDescent="0.25">
      <c r="A60" t="s">
        <v>354</v>
      </c>
      <c r="B60" t="s">
        <v>95</v>
      </c>
      <c r="C60" s="9">
        <v>141898</v>
      </c>
    </row>
    <row r="61" spans="1:3" x14ac:dyDescent="0.25">
      <c r="A61" t="s">
        <v>355</v>
      </c>
      <c r="B61" t="s">
        <v>42</v>
      </c>
      <c r="C61" s="9">
        <v>147780</v>
      </c>
    </row>
    <row r="62" spans="1:3" x14ac:dyDescent="0.25">
      <c r="A62" t="s">
        <v>356</v>
      </c>
      <c r="B62" t="s">
        <v>147</v>
      </c>
      <c r="C62" s="9">
        <v>129900</v>
      </c>
    </row>
    <row r="63" spans="1:3" x14ac:dyDescent="0.25">
      <c r="A63" t="s">
        <v>357</v>
      </c>
      <c r="B63" t="s">
        <v>170</v>
      </c>
      <c r="C63" s="9">
        <v>145375</v>
      </c>
    </row>
    <row r="64" spans="1:3" x14ac:dyDescent="0.25">
      <c r="A64" t="s">
        <v>358</v>
      </c>
      <c r="B64" t="s">
        <v>36</v>
      </c>
      <c r="C64" s="9">
        <v>159000</v>
      </c>
    </row>
    <row r="65" spans="1:3" x14ac:dyDescent="0.25">
      <c r="A65" t="s">
        <v>359</v>
      </c>
      <c r="B65" t="s">
        <v>134</v>
      </c>
      <c r="C65" s="9">
        <v>129900</v>
      </c>
    </row>
    <row r="66" spans="1:3" x14ac:dyDescent="0.25">
      <c r="A66" t="s">
        <v>360</v>
      </c>
      <c r="B66" t="s">
        <v>95</v>
      </c>
      <c r="C66" s="9">
        <v>149391</v>
      </c>
    </row>
    <row r="67" spans="1:3" x14ac:dyDescent="0.25">
      <c r="A67" t="s">
        <v>361</v>
      </c>
      <c r="B67" t="s">
        <v>147</v>
      </c>
      <c r="C67" s="9">
        <v>129900</v>
      </c>
    </row>
    <row r="68" spans="1:3" x14ac:dyDescent="0.25">
      <c r="A68" t="s">
        <v>362</v>
      </c>
      <c r="B68" t="s">
        <v>42</v>
      </c>
      <c r="C68" s="9">
        <v>146500</v>
      </c>
    </row>
    <row r="69" spans="1:3" x14ac:dyDescent="0.25">
      <c r="A69" t="s">
        <v>337</v>
      </c>
      <c r="B69" t="s">
        <v>147</v>
      </c>
      <c r="C69" s="9">
        <v>131900</v>
      </c>
    </row>
    <row r="70" spans="1:3" x14ac:dyDescent="0.25">
      <c r="A70" t="s">
        <v>338</v>
      </c>
      <c r="B70" t="s">
        <v>147</v>
      </c>
      <c r="C70" s="9">
        <v>131900</v>
      </c>
    </row>
    <row r="71" spans="1:3" x14ac:dyDescent="0.25">
      <c r="A71" t="s">
        <v>363</v>
      </c>
      <c r="B71" t="s">
        <v>147</v>
      </c>
      <c r="C71" s="9">
        <v>136900</v>
      </c>
    </row>
    <row r="72" spans="1:3" x14ac:dyDescent="0.25">
      <c r="A72" t="s">
        <v>364</v>
      </c>
      <c r="B72" t="s">
        <v>289</v>
      </c>
      <c r="C72" s="9">
        <v>149285</v>
      </c>
    </row>
    <row r="73" spans="1:3" x14ac:dyDescent="0.25">
      <c r="A73" t="s">
        <v>365</v>
      </c>
      <c r="B73" t="s">
        <v>36</v>
      </c>
      <c r="C73" s="9">
        <v>146655</v>
      </c>
    </row>
    <row r="74" spans="1:3" x14ac:dyDescent="0.25">
      <c r="A74" t="s">
        <v>366</v>
      </c>
      <c r="B74" t="s">
        <v>36</v>
      </c>
      <c r="C74" s="9">
        <v>146655</v>
      </c>
    </row>
    <row r="75" spans="1:3" x14ac:dyDescent="0.25">
      <c r="A75" t="s">
        <v>349</v>
      </c>
      <c r="B75" t="s">
        <v>218</v>
      </c>
      <c r="C75" s="9">
        <v>131900</v>
      </c>
    </row>
    <row r="76" spans="1:3" x14ac:dyDescent="0.25">
      <c r="A76" t="s">
        <v>367</v>
      </c>
      <c r="B76" t="s">
        <v>42</v>
      </c>
      <c r="C76" s="9">
        <v>145180</v>
      </c>
    </row>
    <row r="77" spans="1:3" x14ac:dyDescent="0.25">
      <c r="A77" t="s">
        <v>368</v>
      </c>
      <c r="B77" t="s">
        <v>95</v>
      </c>
      <c r="C77" s="9">
        <v>153814</v>
      </c>
    </row>
    <row r="78" spans="1:3" x14ac:dyDescent="0.25">
      <c r="A78" t="s">
        <v>369</v>
      </c>
      <c r="B78" t="s">
        <v>95</v>
      </c>
      <c r="C78" s="9">
        <v>148613</v>
      </c>
    </row>
    <row r="79" spans="1:3" x14ac:dyDescent="0.25">
      <c r="A79" t="s">
        <v>370</v>
      </c>
      <c r="B79" t="s">
        <v>147</v>
      </c>
      <c r="C79" s="9">
        <v>131900</v>
      </c>
    </row>
    <row r="80" spans="1:3" x14ac:dyDescent="0.25">
      <c r="A80" t="s">
        <v>371</v>
      </c>
      <c r="B80" t="s">
        <v>42</v>
      </c>
      <c r="C80" s="9">
        <v>134900</v>
      </c>
    </row>
    <row r="81" spans="1:3" x14ac:dyDescent="0.25">
      <c r="A81" t="s">
        <v>372</v>
      </c>
      <c r="B81" t="s">
        <v>42</v>
      </c>
      <c r="C81" s="9">
        <v>146000</v>
      </c>
    </row>
    <row r="82" spans="1:3" x14ac:dyDescent="0.25">
      <c r="A82" t="s">
        <v>373</v>
      </c>
      <c r="B82" t="s">
        <v>95</v>
      </c>
      <c r="C82" s="9">
        <v>151674</v>
      </c>
    </row>
    <row r="83" spans="1:3" x14ac:dyDescent="0.25">
      <c r="A83" t="s">
        <v>374</v>
      </c>
      <c r="B83" t="s">
        <v>36</v>
      </c>
      <c r="C83" s="9">
        <v>146655</v>
      </c>
    </row>
    <row r="84" spans="1:3" x14ac:dyDescent="0.25">
      <c r="A84" t="s">
        <v>375</v>
      </c>
      <c r="B84" t="s">
        <v>42</v>
      </c>
      <c r="C84" s="9">
        <v>146500</v>
      </c>
    </row>
    <row r="85" spans="1:3" x14ac:dyDescent="0.25">
      <c r="A85" t="s">
        <v>376</v>
      </c>
      <c r="B85" t="s">
        <v>36</v>
      </c>
      <c r="C85" s="9">
        <v>146655</v>
      </c>
    </row>
    <row r="86" spans="1:3" x14ac:dyDescent="0.25">
      <c r="A86" t="s">
        <v>377</v>
      </c>
      <c r="B86" t="s">
        <v>42</v>
      </c>
      <c r="C86" s="9">
        <v>146655</v>
      </c>
    </row>
    <row r="87" spans="1:3" x14ac:dyDescent="0.25">
      <c r="A87" t="s">
        <v>349</v>
      </c>
      <c r="B87" t="s">
        <v>147</v>
      </c>
      <c r="C87" s="9">
        <v>131900</v>
      </c>
    </row>
    <row r="88" spans="1:3" x14ac:dyDescent="0.25">
      <c r="A88" t="s">
        <v>378</v>
      </c>
      <c r="B88" t="s">
        <v>36</v>
      </c>
      <c r="C88" s="9">
        <v>146655</v>
      </c>
    </row>
    <row r="89" spans="1:3" x14ac:dyDescent="0.25">
      <c r="A89" t="s">
        <v>379</v>
      </c>
      <c r="B89" t="s">
        <v>36</v>
      </c>
      <c r="C89" s="9">
        <v>138407</v>
      </c>
    </row>
    <row r="90" spans="1:3" x14ac:dyDescent="0.25">
      <c r="A90" t="s">
        <v>356</v>
      </c>
      <c r="B90" t="s">
        <v>147</v>
      </c>
      <c r="C90" s="9">
        <v>129900</v>
      </c>
    </row>
    <row r="91" spans="1:3" x14ac:dyDescent="0.25">
      <c r="A91" t="s">
        <v>380</v>
      </c>
      <c r="B91" t="s">
        <v>36</v>
      </c>
      <c r="C91" s="9">
        <v>138407</v>
      </c>
    </row>
    <row r="92" spans="1:3" x14ac:dyDescent="0.25">
      <c r="A92" t="s">
        <v>381</v>
      </c>
      <c r="B92" t="s">
        <v>38</v>
      </c>
      <c r="C92" s="9">
        <v>166322</v>
      </c>
    </row>
    <row r="93" spans="1:3" x14ac:dyDescent="0.25">
      <c r="A93" t="s">
        <v>382</v>
      </c>
      <c r="B93" t="s">
        <v>170</v>
      </c>
      <c r="C93" s="9">
        <v>132993</v>
      </c>
    </row>
    <row r="94" spans="1:3" x14ac:dyDescent="0.25">
      <c r="A94" t="s">
        <v>383</v>
      </c>
      <c r="B94" t="s">
        <v>170</v>
      </c>
      <c r="C94" s="9">
        <v>150929</v>
      </c>
    </row>
    <row r="95" spans="1:3" x14ac:dyDescent="0.25">
      <c r="A95" t="s">
        <v>384</v>
      </c>
      <c r="B95" t="s">
        <v>36</v>
      </c>
      <c r="C95" s="9">
        <v>143860</v>
      </c>
    </row>
    <row r="96" spans="1:3" x14ac:dyDescent="0.25">
      <c r="A96" t="s">
        <v>361</v>
      </c>
      <c r="B96" t="s">
        <v>147</v>
      </c>
      <c r="C96" s="9">
        <v>129900</v>
      </c>
    </row>
    <row r="97" spans="1:3" x14ac:dyDescent="0.25">
      <c r="A97" t="s">
        <v>385</v>
      </c>
      <c r="B97" t="s">
        <v>289</v>
      </c>
      <c r="C97" s="9">
        <v>150699</v>
      </c>
    </row>
    <row r="98" spans="1:3" x14ac:dyDescent="0.25">
      <c r="A98" t="s">
        <v>386</v>
      </c>
      <c r="B98" t="s">
        <v>95</v>
      </c>
      <c r="C98" s="9">
        <v>136908</v>
      </c>
    </row>
    <row r="99" spans="1:3" x14ac:dyDescent="0.25">
      <c r="A99" t="s">
        <v>370</v>
      </c>
      <c r="B99" t="s">
        <v>218</v>
      </c>
      <c r="C99" s="9">
        <v>131900</v>
      </c>
    </row>
    <row r="100" spans="1:3" x14ac:dyDescent="0.25">
      <c r="A100" t="s">
        <v>387</v>
      </c>
      <c r="B100" t="s">
        <v>63</v>
      </c>
      <c r="C100" s="9">
        <v>150500</v>
      </c>
    </row>
    <row r="101" spans="1:3" x14ac:dyDescent="0.25">
      <c r="A101" t="s">
        <v>388</v>
      </c>
      <c r="B101" t="s">
        <v>170</v>
      </c>
      <c r="C101" s="9">
        <v>147311</v>
      </c>
    </row>
    <row r="102" spans="1:3" x14ac:dyDescent="0.25">
      <c r="A102" t="s">
        <v>389</v>
      </c>
      <c r="B102" t="s">
        <v>42</v>
      </c>
      <c r="C102" s="9">
        <v>151500</v>
      </c>
    </row>
    <row r="103" spans="1:3" x14ac:dyDescent="0.25">
      <c r="A103" t="s">
        <v>390</v>
      </c>
      <c r="B103" t="s">
        <v>36</v>
      </c>
      <c r="C103" s="9">
        <v>135090</v>
      </c>
    </row>
    <row r="104" spans="1:3" x14ac:dyDescent="0.25">
      <c r="A104" t="s">
        <v>391</v>
      </c>
      <c r="B104" t="s">
        <v>36</v>
      </c>
      <c r="C104" s="9">
        <v>135090</v>
      </c>
    </row>
    <row r="105" spans="1:3" x14ac:dyDescent="0.25">
      <c r="A105" t="s">
        <v>361</v>
      </c>
      <c r="B105" t="s">
        <v>147</v>
      </c>
      <c r="C105" s="9">
        <v>129900</v>
      </c>
    </row>
    <row r="106" spans="1:3" x14ac:dyDescent="0.25">
      <c r="A106" t="s">
        <v>392</v>
      </c>
      <c r="B106" t="s">
        <v>63</v>
      </c>
      <c r="C106" s="9">
        <v>156500</v>
      </c>
    </row>
    <row r="107" spans="1:3" x14ac:dyDescent="0.25">
      <c r="A107" t="s">
        <v>393</v>
      </c>
      <c r="B107" t="s">
        <v>63</v>
      </c>
      <c r="C107" s="9">
        <v>146750</v>
      </c>
    </row>
    <row r="108" spans="1:3" x14ac:dyDescent="0.25">
      <c r="A108" t="s">
        <v>394</v>
      </c>
      <c r="B108" t="s">
        <v>46</v>
      </c>
      <c r="C108" s="9">
        <v>137900</v>
      </c>
    </row>
    <row r="109" spans="1:3" x14ac:dyDescent="0.25">
      <c r="A109" t="s">
        <v>395</v>
      </c>
      <c r="B109" t="s">
        <v>63</v>
      </c>
      <c r="C109" s="9">
        <v>150750</v>
      </c>
    </row>
    <row r="110" spans="1:3" x14ac:dyDescent="0.25">
      <c r="A110" t="s">
        <v>396</v>
      </c>
      <c r="B110" t="s">
        <v>63</v>
      </c>
      <c r="C110" s="9">
        <v>150750</v>
      </c>
    </row>
    <row r="111" spans="1:3" x14ac:dyDescent="0.25">
      <c r="A111" t="s">
        <v>397</v>
      </c>
      <c r="B111" t="s">
        <v>63</v>
      </c>
      <c r="C111" s="9">
        <v>150000</v>
      </c>
    </row>
    <row r="112" spans="1:3" x14ac:dyDescent="0.25">
      <c r="A112" t="s">
        <v>398</v>
      </c>
      <c r="B112" t="s">
        <v>95</v>
      </c>
      <c r="C112" s="9">
        <v>143529</v>
      </c>
    </row>
    <row r="113" spans="1:3" x14ac:dyDescent="0.25">
      <c r="A113" t="s">
        <v>356</v>
      </c>
      <c r="B113" t="s">
        <v>134</v>
      </c>
      <c r="C113" s="9">
        <v>129900</v>
      </c>
    </row>
    <row r="114" spans="1:3" x14ac:dyDescent="0.25">
      <c r="A114" t="s">
        <v>359</v>
      </c>
      <c r="B114" t="s">
        <v>147</v>
      </c>
      <c r="C114" s="9">
        <v>129900</v>
      </c>
    </row>
    <row r="115" spans="1:3" x14ac:dyDescent="0.25">
      <c r="A115" t="s">
        <v>399</v>
      </c>
      <c r="B115" t="s">
        <v>300</v>
      </c>
      <c r="C115" s="9">
        <v>145200</v>
      </c>
    </row>
    <row r="116" spans="1:3" x14ac:dyDescent="0.25">
      <c r="A116" t="s">
        <v>400</v>
      </c>
      <c r="B116" t="s">
        <v>289</v>
      </c>
      <c r="C116" s="9">
        <v>150699</v>
      </c>
    </row>
    <row r="117" spans="1:3" x14ac:dyDescent="0.25">
      <c r="A117" t="s">
        <v>363</v>
      </c>
      <c r="B117" t="s">
        <v>147</v>
      </c>
      <c r="C117" s="9">
        <v>136900</v>
      </c>
    </row>
    <row r="118" spans="1:3" x14ac:dyDescent="0.25">
      <c r="A118" t="s">
        <v>401</v>
      </c>
      <c r="B118" t="s">
        <v>36</v>
      </c>
      <c r="C118" s="9">
        <v>135090</v>
      </c>
    </row>
    <row r="119" spans="1:3" x14ac:dyDescent="0.25">
      <c r="A119" t="s">
        <v>402</v>
      </c>
      <c r="B119" t="s">
        <v>36</v>
      </c>
      <c r="C119" s="9">
        <v>135090</v>
      </c>
    </row>
    <row r="120" spans="1:3" x14ac:dyDescent="0.25">
      <c r="A120" t="s">
        <v>359</v>
      </c>
      <c r="B120" t="s">
        <v>147</v>
      </c>
      <c r="C120" s="9">
        <v>129900</v>
      </c>
    </row>
    <row r="121" spans="1:3" x14ac:dyDescent="0.25">
      <c r="A121" t="s">
        <v>403</v>
      </c>
      <c r="B121" t="s">
        <v>227</v>
      </c>
      <c r="C121" s="9">
        <v>148900</v>
      </c>
    </row>
    <row r="122" spans="1:3" x14ac:dyDescent="0.25">
      <c r="A122" t="s">
        <v>337</v>
      </c>
      <c r="B122" t="s">
        <v>147</v>
      </c>
      <c r="C122" s="9">
        <v>131900</v>
      </c>
    </row>
    <row r="123" spans="1:3" x14ac:dyDescent="0.25">
      <c r="A123" t="s">
        <v>338</v>
      </c>
      <c r="B123" t="s">
        <v>147</v>
      </c>
      <c r="C123" s="9">
        <v>131900</v>
      </c>
    </row>
    <row r="124" spans="1:3" x14ac:dyDescent="0.25">
      <c r="A124" t="s">
        <v>404</v>
      </c>
      <c r="B124" t="s">
        <v>289</v>
      </c>
      <c r="C124" s="9">
        <v>143500</v>
      </c>
    </row>
    <row r="125" spans="1:3" x14ac:dyDescent="0.25">
      <c r="A125" t="s">
        <v>405</v>
      </c>
      <c r="B125" t="s">
        <v>95</v>
      </c>
      <c r="C125" s="9">
        <v>147600</v>
      </c>
    </row>
    <row r="126" spans="1:3" x14ac:dyDescent="0.25">
      <c r="A126" t="s">
        <v>349</v>
      </c>
      <c r="B126" t="s">
        <v>147</v>
      </c>
      <c r="C126" s="9">
        <v>131900</v>
      </c>
    </row>
    <row r="127" spans="1:3" x14ac:dyDescent="0.25">
      <c r="A127" t="s">
        <v>406</v>
      </c>
      <c r="B127" t="s">
        <v>63</v>
      </c>
      <c r="C127" s="9">
        <v>139000</v>
      </c>
    </row>
    <row r="128" spans="1:3" x14ac:dyDescent="0.25">
      <c r="A128" t="s">
        <v>407</v>
      </c>
      <c r="B128" t="s">
        <v>36</v>
      </c>
      <c r="C128" s="9">
        <v>138407</v>
      </c>
    </row>
    <row r="129" spans="1:3" x14ac:dyDescent="0.25">
      <c r="A129" t="s">
        <v>408</v>
      </c>
      <c r="B129" t="s">
        <v>36</v>
      </c>
      <c r="C129" s="9">
        <v>138407</v>
      </c>
    </row>
    <row r="130" spans="1:3" x14ac:dyDescent="0.25">
      <c r="A130" t="s">
        <v>409</v>
      </c>
      <c r="B130" t="s">
        <v>36</v>
      </c>
      <c r="C130" s="9">
        <v>135090</v>
      </c>
    </row>
    <row r="131" spans="1:3" x14ac:dyDescent="0.25">
      <c r="A131" t="s">
        <v>410</v>
      </c>
      <c r="B131" t="s">
        <v>36</v>
      </c>
      <c r="C131" s="9">
        <v>146972</v>
      </c>
    </row>
    <row r="132" spans="1:3" x14ac:dyDescent="0.25">
      <c r="A132" t="s">
        <v>411</v>
      </c>
      <c r="B132" t="s">
        <v>36</v>
      </c>
      <c r="C132" s="9">
        <v>146972</v>
      </c>
    </row>
    <row r="133" spans="1:3" x14ac:dyDescent="0.25">
      <c r="A133" t="s">
        <v>412</v>
      </c>
      <c r="B133" t="s">
        <v>227</v>
      </c>
      <c r="C133" s="9">
        <v>146000</v>
      </c>
    </row>
    <row r="134" spans="1:3" x14ac:dyDescent="0.25">
      <c r="A134" t="s">
        <v>413</v>
      </c>
      <c r="B134" t="s">
        <v>289</v>
      </c>
      <c r="C134" s="9">
        <v>150475</v>
      </c>
    </row>
    <row r="135" spans="1:3" x14ac:dyDescent="0.25">
      <c r="A135" t="s">
        <v>414</v>
      </c>
      <c r="B135" t="s">
        <v>170</v>
      </c>
      <c r="C135" s="9">
        <v>136581</v>
      </c>
    </row>
    <row r="136" spans="1:3" x14ac:dyDescent="0.25">
      <c r="A136" t="s">
        <v>361</v>
      </c>
      <c r="B136" t="s">
        <v>218</v>
      </c>
      <c r="C136" s="9">
        <v>129900</v>
      </c>
    </row>
    <row r="137" spans="1:3" x14ac:dyDescent="0.25">
      <c r="A137" t="s">
        <v>356</v>
      </c>
      <c r="B137" t="s">
        <v>147</v>
      </c>
      <c r="C137" s="9">
        <v>129900</v>
      </c>
    </row>
    <row r="138" spans="1:3" x14ac:dyDescent="0.25">
      <c r="A138" t="s">
        <v>363</v>
      </c>
      <c r="B138" t="s">
        <v>218</v>
      </c>
      <c r="C138" s="9">
        <v>136900</v>
      </c>
    </row>
    <row r="139" spans="1:3" x14ac:dyDescent="0.25">
      <c r="A139" t="s">
        <v>415</v>
      </c>
      <c r="B139" t="s">
        <v>63</v>
      </c>
      <c r="C139" s="9">
        <v>134500</v>
      </c>
    </row>
    <row r="140" spans="1:3" x14ac:dyDescent="0.25">
      <c r="A140" t="s">
        <v>416</v>
      </c>
      <c r="B140" t="s">
        <v>95</v>
      </c>
      <c r="C140" s="9">
        <v>156236</v>
      </c>
    </row>
    <row r="141" spans="1:3" x14ac:dyDescent="0.25">
      <c r="A141" t="s">
        <v>417</v>
      </c>
      <c r="B141" t="s">
        <v>289</v>
      </c>
      <c r="C141" s="9">
        <v>151299</v>
      </c>
    </row>
    <row r="142" spans="1:3" x14ac:dyDescent="0.25">
      <c r="A142" t="s">
        <v>418</v>
      </c>
      <c r="B142" t="s">
        <v>147</v>
      </c>
      <c r="C142" s="9">
        <v>129900</v>
      </c>
    </row>
    <row r="143" spans="1:3" x14ac:dyDescent="0.25">
      <c r="A143" t="s">
        <v>419</v>
      </c>
      <c r="B143" t="s">
        <v>36</v>
      </c>
      <c r="C143" s="9">
        <v>143100</v>
      </c>
    </row>
    <row r="144" spans="1:3" x14ac:dyDescent="0.25">
      <c r="A144" t="s">
        <v>420</v>
      </c>
      <c r="B144" t="s">
        <v>95</v>
      </c>
      <c r="C144" s="9">
        <v>142880</v>
      </c>
    </row>
    <row r="145" spans="1:3" x14ac:dyDescent="0.25">
      <c r="A145" t="s">
        <v>370</v>
      </c>
      <c r="B145" t="s">
        <v>147</v>
      </c>
      <c r="C145" s="9">
        <v>131900</v>
      </c>
    </row>
    <row r="146" spans="1:3" x14ac:dyDescent="0.25">
      <c r="A146" t="s">
        <v>359</v>
      </c>
      <c r="B146" t="s">
        <v>218</v>
      </c>
      <c r="C146" s="9">
        <v>129900</v>
      </c>
    </row>
    <row r="147" spans="1:3" x14ac:dyDescent="0.25">
      <c r="A147" t="s">
        <v>359</v>
      </c>
      <c r="B147" t="s">
        <v>147</v>
      </c>
      <c r="C147" s="9">
        <v>129900</v>
      </c>
    </row>
    <row r="148" spans="1:3" x14ac:dyDescent="0.25">
      <c r="A148" t="s">
        <v>337</v>
      </c>
      <c r="B148" t="s">
        <v>147</v>
      </c>
      <c r="C148" s="9">
        <v>131900</v>
      </c>
    </row>
    <row r="149" spans="1:3" x14ac:dyDescent="0.25">
      <c r="A149" t="s">
        <v>370</v>
      </c>
      <c r="B149" t="s">
        <v>147</v>
      </c>
      <c r="C149" s="9">
        <v>131900</v>
      </c>
    </row>
    <row r="150" spans="1:3" x14ac:dyDescent="0.25">
      <c r="A150" t="s">
        <v>421</v>
      </c>
      <c r="B150" t="s">
        <v>38</v>
      </c>
      <c r="C150" s="9">
        <v>141690</v>
      </c>
    </row>
    <row r="151" spans="1:3" x14ac:dyDescent="0.25">
      <c r="A151" t="s">
        <v>418</v>
      </c>
      <c r="B151" t="s">
        <v>134</v>
      </c>
      <c r="C151" s="9">
        <v>129900</v>
      </c>
    </row>
    <row r="152" spans="1:3" x14ac:dyDescent="0.25">
      <c r="A152" t="s">
        <v>363</v>
      </c>
      <c r="B152" t="s">
        <v>147</v>
      </c>
      <c r="C152" s="9">
        <v>136900</v>
      </c>
    </row>
    <row r="153" spans="1:3" x14ac:dyDescent="0.25">
      <c r="A153" t="s">
        <v>422</v>
      </c>
      <c r="B153" t="s">
        <v>63</v>
      </c>
      <c r="C153" s="9">
        <v>139900</v>
      </c>
    </row>
    <row r="154" spans="1:3" x14ac:dyDescent="0.25">
      <c r="A154" t="s">
        <v>423</v>
      </c>
      <c r="B154" t="s">
        <v>227</v>
      </c>
      <c r="C154" s="9">
        <v>144800</v>
      </c>
    </row>
    <row r="155" spans="1:3" x14ac:dyDescent="0.25">
      <c r="A155" t="s">
        <v>424</v>
      </c>
      <c r="B155" t="s">
        <v>36</v>
      </c>
      <c r="C155" s="9">
        <v>136196</v>
      </c>
    </row>
    <row r="156" spans="1:3" x14ac:dyDescent="0.25">
      <c r="A156" t="s">
        <v>425</v>
      </c>
      <c r="B156" t="s">
        <v>28</v>
      </c>
      <c r="C156" s="9">
        <v>144850</v>
      </c>
    </row>
    <row r="157" spans="1:3" x14ac:dyDescent="0.25">
      <c r="A157" t="s">
        <v>426</v>
      </c>
      <c r="B157" t="s">
        <v>36</v>
      </c>
      <c r="C157" s="9">
        <v>135136</v>
      </c>
    </row>
    <row r="158" spans="1:3" x14ac:dyDescent="0.25">
      <c r="A158" t="s">
        <v>427</v>
      </c>
      <c r="B158" t="s">
        <v>36</v>
      </c>
      <c r="C158" s="9">
        <v>135136</v>
      </c>
    </row>
    <row r="159" spans="1:3" x14ac:dyDescent="0.25">
      <c r="A159" t="s">
        <v>428</v>
      </c>
      <c r="B159" t="s">
        <v>36</v>
      </c>
      <c r="C159" s="9">
        <v>135136</v>
      </c>
    </row>
    <row r="160" spans="1:3" x14ac:dyDescent="0.25">
      <c r="A160" t="s">
        <v>429</v>
      </c>
      <c r="B160" t="s">
        <v>36</v>
      </c>
      <c r="C160" s="9">
        <v>135136</v>
      </c>
    </row>
    <row r="161" spans="1:3" x14ac:dyDescent="0.25">
      <c r="A161" t="s">
        <v>430</v>
      </c>
      <c r="B161" t="s">
        <v>289</v>
      </c>
      <c r="C161" s="9">
        <v>146000</v>
      </c>
    </row>
    <row r="162" spans="1:3" x14ac:dyDescent="0.25">
      <c r="A162" t="s">
        <v>361</v>
      </c>
      <c r="B162" t="s">
        <v>134</v>
      </c>
      <c r="C162" s="9">
        <v>129900</v>
      </c>
    </row>
    <row r="163" spans="1:3" x14ac:dyDescent="0.25">
      <c r="A163" t="s">
        <v>361</v>
      </c>
      <c r="B163" t="s">
        <v>147</v>
      </c>
      <c r="C163" s="9">
        <v>129900</v>
      </c>
    </row>
    <row r="164" spans="1:3" x14ac:dyDescent="0.25">
      <c r="A164" t="s">
        <v>431</v>
      </c>
      <c r="B164" t="s">
        <v>28</v>
      </c>
      <c r="C164" s="9">
        <v>146750</v>
      </c>
    </row>
    <row r="165" spans="1:3" x14ac:dyDescent="0.25">
      <c r="A165" t="s">
        <v>432</v>
      </c>
      <c r="B165" t="s">
        <v>42</v>
      </c>
      <c r="C165" s="9">
        <v>132300</v>
      </c>
    </row>
    <row r="166" spans="1:3" x14ac:dyDescent="0.25">
      <c r="A166" t="s">
        <v>433</v>
      </c>
      <c r="B166" t="s">
        <v>32</v>
      </c>
      <c r="C166" s="9">
        <v>141034</v>
      </c>
    </row>
    <row r="167" spans="1:3" x14ac:dyDescent="0.25">
      <c r="A167" t="s">
        <v>434</v>
      </c>
      <c r="B167" t="s">
        <v>46</v>
      </c>
      <c r="C167" s="9">
        <v>145900</v>
      </c>
    </row>
    <row r="168" spans="1:3" x14ac:dyDescent="0.25">
      <c r="A168" t="s">
        <v>435</v>
      </c>
      <c r="B168" t="s">
        <v>95</v>
      </c>
      <c r="C168" s="9">
        <v>148191</v>
      </c>
    </row>
    <row r="169" spans="1:3" x14ac:dyDescent="0.25">
      <c r="A169" t="s">
        <v>363</v>
      </c>
      <c r="B169" t="s">
        <v>147</v>
      </c>
      <c r="C169" s="9">
        <v>136900</v>
      </c>
    </row>
    <row r="170" spans="1:3" x14ac:dyDescent="0.25">
      <c r="A170" t="s">
        <v>436</v>
      </c>
      <c r="B170" t="s">
        <v>289</v>
      </c>
      <c r="C170" s="9">
        <v>150499</v>
      </c>
    </row>
    <row r="171" spans="1:3" x14ac:dyDescent="0.25">
      <c r="A171" t="s">
        <v>337</v>
      </c>
      <c r="B171" t="s">
        <v>134</v>
      </c>
      <c r="C171" s="9">
        <v>131900</v>
      </c>
    </row>
    <row r="172" spans="1:3" x14ac:dyDescent="0.25">
      <c r="A172" t="s">
        <v>370</v>
      </c>
      <c r="B172" t="s">
        <v>134</v>
      </c>
      <c r="C172" s="9">
        <v>131900</v>
      </c>
    </row>
    <row r="173" spans="1:3" x14ac:dyDescent="0.25">
      <c r="A173" t="s">
        <v>437</v>
      </c>
      <c r="B173" t="s">
        <v>170</v>
      </c>
      <c r="C173" s="9">
        <v>152753</v>
      </c>
    </row>
    <row r="174" spans="1:3" x14ac:dyDescent="0.25">
      <c r="A174" t="s">
        <v>349</v>
      </c>
      <c r="B174" t="s">
        <v>147</v>
      </c>
      <c r="C174" s="9">
        <v>131900</v>
      </c>
    </row>
    <row r="175" spans="1:3" x14ac:dyDescent="0.25">
      <c r="A175" t="s">
        <v>359</v>
      </c>
      <c r="B175" t="s">
        <v>147</v>
      </c>
      <c r="C175" s="9">
        <v>129900</v>
      </c>
    </row>
    <row r="176" spans="1:3" x14ac:dyDescent="0.25">
      <c r="A176" t="s">
        <v>438</v>
      </c>
      <c r="B176" t="s">
        <v>95</v>
      </c>
      <c r="C176" s="9">
        <v>142880</v>
      </c>
    </row>
    <row r="177" spans="1:3" x14ac:dyDescent="0.25">
      <c r="A177" t="s">
        <v>439</v>
      </c>
      <c r="B177" t="s">
        <v>36</v>
      </c>
      <c r="C177" s="9">
        <v>142977</v>
      </c>
    </row>
    <row r="178" spans="1:3" x14ac:dyDescent="0.25">
      <c r="A178" t="s">
        <v>440</v>
      </c>
      <c r="B178" t="s">
        <v>38</v>
      </c>
      <c r="C178" s="9">
        <v>156500</v>
      </c>
    </row>
    <row r="179" spans="1:3" x14ac:dyDescent="0.25">
      <c r="A179" t="s">
        <v>441</v>
      </c>
      <c r="B179" t="s">
        <v>63</v>
      </c>
      <c r="C179" s="9">
        <v>150500</v>
      </c>
    </row>
    <row r="180" spans="1:3" x14ac:dyDescent="0.25">
      <c r="A180" t="s">
        <v>442</v>
      </c>
      <c r="B180" t="s">
        <v>63</v>
      </c>
      <c r="C180" s="9">
        <v>150500</v>
      </c>
    </row>
    <row r="181" spans="1:3" x14ac:dyDescent="0.25">
      <c r="A181" t="s">
        <v>443</v>
      </c>
      <c r="B181" t="s">
        <v>38</v>
      </c>
      <c r="C181" s="9">
        <v>166322</v>
      </c>
    </row>
    <row r="182" spans="1:3" x14ac:dyDescent="0.25">
      <c r="A182" t="s">
        <v>444</v>
      </c>
      <c r="B182" t="s">
        <v>63</v>
      </c>
      <c r="C182" s="9">
        <v>150500</v>
      </c>
    </row>
    <row r="183" spans="1:3" x14ac:dyDescent="0.25">
      <c r="A183" t="s">
        <v>445</v>
      </c>
      <c r="B183" t="s">
        <v>289</v>
      </c>
      <c r="C183" s="9">
        <v>146000</v>
      </c>
    </row>
    <row r="184" spans="1:3" x14ac:dyDescent="0.25">
      <c r="A184" t="s">
        <v>446</v>
      </c>
      <c r="B184" t="s">
        <v>289</v>
      </c>
      <c r="C184" s="9">
        <v>146000</v>
      </c>
    </row>
    <row r="185" spans="1:3" x14ac:dyDescent="0.25">
      <c r="A185" t="s">
        <v>447</v>
      </c>
      <c r="B185" t="s">
        <v>289</v>
      </c>
      <c r="C185" s="9">
        <v>146000</v>
      </c>
    </row>
    <row r="186" spans="1:3" x14ac:dyDescent="0.25">
      <c r="A186" t="s">
        <v>448</v>
      </c>
      <c r="B186" t="s">
        <v>289</v>
      </c>
      <c r="C186" s="9">
        <v>149262</v>
      </c>
    </row>
    <row r="187" spans="1:3" x14ac:dyDescent="0.25">
      <c r="A187" t="s">
        <v>449</v>
      </c>
      <c r="B187" t="s">
        <v>227</v>
      </c>
      <c r="C187" s="9">
        <v>149262</v>
      </c>
    </row>
    <row r="188" spans="1:3" x14ac:dyDescent="0.25">
      <c r="A188" t="s">
        <v>450</v>
      </c>
      <c r="B188" t="s">
        <v>42</v>
      </c>
      <c r="C188" s="9">
        <v>146500</v>
      </c>
    </row>
    <row r="189" spans="1:3" x14ac:dyDescent="0.25">
      <c r="A189" t="s">
        <v>451</v>
      </c>
      <c r="B189" t="s">
        <v>300</v>
      </c>
      <c r="C189" s="9">
        <v>140990</v>
      </c>
    </row>
    <row r="190" spans="1:3" x14ac:dyDescent="0.25">
      <c r="A190" t="s">
        <v>356</v>
      </c>
      <c r="B190" t="s">
        <v>218</v>
      </c>
      <c r="C190" s="9">
        <v>129900</v>
      </c>
    </row>
    <row r="191" spans="1:3" x14ac:dyDescent="0.25">
      <c r="A191" t="s">
        <v>452</v>
      </c>
      <c r="B191" t="s">
        <v>300</v>
      </c>
      <c r="C191" s="9">
        <v>146850</v>
      </c>
    </row>
    <row r="192" spans="1:3" x14ac:dyDescent="0.25">
      <c r="A192" t="s">
        <v>453</v>
      </c>
      <c r="B192" t="s">
        <v>95</v>
      </c>
      <c r="C192" s="9">
        <v>142667</v>
      </c>
    </row>
    <row r="193" spans="1:3" x14ac:dyDescent="0.25">
      <c r="A193" t="s">
        <v>454</v>
      </c>
      <c r="B193" t="s">
        <v>36</v>
      </c>
      <c r="C193" s="9">
        <v>146655</v>
      </c>
    </row>
    <row r="194" spans="1:3" x14ac:dyDescent="0.25">
      <c r="A194" t="s">
        <v>455</v>
      </c>
      <c r="B194" t="s">
        <v>36</v>
      </c>
      <c r="C194" s="9">
        <v>146972</v>
      </c>
    </row>
    <row r="195" spans="1:3" x14ac:dyDescent="0.25">
      <c r="A195" t="s">
        <v>456</v>
      </c>
      <c r="B195" t="s">
        <v>36</v>
      </c>
      <c r="C195" s="9">
        <v>146972</v>
      </c>
    </row>
    <row r="196" spans="1:3" x14ac:dyDescent="0.25">
      <c r="A196" t="s">
        <v>457</v>
      </c>
      <c r="B196" t="s">
        <v>36</v>
      </c>
      <c r="C196" s="9">
        <v>146972</v>
      </c>
    </row>
    <row r="197" spans="1:3" x14ac:dyDescent="0.25">
      <c r="A197" t="s">
        <v>458</v>
      </c>
      <c r="B197" t="s">
        <v>36</v>
      </c>
      <c r="C197" s="9">
        <v>142888</v>
      </c>
    </row>
    <row r="198" spans="1:3" x14ac:dyDescent="0.25">
      <c r="A198" t="s">
        <v>459</v>
      </c>
      <c r="B198" t="s">
        <v>95</v>
      </c>
      <c r="C198" s="9">
        <v>154160</v>
      </c>
    </row>
    <row r="199" spans="1:3" x14ac:dyDescent="0.25">
      <c r="A199" t="s">
        <v>460</v>
      </c>
      <c r="B199" t="s">
        <v>289</v>
      </c>
      <c r="C199" s="9">
        <v>148945</v>
      </c>
    </row>
    <row r="200" spans="1:3" x14ac:dyDescent="0.25">
      <c r="A200" t="s">
        <v>461</v>
      </c>
      <c r="B200" t="s">
        <v>289</v>
      </c>
      <c r="C200" s="9">
        <v>149262</v>
      </c>
    </row>
    <row r="201" spans="1:3" x14ac:dyDescent="0.25">
      <c r="A201" t="s">
        <v>356</v>
      </c>
      <c r="B201" t="s">
        <v>147</v>
      </c>
      <c r="C201" s="9">
        <v>129900</v>
      </c>
    </row>
    <row r="202" spans="1:3" x14ac:dyDescent="0.25">
      <c r="A202" t="s">
        <v>349</v>
      </c>
      <c r="B202" t="s">
        <v>147</v>
      </c>
      <c r="C202" s="9">
        <v>131900</v>
      </c>
    </row>
    <row r="203" spans="1:3" x14ac:dyDescent="0.25">
      <c r="A203" t="s">
        <v>462</v>
      </c>
      <c r="B203" t="s">
        <v>32</v>
      </c>
      <c r="C203" s="9">
        <v>148658</v>
      </c>
    </row>
    <row r="204" spans="1:3" x14ac:dyDescent="0.25">
      <c r="A204" t="s">
        <v>463</v>
      </c>
      <c r="B204" t="s">
        <v>63</v>
      </c>
      <c r="C204" s="9">
        <v>139900</v>
      </c>
    </row>
    <row r="205" spans="1:3" x14ac:dyDescent="0.25">
      <c r="A205" t="s">
        <v>464</v>
      </c>
      <c r="B205" t="s">
        <v>36</v>
      </c>
      <c r="C205" s="9">
        <v>142977</v>
      </c>
    </row>
    <row r="206" spans="1:3" x14ac:dyDescent="0.25">
      <c r="A206" t="s">
        <v>465</v>
      </c>
      <c r="B206" t="s">
        <v>170</v>
      </c>
      <c r="C206" s="9">
        <v>145375</v>
      </c>
    </row>
    <row r="207" spans="1:3" x14ac:dyDescent="0.25">
      <c r="A207" t="s">
        <v>370</v>
      </c>
      <c r="B207" t="s">
        <v>147</v>
      </c>
      <c r="C207" s="9">
        <v>131900</v>
      </c>
    </row>
    <row r="208" spans="1:3" x14ac:dyDescent="0.25">
      <c r="A208" t="s">
        <v>466</v>
      </c>
      <c r="B208" t="s">
        <v>36</v>
      </c>
      <c r="C208" s="9">
        <v>143415</v>
      </c>
    </row>
    <row r="209" spans="1:3" x14ac:dyDescent="0.25">
      <c r="A209" t="s">
        <v>467</v>
      </c>
      <c r="B209" t="s">
        <v>36</v>
      </c>
      <c r="C209" s="9">
        <v>143625</v>
      </c>
    </row>
    <row r="210" spans="1:3" x14ac:dyDescent="0.25">
      <c r="A210" t="s">
        <v>468</v>
      </c>
      <c r="B210" t="s">
        <v>289</v>
      </c>
      <c r="C210" s="9">
        <v>150475</v>
      </c>
    </row>
    <row r="211" spans="1:3" x14ac:dyDescent="0.25">
      <c r="A211" t="s">
        <v>363</v>
      </c>
      <c r="B211" t="s">
        <v>134</v>
      </c>
      <c r="C211" s="9">
        <v>136900</v>
      </c>
    </row>
    <row r="212" spans="1:3" x14ac:dyDescent="0.25">
      <c r="A212" t="s">
        <v>469</v>
      </c>
      <c r="B212" t="s">
        <v>36</v>
      </c>
      <c r="C212" s="9">
        <v>144910</v>
      </c>
    </row>
    <row r="213" spans="1:3" x14ac:dyDescent="0.25">
      <c r="A213" t="s">
        <v>470</v>
      </c>
      <c r="B213" t="s">
        <v>36</v>
      </c>
      <c r="C213" s="9">
        <v>153260</v>
      </c>
    </row>
    <row r="214" spans="1:3" x14ac:dyDescent="0.25">
      <c r="A214" t="s">
        <v>471</v>
      </c>
      <c r="B214" t="s">
        <v>36</v>
      </c>
      <c r="C214" s="9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"/>
  <sheetViews>
    <sheetView workbookViewId="0">
      <selection activeCell="F5" sqref="F5:F18"/>
    </sheetView>
  </sheetViews>
  <sheetFormatPr defaultColWidth="9.140625" defaultRowHeight="15" x14ac:dyDescent="0.25"/>
  <cols>
    <col min="1" max="1" width="31.140625" customWidth="1"/>
    <col min="2" max="2" width="20.5703125" customWidth="1"/>
    <col min="3" max="3" width="21.5703125" customWidth="1"/>
    <col min="4" max="4" width="13.28515625" bestFit="1" customWidth="1"/>
    <col min="5" max="5" width="16.85546875" bestFit="1" customWidth="1"/>
    <col min="6" max="6" width="29.7109375" bestFit="1" customWidth="1"/>
  </cols>
  <sheetData>
    <row r="1" spans="1:6" x14ac:dyDescent="0.25">
      <c r="A1" t="s">
        <v>472</v>
      </c>
    </row>
    <row r="2" spans="1:6" x14ac:dyDescent="0.25">
      <c r="A2" t="s">
        <v>473</v>
      </c>
    </row>
    <row r="4" spans="1:6" x14ac:dyDescent="0.25">
      <c r="A4" s="2" t="s">
        <v>474</v>
      </c>
      <c r="B4" s="21" t="s">
        <v>475</v>
      </c>
      <c r="C4" s="21" t="s">
        <v>476</v>
      </c>
      <c r="D4" s="10" t="s">
        <v>569</v>
      </c>
      <c r="E4" s="10" t="s">
        <v>570</v>
      </c>
      <c r="F4" s="10" t="s">
        <v>581</v>
      </c>
    </row>
    <row r="5" spans="1:6" x14ac:dyDescent="0.25">
      <c r="A5" t="s">
        <v>477</v>
      </c>
      <c r="B5" s="22">
        <v>84000000</v>
      </c>
      <c r="C5" s="22">
        <v>41000000</v>
      </c>
      <c r="D5" s="9">
        <v>98100000</v>
      </c>
      <c r="E5" s="9">
        <v>43400000</v>
      </c>
      <c r="F5" s="9">
        <f>E5*cpi_2017to2012</f>
        <v>40651026.436031334</v>
      </c>
    </row>
    <row r="6" spans="1:6" x14ac:dyDescent="0.25">
      <c r="A6" t="s">
        <v>478</v>
      </c>
      <c r="B6" s="22">
        <v>90000000</v>
      </c>
      <c r="C6" s="22">
        <v>45000000</v>
      </c>
      <c r="D6" s="9"/>
      <c r="E6" s="9"/>
      <c r="F6" s="9"/>
    </row>
    <row r="7" spans="1:6" x14ac:dyDescent="0.25">
      <c r="A7" t="s">
        <v>479</v>
      </c>
      <c r="B7" s="22">
        <v>298000000</v>
      </c>
      <c r="C7" s="22">
        <v>149000000</v>
      </c>
      <c r="D7" s="9">
        <v>347100000</v>
      </c>
      <c r="E7" s="9">
        <v>152900000</v>
      </c>
      <c r="F7" s="9">
        <f>E7*cpi_2017to2012</f>
        <v>143215252.12140992</v>
      </c>
    </row>
    <row r="8" spans="1:6" x14ac:dyDescent="0.25">
      <c r="A8" t="s">
        <v>571</v>
      </c>
      <c r="B8" s="22"/>
      <c r="C8" s="22"/>
      <c r="D8" s="9">
        <v>112500000</v>
      </c>
      <c r="E8" s="9">
        <v>51000000</v>
      </c>
      <c r="F8" s="9">
        <f>E8*cpi_2017to2012</f>
        <v>47769639.360313319</v>
      </c>
    </row>
    <row r="9" spans="1:6" x14ac:dyDescent="0.25">
      <c r="A9" t="s">
        <v>572</v>
      </c>
      <c r="B9" s="22"/>
      <c r="C9" s="22"/>
      <c r="D9" s="9">
        <v>386800000</v>
      </c>
      <c r="E9" s="9">
        <v>154400000</v>
      </c>
      <c r="F9" s="9">
        <f>E9*cpi_2017to2012</f>
        <v>144620241.51436031</v>
      </c>
    </row>
    <row r="10" spans="1:6" x14ac:dyDescent="0.25">
      <c r="A10" t="s">
        <v>573</v>
      </c>
      <c r="B10" s="22"/>
      <c r="C10" s="22"/>
      <c r="D10" s="9">
        <v>270400000</v>
      </c>
      <c r="E10" s="9">
        <v>141900000</v>
      </c>
      <c r="F10" s="9">
        <f>E10*cpi_2017to2012</f>
        <v>132911996.57310705</v>
      </c>
    </row>
    <row r="11" spans="1:6" x14ac:dyDescent="0.25">
      <c r="A11" t="s">
        <v>480</v>
      </c>
      <c r="B11" s="22">
        <v>81000000</v>
      </c>
      <c r="C11" s="22">
        <v>30000000</v>
      </c>
      <c r="D11" s="9"/>
      <c r="E11" s="9"/>
      <c r="F11" s="9"/>
    </row>
    <row r="12" spans="1:6" x14ac:dyDescent="0.25">
      <c r="A12" t="s">
        <v>481</v>
      </c>
      <c r="B12" s="22">
        <v>88000000</v>
      </c>
      <c r="C12" s="22">
        <v>40000000</v>
      </c>
      <c r="D12" s="9"/>
      <c r="E12" s="9"/>
      <c r="F12" s="9"/>
    </row>
    <row r="13" spans="1:6" x14ac:dyDescent="0.25">
      <c r="A13" t="s">
        <v>482</v>
      </c>
      <c r="B13" s="22">
        <v>209000000</v>
      </c>
      <c r="C13" s="22">
        <v>84000000</v>
      </c>
      <c r="D13" s="9"/>
      <c r="E13" s="9"/>
      <c r="F13" s="9"/>
    </row>
    <row r="14" spans="1:6" x14ac:dyDescent="0.25">
      <c r="A14" t="s">
        <v>574</v>
      </c>
      <c r="B14" s="6"/>
      <c r="C14" s="6"/>
      <c r="D14" s="9">
        <v>259000000</v>
      </c>
      <c r="E14" s="9">
        <v>102800000</v>
      </c>
      <c r="F14" s="9">
        <f>E14*cpi_2017to2012</f>
        <v>96288606.396866843</v>
      </c>
    </row>
    <row r="15" spans="1:6" x14ac:dyDescent="0.25">
      <c r="A15" t="s">
        <v>575</v>
      </c>
      <c r="B15" s="6"/>
      <c r="C15" s="6"/>
      <c r="D15" s="9">
        <v>290600000</v>
      </c>
      <c r="E15" s="9">
        <v>115600000</v>
      </c>
      <c r="F15" s="9">
        <f>E15*cpi_2017to2012</f>
        <v>108277849.21671018</v>
      </c>
    </row>
    <row r="16" spans="1:6" x14ac:dyDescent="0.25">
      <c r="A16" t="s">
        <v>576</v>
      </c>
      <c r="B16" s="6"/>
      <c r="C16" s="6"/>
      <c r="D16" s="9">
        <v>108400000</v>
      </c>
      <c r="E16" s="9">
        <v>49200000</v>
      </c>
      <c r="F16" s="9">
        <f>E16*cpi_2017to2012</f>
        <v>46083652.088772848</v>
      </c>
    </row>
    <row r="17" spans="1:6" x14ac:dyDescent="0.25">
      <c r="A17" t="s">
        <v>577</v>
      </c>
      <c r="B17" s="6"/>
      <c r="C17" s="6"/>
      <c r="D17" s="9">
        <v>311200000</v>
      </c>
      <c r="E17" s="9">
        <v>150300000</v>
      </c>
      <c r="F17" s="9">
        <f>E17*cpi_2017to2012</f>
        <v>140779937.17362925</v>
      </c>
    </row>
    <row r="18" spans="1:6" x14ac:dyDescent="0.25">
      <c r="A18" t="s">
        <v>578</v>
      </c>
      <c r="D18" s="9">
        <v>436900000</v>
      </c>
      <c r="E18" s="9">
        <v>229400000</v>
      </c>
      <c r="F18" s="9">
        <f>E18*cpi_2017to2012</f>
        <v>214869711.1618799</v>
      </c>
    </row>
    <row r="20" spans="1:6" x14ac:dyDescent="0.25">
      <c r="A20" t="s">
        <v>483</v>
      </c>
    </row>
    <row r="21" spans="1:6" x14ac:dyDescent="0.25">
      <c r="A21" t="s">
        <v>484</v>
      </c>
    </row>
    <row r="22" spans="1:6" x14ac:dyDescent="0.25">
      <c r="A22" t="s">
        <v>485</v>
      </c>
    </row>
    <row r="23" spans="1:6" x14ac:dyDescent="0.25">
      <c r="A23" t="s">
        <v>580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topLeftCell="A4" workbookViewId="0">
      <selection activeCell="E40" sqref="E40"/>
    </sheetView>
  </sheetViews>
  <sheetFormatPr defaultColWidth="9.140625"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515</v>
      </c>
      <c r="E1" s="2" t="s">
        <v>517</v>
      </c>
    </row>
    <row r="2" spans="1:5" x14ac:dyDescent="0.25">
      <c r="A2" t="s">
        <v>650</v>
      </c>
      <c r="E2" t="s">
        <v>518</v>
      </c>
    </row>
    <row r="3" spans="1:5" x14ac:dyDescent="0.25">
      <c r="A3" t="s">
        <v>555</v>
      </c>
      <c r="E3" t="s">
        <v>519</v>
      </c>
    </row>
    <row r="4" spans="1:5" x14ac:dyDescent="0.25">
      <c r="A4" t="s">
        <v>556</v>
      </c>
      <c r="E4" t="s">
        <v>520</v>
      </c>
    </row>
    <row r="5" spans="1:5" x14ac:dyDescent="0.25">
      <c r="E5" t="s">
        <v>521</v>
      </c>
    </row>
    <row r="6" spans="1:5" x14ac:dyDescent="0.25">
      <c r="A6" t="s">
        <v>522</v>
      </c>
    </row>
    <row r="7" spans="1:5" x14ac:dyDescent="0.25">
      <c r="A7" t="s">
        <v>523</v>
      </c>
    </row>
    <row r="8" spans="1:5" x14ac:dyDescent="0.25">
      <c r="A8" t="s">
        <v>524</v>
      </c>
    </row>
    <row r="9" spans="1:5" x14ac:dyDescent="0.25">
      <c r="A9" t="s">
        <v>526</v>
      </c>
    </row>
    <row r="10" spans="1:5" x14ac:dyDescent="0.25">
      <c r="A10" t="s">
        <v>527</v>
      </c>
    </row>
    <row r="11" spans="1:5" x14ac:dyDescent="0.25">
      <c r="A11" t="s">
        <v>528</v>
      </c>
    </row>
    <row r="13" spans="1:5" x14ac:dyDescent="0.25">
      <c r="A13" t="s">
        <v>529</v>
      </c>
      <c r="E13" s="2" t="s">
        <v>548</v>
      </c>
    </row>
    <row r="14" spans="1:5" x14ac:dyDescent="0.25">
      <c r="A14" t="s">
        <v>530</v>
      </c>
      <c r="E14" t="s">
        <v>525</v>
      </c>
    </row>
    <row r="15" spans="1:5" x14ac:dyDescent="0.25">
      <c r="A15" t="s">
        <v>531</v>
      </c>
    </row>
    <row r="16" spans="1:5" x14ac:dyDescent="0.25">
      <c r="E16" s="2" t="s">
        <v>549</v>
      </c>
    </row>
    <row r="17" spans="1:5" x14ac:dyDescent="0.25">
      <c r="A17" t="s">
        <v>537</v>
      </c>
      <c r="E17" t="s">
        <v>550</v>
      </c>
    </row>
    <row r="18" spans="1:5" x14ac:dyDescent="0.25">
      <c r="A18" t="s">
        <v>532</v>
      </c>
    </row>
    <row r="19" spans="1:5" x14ac:dyDescent="0.25">
      <c r="A19" t="s">
        <v>538</v>
      </c>
      <c r="E19" s="2" t="s">
        <v>551</v>
      </c>
    </row>
    <row r="20" spans="1:5" x14ac:dyDescent="0.25">
      <c r="A20" t="s">
        <v>540</v>
      </c>
      <c r="E20" t="s">
        <v>552</v>
      </c>
    </row>
    <row r="21" spans="1:5" x14ac:dyDescent="0.25">
      <c r="A21" t="s">
        <v>559</v>
      </c>
    </row>
    <row r="22" spans="1:5" x14ac:dyDescent="0.25">
      <c r="A22" t="s">
        <v>541</v>
      </c>
    </row>
    <row r="23" spans="1:5" x14ac:dyDescent="0.25">
      <c r="A23" t="s">
        <v>542</v>
      </c>
    </row>
    <row r="25" spans="1:5" ht="30" x14ac:dyDescent="0.25">
      <c r="B25" s="15" t="s">
        <v>533</v>
      </c>
      <c r="C25" s="3" t="s">
        <v>535</v>
      </c>
      <c r="D25" s="3" t="s">
        <v>486</v>
      </c>
      <c r="E25" s="3" t="s">
        <v>545</v>
      </c>
    </row>
    <row r="26" spans="1:5" x14ac:dyDescent="0.25">
      <c r="B26" t="s">
        <v>534</v>
      </c>
      <c r="C26">
        <v>500</v>
      </c>
      <c r="D26">
        <v>5900000</v>
      </c>
      <c r="E26">
        <v>1984</v>
      </c>
    </row>
    <row r="27" spans="1:5" x14ac:dyDescent="0.25">
      <c r="B27" t="s">
        <v>536</v>
      </c>
      <c r="C27">
        <v>500</v>
      </c>
      <c r="D27">
        <v>7050000</v>
      </c>
      <c r="E27">
        <v>1984</v>
      </c>
    </row>
    <row r="28" spans="1:5" x14ac:dyDescent="0.25">
      <c r="B28" t="s">
        <v>539</v>
      </c>
      <c r="C28">
        <v>500</v>
      </c>
      <c r="D28">
        <v>7050000</v>
      </c>
      <c r="E28">
        <v>1983</v>
      </c>
    </row>
    <row r="29" spans="1:5" x14ac:dyDescent="0.25">
      <c r="B29" t="s">
        <v>546</v>
      </c>
      <c r="C29">
        <v>1030</v>
      </c>
      <c r="D29">
        <v>6000000</v>
      </c>
      <c r="E29">
        <v>1999</v>
      </c>
    </row>
    <row r="30" spans="1:5" x14ac:dyDescent="0.25">
      <c r="B30" t="s">
        <v>543</v>
      </c>
      <c r="C30">
        <v>1800</v>
      </c>
      <c r="D30">
        <v>6000000</v>
      </c>
      <c r="E30">
        <v>2009</v>
      </c>
    </row>
    <row r="31" spans="1:5" x14ac:dyDescent="0.25">
      <c r="B31" t="s">
        <v>544</v>
      </c>
      <c r="C31">
        <v>2800</v>
      </c>
      <c r="D31">
        <v>22000000</v>
      </c>
      <c r="E31">
        <v>2014</v>
      </c>
    </row>
    <row r="33" spans="1:1" x14ac:dyDescent="0.25">
      <c r="A33" t="s">
        <v>547</v>
      </c>
    </row>
    <row r="34" spans="1:1" x14ac:dyDescent="0.25">
      <c r="A34" t="s">
        <v>560</v>
      </c>
    </row>
    <row r="35" spans="1:1" x14ac:dyDescent="0.25">
      <c r="A35" s="12">
        <v>10000000</v>
      </c>
    </row>
    <row r="37" spans="1:1" x14ac:dyDescent="0.25">
      <c r="A37" t="s">
        <v>558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13" sqref="B12:B13"/>
    </sheetView>
  </sheetViews>
  <sheetFormatPr defaultColWidth="9.140625" defaultRowHeight="15" x14ac:dyDescent="0.25"/>
  <cols>
    <col min="1" max="1" width="35.5703125" customWidth="1"/>
    <col min="2" max="2" width="12.7109375" customWidth="1"/>
    <col min="3" max="8" width="10.5703125" bestFit="1" customWidth="1"/>
  </cols>
  <sheetData>
    <row r="1" spans="1:5" x14ac:dyDescent="0.25">
      <c r="A1" s="1" t="s">
        <v>590</v>
      </c>
    </row>
    <row r="2" spans="1:5" x14ac:dyDescent="0.25">
      <c r="A2" t="s">
        <v>591</v>
      </c>
    </row>
    <row r="3" spans="1:5" x14ac:dyDescent="0.25">
      <c r="A3" t="s">
        <v>615</v>
      </c>
      <c r="B3">
        <v>2017</v>
      </c>
      <c r="C3">
        <v>2018</v>
      </c>
      <c r="D3">
        <v>2019</v>
      </c>
      <c r="E3">
        <v>2020</v>
      </c>
    </row>
    <row r="4" spans="1:5" x14ac:dyDescent="0.25">
      <c r="A4" t="s">
        <v>620</v>
      </c>
      <c r="B4" s="23">
        <v>10610</v>
      </c>
      <c r="C4" s="23">
        <v>10560</v>
      </c>
      <c r="D4" s="23">
        <v>10560</v>
      </c>
      <c r="E4" s="23">
        <v>10576</v>
      </c>
    </row>
    <row r="5" spans="1:5" x14ac:dyDescent="0.25">
      <c r="A5" s="5" t="s">
        <v>587</v>
      </c>
      <c r="B5" s="24">
        <f>B4*cpi_2017to2012</f>
        <v>9937.9583061357698</v>
      </c>
      <c r="C5" s="24">
        <f>C4*cpi_2018to2012</f>
        <v>9651.84</v>
      </c>
      <c r="D5" s="24">
        <f>D4*cpi_2019to2012</f>
        <v>9482.880000000001</v>
      </c>
      <c r="E5" s="24">
        <f>E4*cpi_2020to2012</f>
        <v>9402.0640000000003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4">
        <f>Data_pass_LDVs!C12</f>
        <v>53640.65175217107</v>
      </c>
      <c r="C2" s="4">
        <f>Data_pass_LDVs!D12</f>
        <v>53908.855010931919</v>
      </c>
      <c r="D2" s="4">
        <f>Data_pass_LDVs!E12</f>
        <v>54178.399285986576</v>
      </c>
      <c r="E2" s="4">
        <f>Data_pass_LDVs!F12</f>
        <v>54178.399285986576</v>
      </c>
      <c r="F2" s="4">
        <f>Data_pass_LDVs!G12</f>
        <v>53908.855010931919</v>
      </c>
      <c r="G2" s="4">
        <f>Data_pass_LDVs!H12</f>
        <v>53640.65175217107</v>
      </c>
      <c r="H2" s="4">
        <f>Data_pass_LDVs!I12</f>
        <v>53373.782837981169</v>
      </c>
      <c r="I2" s="4">
        <f>Data_pass_LDVs!J12</f>
        <v>53108.241629832017</v>
      </c>
      <c r="J2" s="4">
        <f>Data_pass_LDVs!K12</f>
        <v>52844.021522220915</v>
      </c>
      <c r="K2" s="4">
        <f>Data_pass_LDVs!L12</f>
        <v>52581.115942508382</v>
      </c>
      <c r="L2" s="4">
        <f>Data_pass_LDVs!M12</f>
        <v>52319.518350754617</v>
      </c>
      <c r="M2" s="4">
        <f>Data_pass_LDVs!N12</f>
        <v>52059.222239556839</v>
      </c>
      <c r="N2" s="4">
        <f>Data_pass_LDVs!O12</f>
        <v>51800.221133887404</v>
      </c>
      <c r="O2" s="4">
        <f>Data_pass_LDVs!P12</f>
        <v>51542.508590932746</v>
      </c>
      <c r="P2" s="4">
        <f>Data_pass_LDVs!Q12</f>
        <v>51286.078199933087</v>
      </c>
      <c r="Q2" s="4">
        <f>Data_pass_LDVs!R12</f>
        <v>51030.923582022981</v>
      </c>
      <c r="R2" s="4">
        <f>Data_pass_LDVs!S12</f>
        <v>50777.038390072623</v>
      </c>
      <c r="S2" s="4">
        <f>Data_pass_LDVs!T12</f>
        <v>50524.416308529981</v>
      </c>
      <c r="T2" s="4">
        <f>Data_pass_LDVs!U12</f>
        <v>50273.051053263669</v>
      </c>
      <c r="U2" s="4">
        <f>Data_pass_LDVs!V12</f>
        <v>50022.936371406642</v>
      </c>
      <c r="V2" s="4">
        <f>Data_pass_LDVs!W12</f>
        <v>49774.066041200647</v>
      </c>
      <c r="W2" s="4">
        <f>Data_pass_LDVs!X12</f>
        <v>49526.433871841444</v>
      </c>
      <c r="X2" s="4">
        <f>Data_pass_LDVs!Y12</f>
        <v>49280.033703324822</v>
      </c>
      <c r="Y2" s="4">
        <f>Data_pass_LDVs!Z12</f>
        <v>49034.859406293363</v>
      </c>
      <c r="Z2" s="4">
        <f>Data_pass_LDVs!AA12</f>
        <v>48790.904881883951</v>
      </c>
      <c r="AA2" s="4">
        <f>Data_pass_LDVs!AB12</f>
        <v>48548.164061576077</v>
      </c>
      <c r="AB2" s="4">
        <f>Data_pass_LDVs!AC12</f>
        <v>48306.630907040875</v>
      </c>
      <c r="AC2" s="4">
        <f>Data_pass_LDVs!AD12</f>
        <v>48066.299409990927</v>
      </c>
      <c r="AD2" s="4">
        <f>Data_pass_LDVs!AE12</f>
        <v>47827.163592030774</v>
      </c>
      <c r="AE2" s="4">
        <f>Data_pass_LDVs!AF12</f>
        <v>47589.21750450824</v>
      </c>
      <c r="AF2" s="4">
        <f>Data_pass_LDVs!AG12</f>
        <v>47352.455228366416</v>
      </c>
      <c r="AG2" s="4">
        <f>Data_pass_LDVs!AH12</f>
        <v>47116.870873996442</v>
      </c>
      <c r="AH2" s="4">
        <f>Data_pass_LDVs!AI12</f>
        <v>46882.458581090992</v>
      </c>
      <c r="AI2" s="4">
        <f>Data_pass_LDVs!AJ12</f>
        <v>46649.212518498505</v>
      </c>
      <c r="AJ2" s="4"/>
    </row>
    <row r="3" spans="1:36" x14ac:dyDescent="0.25">
      <c r="A3" s="5" t="s">
        <v>1</v>
      </c>
      <c r="B3" s="4">
        <f>Data_pass_LDVs!C13</f>
        <v>32913.98254269077</v>
      </c>
      <c r="C3" s="4">
        <f>Data_pass_LDVs!D13</f>
        <v>32912.336925844473</v>
      </c>
      <c r="D3" s="4">
        <f>Data_pass_LDVs!E13</f>
        <v>32910.691391274908</v>
      </c>
      <c r="E3" s="4">
        <f>Data_pass_LDVs!F13</f>
        <v>32909.04593897795</v>
      </c>
      <c r="F3" s="4">
        <f>Data_pass_LDVs!G13</f>
        <v>32907.400568949502</v>
      </c>
      <c r="G3" s="4">
        <f>Data_pass_LDVs!H13</f>
        <v>32905.755281185433</v>
      </c>
      <c r="H3" s="4">
        <f>Data_pass_LDVs!I13</f>
        <v>32904.110075681645</v>
      </c>
      <c r="I3" s="4">
        <f>Data_pass_LDVs!J13</f>
        <v>32902.46495243402</v>
      </c>
      <c r="J3" s="4">
        <f>Data_pass_LDVs!K13</f>
        <v>32900.819911438441</v>
      </c>
      <c r="K3" s="4">
        <f>Data_pass_LDVs!L13</f>
        <v>32899.174952690802</v>
      </c>
      <c r="L3" s="4">
        <f>Data_pass_LDVs!M13</f>
        <v>32897.530076186988</v>
      </c>
      <c r="M3" s="4">
        <f>Data_pass_LDVs!N13</f>
        <v>32895.885281922892</v>
      </c>
      <c r="N3" s="4">
        <f>Data_pass_LDVs!O13</f>
        <v>32894.240569894391</v>
      </c>
      <c r="O3" s="4">
        <f>Data_pass_LDVs!P13</f>
        <v>32892.595940097381</v>
      </c>
      <c r="P3" s="4">
        <f>Data_pass_LDVs!Q13</f>
        <v>32890.95139252775</v>
      </c>
      <c r="Q3" s="4">
        <f>Data_pass_LDVs!R13</f>
        <v>32889.306927181387</v>
      </c>
      <c r="R3" s="4">
        <f>Data_pass_LDVs!S13</f>
        <v>32887.662544054183</v>
      </c>
      <c r="S3" s="4">
        <f>Data_pass_LDVs!T13</f>
        <v>32886.018243142018</v>
      </c>
      <c r="T3" s="4">
        <f>Data_pass_LDVs!U13</f>
        <v>32884.374024440796</v>
      </c>
      <c r="U3" s="4">
        <f>Data_pass_LDVs!V13</f>
        <v>32882.729887946392</v>
      </c>
      <c r="V3" s="4">
        <f>Data_pass_LDVs!W13</f>
        <v>32881.085833654703</v>
      </c>
      <c r="W3" s="4">
        <f>Data_pass_LDVs!X13</f>
        <v>32879.441861561623</v>
      </c>
      <c r="X3" s="4">
        <f>Data_pass_LDVs!Y13</f>
        <v>32877.797971663036</v>
      </c>
      <c r="Y3" s="4">
        <f>Data_pass_LDVs!Z13</f>
        <v>32876.154163954838</v>
      </c>
      <c r="Z3" s="4">
        <f>Data_pass_LDVs!AA13</f>
        <v>32874.51043843291</v>
      </c>
      <c r="AA3" s="4">
        <f>Data_pass_LDVs!AB13</f>
        <v>32872.866795093149</v>
      </c>
      <c r="AB3" s="4">
        <f>Data_pass_LDVs!AC13</f>
        <v>32871.223233931451</v>
      </c>
      <c r="AC3" s="4">
        <f>Data_pass_LDVs!AD13</f>
        <v>32869.579754943697</v>
      </c>
      <c r="AD3" s="4">
        <f>Data_pass_LDVs!AE13</f>
        <v>32867.936358125786</v>
      </c>
      <c r="AE3" s="4">
        <f>Data_pass_LDVs!AF13</f>
        <v>32866.293043473604</v>
      </c>
      <c r="AF3" s="4">
        <f>Data_pass_LDVs!AG13</f>
        <v>32864.64981098305</v>
      </c>
      <c r="AG3" s="4">
        <f>Data_pass_LDVs!AH13</f>
        <v>32863.006660650019</v>
      </c>
      <c r="AH3" s="4">
        <f>Data_pass_LDVs!AI13</f>
        <v>32861.363592470392</v>
      </c>
      <c r="AI3" s="4">
        <f>Data_pass_LDVs!AJ13</f>
        <v>32859.720606440067</v>
      </c>
      <c r="AJ3" s="4"/>
    </row>
    <row r="4" spans="1:36" x14ac:dyDescent="0.25">
      <c r="A4" t="s">
        <v>2</v>
      </c>
      <c r="B4" s="4">
        <f>Data_pass_LDVs!C9</f>
        <v>28620.854384948496</v>
      </c>
      <c r="C4" s="4">
        <f>Data_pass_LDVs!D9</f>
        <v>28619.423413777804</v>
      </c>
      <c r="D4" s="4">
        <f>Data_pass_LDVs!E9</f>
        <v>28617.992514152094</v>
      </c>
      <c r="E4" s="4">
        <f>Data_pass_LDVs!F9</f>
        <v>28616.561686067787</v>
      </c>
      <c r="F4" s="4">
        <f>Data_pass_LDVs!G9</f>
        <v>28615.130929521307</v>
      </c>
      <c r="G4" s="4">
        <f>Data_pass_LDVs!H9</f>
        <v>28613.700244509077</v>
      </c>
      <c r="H4" s="4">
        <f>Data_pass_LDVs!I9</f>
        <v>28612.269631027521</v>
      </c>
      <c r="I4" s="4">
        <f>Data_pass_LDVs!J9</f>
        <v>28610.839089073062</v>
      </c>
      <c r="J4" s="4">
        <f>Data_pass_LDVs!K9</f>
        <v>28609.408618642126</v>
      </c>
      <c r="K4" s="4">
        <f>Data_pass_LDVs!L9</f>
        <v>28607.978219731136</v>
      </c>
      <c r="L4" s="4">
        <f>Data_pass_LDVs!M9</f>
        <v>28606.547892336515</v>
      </c>
      <c r="M4" s="4">
        <f>Data_pass_LDVs!N9</f>
        <v>28605.117636454688</v>
      </c>
      <c r="N4" s="4">
        <f>Data_pass_LDVs!O9</f>
        <v>28603.687452082082</v>
      </c>
      <c r="O4" s="4">
        <f>Data_pass_LDVs!P9</f>
        <v>28602.257339215117</v>
      </c>
      <c r="P4" s="4">
        <f>Data_pass_LDVs!Q9</f>
        <v>28600.827297850221</v>
      </c>
      <c r="Q4" s="4">
        <f>Data_pass_LDVs!R9</f>
        <v>28599.397327983817</v>
      </c>
      <c r="R4" s="4">
        <f>Data_pass_LDVs!S9</f>
        <v>28597.967429612334</v>
      </c>
      <c r="S4" s="4">
        <f>Data_pass_LDVs!T9</f>
        <v>28596.537602732195</v>
      </c>
      <c r="T4" s="4">
        <f>Data_pass_LDVs!U9</f>
        <v>28595.107847339823</v>
      </c>
      <c r="U4" s="4">
        <f>Data_pass_LDVs!V9</f>
        <v>28593.678163431647</v>
      </c>
      <c r="V4" s="4">
        <f>Data_pass_LDVs!W9</f>
        <v>28592.248551004093</v>
      </c>
      <c r="W4" s="4">
        <f>Data_pass_LDVs!X9</f>
        <v>28590.819010053587</v>
      </c>
      <c r="X4" s="4">
        <f>Data_pass_LDVs!Y9</f>
        <v>28589.389540576554</v>
      </c>
      <c r="Y4" s="4">
        <f>Data_pass_LDVs!Z9</f>
        <v>28587.960142569424</v>
      </c>
      <c r="Z4" s="4">
        <f>Data_pass_LDVs!AA9</f>
        <v>28586.530816028619</v>
      </c>
      <c r="AA4" s="4">
        <f>Data_pass_LDVs!AB9</f>
        <v>28585.101560950567</v>
      </c>
      <c r="AB4" s="4">
        <f>Data_pass_LDVs!AC9</f>
        <v>28583.672377331695</v>
      </c>
      <c r="AC4" s="4">
        <f>Data_pass_LDVs!AD9</f>
        <v>28582.243265168432</v>
      </c>
      <c r="AD4" s="4">
        <f>Data_pass_LDVs!AE9</f>
        <v>28580.814224457205</v>
      </c>
      <c r="AE4" s="4">
        <f>Data_pass_LDVs!AF9</f>
        <v>28579.38525519444</v>
      </c>
      <c r="AF4" s="4">
        <f>Data_pass_LDVs!AG9</f>
        <v>28577.95635737657</v>
      </c>
      <c r="AG4" s="4">
        <f>Data_pass_LDVs!AH9</f>
        <v>28576.527531000018</v>
      </c>
      <c r="AH4" s="4">
        <f>Data_pass_LDVs!AI9</f>
        <v>28575.098776061212</v>
      </c>
      <c r="AI4" s="4">
        <f>Data_pass_LDVs!AJ9</f>
        <v>28573.670092556582</v>
      </c>
      <c r="AJ4" s="4"/>
    </row>
    <row r="5" spans="1:36" x14ac:dyDescent="0.25">
      <c r="A5" t="s">
        <v>3</v>
      </c>
      <c r="B5" s="4">
        <f>Data_pass_LDVs!C10</f>
        <v>42017.850054498856</v>
      </c>
      <c r="C5" s="4">
        <f>Data_pass_LDVs!D10</f>
        <v>42015.749267035499</v>
      </c>
      <c r="D5" s="4">
        <f>Data_pass_LDVs!E10</f>
        <v>42013.648584606264</v>
      </c>
      <c r="E5" s="4">
        <f>Data_pass_LDVs!F10</f>
        <v>42011.5480072059</v>
      </c>
      <c r="F5" s="4">
        <f>Data_pass_LDVs!G10</f>
        <v>42009.447534829153</v>
      </c>
      <c r="G5" s="4">
        <f>Data_pass_LDVs!H10</f>
        <v>42007.347167470776</v>
      </c>
      <c r="H5" s="4">
        <f>Data_pass_LDVs!I10</f>
        <v>42005.246905125518</v>
      </c>
      <c r="I5" s="4">
        <f>Data_pass_LDVs!J10</f>
        <v>42003.146747788123</v>
      </c>
      <c r="J5" s="4">
        <f>Data_pass_LDVs!K10</f>
        <v>42001.046695453348</v>
      </c>
      <c r="K5" s="4">
        <f>Data_pass_LDVs!L10</f>
        <v>41998.946748115937</v>
      </c>
      <c r="L5" s="4">
        <f>Data_pass_LDVs!M10</f>
        <v>41996.846905770646</v>
      </c>
      <c r="M5" s="4">
        <f>Data_pass_LDVs!N10</f>
        <v>41994.747168412221</v>
      </c>
      <c r="N5" s="4">
        <f>Data_pass_LDVs!O10</f>
        <v>41992.647536035416</v>
      </c>
      <c r="O5" s="4">
        <f>Data_pass_LDVs!P10</f>
        <v>41990.548008634978</v>
      </c>
      <c r="P5" s="4">
        <f>Data_pass_LDVs!Q10</f>
        <v>41988.448586205661</v>
      </c>
      <c r="Q5" s="4">
        <f>Data_pass_LDVs!R10</f>
        <v>41986.349268742219</v>
      </c>
      <c r="R5" s="4">
        <f>Data_pass_LDVs!S10</f>
        <v>41984.250056239405</v>
      </c>
      <c r="S5" s="4">
        <f>Data_pass_LDVs!T10</f>
        <v>41982.150948691968</v>
      </c>
      <c r="T5" s="4">
        <f>Data_pass_LDVs!U10</f>
        <v>41980.05194609466</v>
      </c>
      <c r="U5" s="4">
        <f>Data_pass_LDVs!V10</f>
        <v>41977.953048442236</v>
      </c>
      <c r="V5" s="4">
        <f>Data_pass_LDVs!W10</f>
        <v>41975.854255729442</v>
      </c>
      <c r="W5" s="4">
        <f>Data_pass_LDVs!X10</f>
        <v>41973.755567951041</v>
      </c>
      <c r="X5" s="4">
        <f>Data_pass_LDVs!Y10</f>
        <v>41971.656985101778</v>
      </c>
      <c r="Y5" s="4">
        <f>Data_pass_LDVs!Z10</f>
        <v>41969.558507176414</v>
      </c>
      <c r="Z5" s="4">
        <f>Data_pass_LDVs!AA10</f>
        <v>41967.460134169698</v>
      </c>
      <c r="AA5" s="4">
        <f>Data_pass_LDVs!AB10</f>
        <v>41965.36186607639</v>
      </c>
      <c r="AB5" s="4">
        <f>Data_pass_LDVs!AC10</f>
        <v>41963.263702891243</v>
      </c>
      <c r="AC5" s="4">
        <f>Data_pass_LDVs!AD10</f>
        <v>41961.165644609006</v>
      </c>
      <c r="AD5" s="4">
        <f>Data_pass_LDVs!AE10</f>
        <v>41959.067691224438</v>
      </c>
      <c r="AE5" s="4">
        <f>Data_pass_LDVs!AF10</f>
        <v>41956.969842732295</v>
      </c>
      <c r="AF5" s="4">
        <f>Data_pass_LDVs!AG10</f>
        <v>41954.872099127337</v>
      </c>
      <c r="AG5" s="4">
        <f>Data_pass_LDVs!AH10</f>
        <v>41952.774460404311</v>
      </c>
      <c r="AH5" s="4">
        <f>Data_pass_LDVs!AI10</f>
        <v>41950.676926557979</v>
      </c>
      <c r="AI5" s="4">
        <f>Data_pass_LDVs!AJ10</f>
        <v>41948.579497583094</v>
      </c>
      <c r="AJ5" s="4"/>
    </row>
    <row r="6" spans="1:36" x14ac:dyDescent="0.25">
      <c r="A6" t="s">
        <v>4</v>
      </c>
      <c r="B6" s="4">
        <f>Data_pass_LDVs!C11</f>
        <v>43113.967882007521</v>
      </c>
      <c r="C6" s="4">
        <f>Data_pass_LDVs!D11</f>
        <v>43111.812291392947</v>
      </c>
      <c r="D6" s="4">
        <f>Data_pass_LDVs!E11</f>
        <v>43109.656808552514</v>
      </c>
      <c r="E6" s="4">
        <f>Data_pass_LDVs!F11</f>
        <v>43107.501433480837</v>
      </c>
      <c r="F6" s="4">
        <f>Data_pass_LDVs!G11</f>
        <v>43105.346166172523</v>
      </c>
      <c r="G6" s="4">
        <f>Data_pass_LDVs!H11</f>
        <v>43103.19100662219</v>
      </c>
      <c r="H6" s="4">
        <f>Data_pass_LDVs!I11</f>
        <v>43101.035954824445</v>
      </c>
      <c r="I6" s="4">
        <f>Data_pass_LDVs!J11</f>
        <v>43098.881010773905</v>
      </c>
      <c r="J6" s="4">
        <f>Data_pass_LDVs!K11</f>
        <v>43096.726174465177</v>
      </c>
      <c r="K6" s="4">
        <f>Data_pass_LDVs!L11</f>
        <v>43094.571445892878</v>
      </c>
      <c r="L6" s="4">
        <f>Data_pass_LDVs!M11</f>
        <v>43092.416825051623</v>
      </c>
      <c r="M6" s="4">
        <f>Data_pass_LDVs!N11</f>
        <v>43090.262311936021</v>
      </c>
      <c r="N6" s="4">
        <f>Data_pass_LDVs!O11</f>
        <v>43088.107906540688</v>
      </c>
      <c r="O6" s="4">
        <f>Data_pass_LDVs!P11</f>
        <v>43085.95360886024</v>
      </c>
      <c r="P6" s="4">
        <f>Data_pass_LDVs!Q11</f>
        <v>43083.799418889292</v>
      </c>
      <c r="Q6" s="4">
        <f>Data_pass_LDVs!R11</f>
        <v>43081.64533662246</v>
      </c>
      <c r="R6" s="4">
        <f>Data_pass_LDVs!S11</f>
        <v>43079.491362054352</v>
      </c>
      <c r="S6" s="4">
        <f>Data_pass_LDVs!T11</f>
        <v>43077.337495179585</v>
      </c>
      <c r="T6" s="4">
        <f>Data_pass_LDVs!U11</f>
        <v>43075.183735992781</v>
      </c>
      <c r="U6" s="4">
        <f>Data_pass_LDVs!V11</f>
        <v>43073.03008448855</v>
      </c>
      <c r="V6" s="4">
        <f>Data_pass_LDVs!W11</f>
        <v>43070.876540661513</v>
      </c>
      <c r="W6" s="4">
        <f>Data_pass_LDVs!X11</f>
        <v>43068.72310450628</v>
      </c>
      <c r="X6" s="4">
        <f>Data_pass_LDVs!Y11</f>
        <v>43066.569776017473</v>
      </c>
      <c r="Y6" s="4">
        <f>Data_pass_LDVs!Z11</f>
        <v>43064.416555189709</v>
      </c>
      <c r="Z6" s="4">
        <f>Data_pass_LDVs!AA11</f>
        <v>43062.263442017604</v>
      </c>
      <c r="AA6" s="4">
        <f>Data_pass_LDVs!AB11</f>
        <v>43060.110436495772</v>
      </c>
      <c r="AB6" s="4">
        <f>Data_pass_LDVs!AC11</f>
        <v>43057.957538618837</v>
      </c>
      <c r="AC6" s="4">
        <f>Data_pass_LDVs!AD11</f>
        <v>43055.804748381415</v>
      </c>
      <c r="AD6" s="4">
        <f>Data_pass_LDVs!AE11</f>
        <v>43053.652065778122</v>
      </c>
      <c r="AE6" s="4">
        <f>Data_pass_LDVs!AF11</f>
        <v>43051.499490803581</v>
      </c>
      <c r="AF6" s="4">
        <f>Data_pass_LDVs!AG11</f>
        <v>43049.347023452407</v>
      </c>
      <c r="AG6" s="4">
        <f>Data_pass_LDVs!AH11</f>
        <v>43047.194663719216</v>
      </c>
      <c r="AH6" s="4">
        <f>Data_pass_LDVs!AI11</f>
        <v>43045.042411598632</v>
      </c>
      <c r="AI6" s="4">
        <f>Data_pass_LDVs!AJ11</f>
        <v>43042.890267085269</v>
      </c>
      <c r="AJ6" s="4"/>
    </row>
    <row r="7" spans="1:36" x14ac:dyDescent="0.25">
      <c r="A7" s="5" t="s">
        <v>564</v>
      </c>
      <c r="B7" s="4">
        <f>Data_pass_LDVs!C15</f>
        <v>30051.897104195923</v>
      </c>
      <c r="C7" s="4">
        <f>Data_pass_LDVs!D15</f>
        <v>30050.394584466696</v>
      </c>
      <c r="D7" s="4">
        <f>Data_pass_LDVs!E15</f>
        <v>30048.892139859701</v>
      </c>
      <c r="E7" s="4">
        <f>Data_pass_LDVs!F15</f>
        <v>30047.389770371177</v>
      </c>
      <c r="F7" s="4">
        <f>Data_pass_LDVs!G15</f>
        <v>30045.887475997373</v>
      </c>
      <c r="G7" s="4">
        <f>Data_pass_LDVs!H15</f>
        <v>30044.385256734531</v>
      </c>
      <c r="H7" s="4">
        <f>Data_pass_LDVs!I15</f>
        <v>30042.883112578897</v>
      </c>
      <c r="I7" s="4">
        <f>Data_pass_LDVs!J15</f>
        <v>30041.381043526715</v>
      </c>
      <c r="J7" s="4">
        <f>Data_pass_LDVs!K15</f>
        <v>30039.879049574232</v>
      </c>
      <c r="K7" s="4">
        <f>Data_pass_LDVs!L15</f>
        <v>30038.377130717694</v>
      </c>
      <c r="L7" s="4">
        <f>Data_pass_LDVs!M15</f>
        <v>30036.875286953342</v>
      </c>
      <c r="M7" s="4">
        <f>Data_pass_LDVs!N15</f>
        <v>30035.373518277425</v>
      </c>
      <c r="N7" s="4">
        <f>Data_pass_LDVs!O15</f>
        <v>30033.871824686186</v>
      </c>
      <c r="O7" s="4">
        <f>Data_pass_LDVs!P15</f>
        <v>30032.370206175874</v>
      </c>
      <c r="P7" s="4">
        <f>Data_pass_LDVs!Q15</f>
        <v>30030.868662742734</v>
      </c>
      <c r="Q7" s="4">
        <f>Data_pass_LDVs!R15</f>
        <v>30029.367194383009</v>
      </c>
      <c r="R7" s="4">
        <f>Data_pass_LDVs!S15</f>
        <v>30027.86580109295</v>
      </c>
      <c r="S7" s="4">
        <f>Data_pass_LDVs!T15</f>
        <v>30026.364482868805</v>
      </c>
      <c r="T7" s="4">
        <f>Data_pass_LDVs!U15</f>
        <v>30024.863239706814</v>
      </c>
      <c r="U7" s="4">
        <f>Data_pass_LDVs!V15</f>
        <v>30023.362071603231</v>
      </c>
      <c r="V7" s="4">
        <f>Data_pass_LDVs!W15</f>
        <v>30021.860978554298</v>
      </c>
      <c r="W7" s="4">
        <f>Data_pass_LDVs!X15</f>
        <v>30020.359960556267</v>
      </c>
      <c r="X7" s="4">
        <f>Data_pass_LDVs!Y15</f>
        <v>30018.859017605384</v>
      </c>
      <c r="Y7" s="4">
        <f>Data_pass_LDVs!Z15</f>
        <v>30017.358149697895</v>
      </c>
      <c r="Z7" s="4">
        <f>Data_pass_LDVs!AA15</f>
        <v>30015.857356830049</v>
      </c>
      <c r="AA7" s="4">
        <f>Data_pass_LDVs!AB15</f>
        <v>30014.356638998095</v>
      </c>
      <c r="AB7" s="4">
        <f>Data_pass_LDVs!AC15</f>
        <v>30012.855996198283</v>
      </c>
      <c r="AC7" s="4">
        <f>Data_pass_LDVs!AD15</f>
        <v>30011.355428426854</v>
      </c>
      <c r="AD7" s="4">
        <f>Data_pass_LDVs!AE15</f>
        <v>30009.854935680065</v>
      </c>
      <c r="AE7" s="4">
        <f>Data_pass_LDVs!AF15</f>
        <v>30008.354517954162</v>
      </c>
      <c r="AF7" s="4">
        <f>Data_pass_LDVs!AG15</f>
        <v>30006.8541752454</v>
      </c>
      <c r="AG7" s="4">
        <f>Data_pass_LDVs!AH15</f>
        <v>30005.353907550019</v>
      </c>
      <c r="AH7" s="4">
        <f>Data_pass_LDVs!AI15</f>
        <v>30003.853714864272</v>
      </c>
      <c r="AI7" s="4">
        <f>Data_pass_LDVs!AJ15</f>
        <v>30002.353597184414</v>
      </c>
      <c r="AJ7" s="4"/>
    </row>
    <row r="8" spans="1:36" x14ac:dyDescent="0.25">
      <c r="A8" s="5" t="s">
        <v>565</v>
      </c>
      <c r="B8" s="4">
        <f>Data_pass_LDVs!C14</f>
        <v>79950</v>
      </c>
      <c r="C8" s="4">
        <f>Data_pass_LDVs!D14</f>
        <v>79552.238805970163</v>
      </c>
      <c r="D8" s="4">
        <f>Data_pass_LDVs!E14</f>
        <v>79156.456523353409</v>
      </c>
      <c r="E8" s="4">
        <f>Data_pass_LDVs!F14</f>
        <v>78762.643306819315</v>
      </c>
      <c r="F8" s="4">
        <f>Data_pass_LDVs!G14</f>
        <v>78370.789360019233</v>
      </c>
      <c r="G8" s="4">
        <f>Data_pass_LDVs!H14</f>
        <v>77980.884935342532</v>
      </c>
      <c r="H8" s="4">
        <f>Data_pass_LDVs!I14</f>
        <v>77592.920333674163</v>
      </c>
      <c r="I8" s="4">
        <f>Data_pass_LDVs!J14</f>
        <v>77206.885904153401</v>
      </c>
      <c r="J8" s="4">
        <f>Data_pass_LDVs!K14</f>
        <v>76822.772043933743</v>
      </c>
      <c r="K8" s="4">
        <f>Data_pass_LDVs!L14</f>
        <v>76440.569197944031</v>
      </c>
      <c r="L8" s="4">
        <f>Data_pass_LDVs!M14</f>
        <v>76060.267858650783</v>
      </c>
      <c r="M8" s="4">
        <f>Data_pass_LDVs!N14</f>
        <v>75681.858565821676</v>
      </c>
      <c r="N8" s="4">
        <f>Data_pass_LDVs!O14</f>
        <v>75305.33190629023</v>
      </c>
      <c r="O8" s="4">
        <f>Data_pass_LDVs!P14</f>
        <v>74930.678513721636</v>
      </c>
      <c r="P8" s="4">
        <f>Data_pass_LDVs!Q14</f>
        <v>74557.889068379751</v>
      </c>
      <c r="Q8" s="4">
        <f>Data_pass_LDVs!R14</f>
        <v>74186.954296895288</v>
      </c>
      <c r="R8" s="4">
        <f>Data_pass_LDVs!S14</f>
        <v>73817.864972035124</v>
      </c>
      <c r="S8" s="4">
        <f>Data_pass_LDVs!T14</f>
        <v>73450.61191247277</v>
      </c>
      <c r="T8" s="4">
        <f>Data_pass_LDVs!U14</f>
        <v>73085.185982559982</v>
      </c>
      <c r="U8" s="4">
        <f>Data_pass_LDVs!V14</f>
        <v>72721.578092099488</v>
      </c>
      <c r="V8" s="4">
        <f>Data_pass_LDVs!W14</f>
        <v>72359.779196118907</v>
      </c>
      <c r="W8" s="4">
        <f>Data_pass_LDVs!X14</f>
        <v>71999.78029464568</v>
      </c>
      <c r="X8" s="4">
        <f>Data_pass_LDVs!Y14</f>
        <v>71641.57243248327</v>
      </c>
      <c r="Y8" s="4">
        <f>Data_pass_LDVs!Z14</f>
        <v>71285.146698988334</v>
      </c>
      <c r="Z8" s="4">
        <f>Data_pass_LDVs!AA14</f>
        <v>70930.494227849093</v>
      </c>
      <c r="AA8" s="4">
        <f>Data_pass_LDVs!AB14</f>
        <v>70577.60619686477</v>
      </c>
      <c r="AB8" s="4">
        <f>Data_pass_LDVs!AC14</f>
        <v>70226.473827726149</v>
      </c>
      <c r="AC8" s="4">
        <f>Data_pass_LDVs!AD14</f>
        <v>69877.088385797164</v>
      </c>
      <c r="AD8" s="4">
        <f>Data_pass_LDVs!AE14</f>
        <v>69529.44117989768</v>
      </c>
      <c r="AE8" s="4">
        <f>Data_pass_LDVs!AF14</f>
        <v>69183.523562087255</v>
      </c>
      <c r="AF8" s="4">
        <f>Data_pass_LDVs!AG14</f>
        <v>68839.32692745002</v>
      </c>
      <c r="AG8" s="4">
        <f>Data_pass_LDVs!AH14</f>
        <v>68496.842713880629</v>
      </c>
      <c r="AH8" s="4">
        <f>Data_pass_LDVs!AI14</f>
        <v>68156.062401871284</v>
      </c>
      <c r="AI8" s="4">
        <f>Data_pass_LDVs!AJ14</f>
        <v>67816.977514299797</v>
      </c>
      <c r="AJ8" s="4"/>
    </row>
    <row r="11" spans="1:36" x14ac:dyDescent="0.25">
      <c r="B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D4" sqref="D4"/>
    </sheetView>
  </sheetViews>
  <sheetFormatPr defaultColWidth="9.140625" defaultRowHeight="15" x14ac:dyDescent="0.25"/>
  <cols>
    <col min="1" max="1" width="24.42578125" customWidth="1"/>
    <col min="3" max="4" width="11" bestFit="1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19">
        <f>'BNVP-LDVs-psgr'!B2</f>
        <v>53640.65175217107</v>
      </c>
      <c r="C2" s="19">
        <f>'BNVP-LDVs-psgr'!C2</f>
        <v>53908.855010931919</v>
      </c>
      <c r="D2" s="19">
        <f>'BNVP-LDVs-psgr'!D2</f>
        <v>54178.399285986576</v>
      </c>
      <c r="E2" s="19">
        <f>'BNVP-LDVs-psgr'!E2</f>
        <v>54178.399285986576</v>
      </c>
      <c r="F2" s="19">
        <f>'BNVP-LDVs-psgr'!F2</f>
        <v>53908.855010931919</v>
      </c>
      <c r="G2" s="19">
        <f>'BNVP-LDVs-psgr'!G2</f>
        <v>53640.65175217107</v>
      </c>
      <c r="H2" s="19">
        <f>'BNVP-LDVs-psgr'!H2</f>
        <v>53373.782837981169</v>
      </c>
      <c r="I2" s="19">
        <f>'BNVP-LDVs-psgr'!I2</f>
        <v>53108.241629832017</v>
      </c>
      <c r="J2" s="19">
        <f>'BNVP-LDVs-psgr'!J2</f>
        <v>52844.021522220915</v>
      </c>
      <c r="K2" s="19">
        <f>'BNVP-LDVs-psgr'!K2</f>
        <v>52581.115942508382</v>
      </c>
      <c r="L2" s="19">
        <f>'BNVP-LDVs-psgr'!L2</f>
        <v>52319.518350754617</v>
      </c>
      <c r="M2" s="19">
        <f>'BNVP-LDVs-psgr'!M2</f>
        <v>52059.222239556839</v>
      </c>
      <c r="N2" s="19">
        <f>'BNVP-LDVs-psgr'!N2</f>
        <v>51800.221133887404</v>
      </c>
      <c r="O2" s="19">
        <f>'BNVP-LDVs-psgr'!O2</f>
        <v>51542.508590932746</v>
      </c>
      <c r="P2" s="19">
        <f>'BNVP-LDVs-psgr'!P2</f>
        <v>51286.078199933087</v>
      </c>
      <c r="Q2" s="19">
        <f>'BNVP-LDVs-psgr'!Q2</f>
        <v>51030.923582022981</v>
      </c>
      <c r="R2" s="19">
        <f>'BNVP-LDVs-psgr'!R2</f>
        <v>50777.038390072623</v>
      </c>
      <c r="S2" s="19">
        <f>'BNVP-LDVs-psgr'!S2</f>
        <v>50524.416308529981</v>
      </c>
      <c r="T2" s="19">
        <f>'BNVP-LDVs-psgr'!T2</f>
        <v>50273.051053263669</v>
      </c>
      <c r="U2" s="19">
        <f>'BNVP-LDVs-psgr'!U2</f>
        <v>50022.936371406642</v>
      </c>
      <c r="V2" s="19">
        <f>'BNVP-LDVs-psgr'!V2</f>
        <v>49774.066041200647</v>
      </c>
      <c r="W2" s="19">
        <f>'BNVP-LDVs-psgr'!W2</f>
        <v>49526.433871841444</v>
      </c>
      <c r="X2" s="19">
        <f>'BNVP-LDVs-psgr'!X2</f>
        <v>49280.033703324822</v>
      </c>
      <c r="Y2" s="19">
        <f>'BNVP-LDVs-psgr'!Y2</f>
        <v>49034.859406293363</v>
      </c>
      <c r="Z2" s="19">
        <f>'BNVP-LDVs-psgr'!Z2</f>
        <v>48790.904881883951</v>
      </c>
      <c r="AA2" s="19">
        <f>'BNVP-LDVs-psgr'!AA2</f>
        <v>48548.164061576077</v>
      </c>
      <c r="AB2" s="19">
        <f>'BNVP-LDVs-psgr'!AB2</f>
        <v>48306.630907040875</v>
      </c>
      <c r="AC2" s="19">
        <f>'BNVP-LDVs-psgr'!AC2</f>
        <v>48066.299409990927</v>
      </c>
      <c r="AD2" s="19">
        <f>'BNVP-LDVs-psgr'!AD2</f>
        <v>47827.163592030774</v>
      </c>
      <c r="AE2" s="19">
        <f>'BNVP-LDVs-psgr'!AE2</f>
        <v>47589.21750450824</v>
      </c>
      <c r="AF2" s="19">
        <f>'BNVP-LDVs-psgr'!AF2</f>
        <v>47352.455228366416</v>
      </c>
      <c r="AG2" s="19">
        <f>'BNVP-LDVs-psgr'!AG2</f>
        <v>47116.870873996442</v>
      </c>
      <c r="AH2" s="19">
        <f>'BNVP-LDVs-psgr'!AH2</f>
        <v>46882.458581090992</v>
      </c>
      <c r="AI2" s="19">
        <f>'BNVP-LDVs-psgr'!AI2</f>
        <v>46649.212518498505</v>
      </c>
      <c r="AJ2" s="4"/>
    </row>
    <row r="3" spans="1:36" x14ac:dyDescent="0.25">
      <c r="A3" t="s">
        <v>1</v>
      </c>
      <c r="B3" s="19">
        <f>'BNVP-LDVs-psgr'!B3</f>
        <v>32913.98254269077</v>
      </c>
      <c r="C3" s="19">
        <f>'BNVP-LDVs-psgr'!C3</f>
        <v>32912.336925844473</v>
      </c>
      <c r="D3" s="19">
        <f>'BNVP-LDVs-psgr'!D3</f>
        <v>32910.691391274908</v>
      </c>
      <c r="E3" s="19">
        <f>'BNVP-LDVs-psgr'!E3</f>
        <v>32909.04593897795</v>
      </c>
      <c r="F3" s="19">
        <f>'BNVP-LDVs-psgr'!F3</f>
        <v>32907.400568949502</v>
      </c>
      <c r="G3" s="19">
        <f>'BNVP-LDVs-psgr'!G3</f>
        <v>32905.755281185433</v>
      </c>
      <c r="H3" s="19">
        <f>'BNVP-LDVs-psgr'!H3</f>
        <v>32904.110075681645</v>
      </c>
      <c r="I3" s="19">
        <f>'BNVP-LDVs-psgr'!I3</f>
        <v>32902.46495243402</v>
      </c>
      <c r="J3" s="19">
        <f>'BNVP-LDVs-psgr'!J3</f>
        <v>32900.819911438441</v>
      </c>
      <c r="K3" s="19">
        <f>'BNVP-LDVs-psgr'!K3</f>
        <v>32899.174952690802</v>
      </c>
      <c r="L3" s="19">
        <f>'BNVP-LDVs-psgr'!L3</f>
        <v>32897.530076186988</v>
      </c>
      <c r="M3" s="19">
        <f>'BNVP-LDVs-psgr'!M3</f>
        <v>32895.885281922892</v>
      </c>
      <c r="N3" s="19">
        <f>'BNVP-LDVs-psgr'!N3</f>
        <v>32894.240569894391</v>
      </c>
      <c r="O3" s="19">
        <f>'BNVP-LDVs-psgr'!O3</f>
        <v>32892.595940097381</v>
      </c>
      <c r="P3" s="19">
        <f>'BNVP-LDVs-psgr'!P3</f>
        <v>32890.95139252775</v>
      </c>
      <c r="Q3" s="19">
        <f>'BNVP-LDVs-psgr'!Q3</f>
        <v>32889.306927181387</v>
      </c>
      <c r="R3" s="19">
        <f>'BNVP-LDVs-psgr'!R3</f>
        <v>32887.662544054183</v>
      </c>
      <c r="S3" s="19">
        <f>'BNVP-LDVs-psgr'!S3</f>
        <v>32886.018243142018</v>
      </c>
      <c r="T3" s="19">
        <f>'BNVP-LDVs-psgr'!T3</f>
        <v>32884.374024440796</v>
      </c>
      <c r="U3" s="19">
        <f>'BNVP-LDVs-psgr'!U3</f>
        <v>32882.729887946392</v>
      </c>
      <c r="V3" s="19">
        <f>'BNVP-LDVs-psgr'!V3</f>
        <v>32881.085833654703</v>
      </c>
      <c r="W3" s="19">
        <f>'BNVP-LDVs-psgr'!W3</f>
        <v>32879.441861561623</v>
      </c>
      <c r="X3" s="19">
        <f>'BNVP-LDVs-psgr'!X3</f>
        <v>32877.797971663036</v>
      </c>
      <c r="Y3" s="19">
        <f>'BNVP-LDVs-psgr'!Y3</f>
        <v>32876.154163954838</v>
      </c>
      <c r="Z3" s="19">
        <f>'BNVP-LDVs-psgr'!Z3</f>
        <v>32874.51043843291</v>
      </c>
      <c r="AA3" s="19">
        <f>'BNVP-LDVs-psgr'!AA3</f>
        <v>32872.866795093149</v>
      </c>
      <c r="AB3" s="19">
        <f>'BNVP-LDVs-psgr'!AB3</f>
        <v>32871.223233931451</v>
      </c>
      <c r="AC3" s="19">
        <f>'BNVP-LDVs-psgr'!AC3</f>
        <v>32869.579754943697</v>
      </c>
      <c r="AD3" s="19">
        <f>'BNVP-LDVs-psgr'!AD3</f>
        <v>32867.936358125786</v>
      </c>
      <c r="AE3" s="19">
        <f>'BNVP-LDVs-psgr'!AE3</f>
        <v>32866.293043473604</v>
      </c>
      <c r="AF3" s="19">
        <f>'BNVP-LDVs-psgr'!AF3</f>
        <v>32864.64981098305</v>
      </c>
      <c r="AG3" s="19">
        <f>'BNVP-LDVs-psgr'!AG3</f>
        <v>32863.006660650019</v>
      </c>
      <c r="AH3" s="19">
        <f>'BNVP-LDVs-psgr'!AH3</f>
        <v>32861.363592470392</v>
      </c>
      <c r="AI3" s="19">
        <f>'BNVP-LDVs-psgr'!AI3</f>
        <v>32859.720606440067</v>
      </c>
      <c r="AJ3" s="4"/>
    </row>
    <row r="4" spans="1:36" x14ac:dyDescent="0.25">
      <c r="A4" t="s">
        <v>2</v>
      </c>
      <c r="B4" s="19">
        <f>'BNVP-LDVs-psgr'!B4</f>
        <v>28620.854384948496</v>
      </c>
      <c r="C4" s="19">
        <f>'BNVP-LDVs-psgr'!C4</f>
        <v>28619.423413777804</v>
      </c>
      <c r="D4" s="19">
        <f>'BNVP-LDVs-psgr'!D4</f>
        <v>28617.992514152094</v>
      </c>
      <c r="E4" s="19">
        <f>'BNVP-LDVs-psgr'!E4</f>
        <v>28616.561686067787</v>
      </c>
      <c r="F4" s="19">
        <f>'BNVP-LDVs-psgr'!F4</f>
        <v>28615.130929521307</v>
      </c>
      <c r="G4" s="19">
        <f>'BNVP-LDVs-psgr'!G4</f>
        <v>28613.700244509077</v>
      </c>
      <c r="H4" s="19">
        <f>'BNVP-LDVs-psgr'!H4</f>
        <v>28612.269631027521</v>
      </c>
      <c r="I4" s="19">
        <f>'BNVP-LDVs-psgr'!I4</f>
        <v>28610.839089073062</v>
      </c>
      <c r="J4" s="19">
        <f>'BNVP-LDVs-psgr'!J4</f>
        <v>28609.408618642126</v>
      </c>
      <c r="K4" s="19">
        <f>'BNVP-LDVs-psgr'!K4</f>
        <v>28607.978219731136</v>
      </c>
      <c r="L4" s="19">
        <f>'BNVP-LDVs-psgr'!L4</f>
        <v>28606.547892336515</v>
      </c>
      <c r="M4" s="19">
        <f>'BNVP-LDVs-psgr'!M4</f>
        <v>28605.117636454688</v>
      </c>
      <c r="N4" s="19">
        <f>'BNVP-LDVs-psgr'!N4</f>
        <v>28603.687452082082</v>
      </c>
      <c r="O4" s="19">
        <f>'BNVP-LDVs-psgr'!O4</f>
        <v>28602.257339215117</v>
      </c>
      <c r="P4" s="19">
        <f>'BNVP-LDVs-psgr'!P4</f>
        <v>28600.827297850221</v>
      </c>
      <c r="Q4" s="19">
        <f>'BNVP-LDVs-psgr'!Q4</f>
        <v>28599.397327983817</v>
      </c>
      <c r="R4" s="19">
        <f>'BNVP-LDVs-psgr'!R4</f>
        <v>28597.967429612334</v>
      </c>
      <c r="S4" s="19">
        <f>'BNVP-LDVs-psgr'!S4</f>
        <v>28596.537602732195</v>
      </c>
      <c r="T4" s="19">
        <f>'BNVP-LDVs-psgr'!T4</f>
        <v>28595.107847339823</v>
      </c>
      <c r="U4" s="19">
        <f>'BNVP-LDVs-psgr'!U4</f>
        <v>28593.678163431647</v>
      </c>
      <c r="V4" s="19">
        <f>'BNVP-LDVs-psgr'!V4</f>
        <v>28592.248551004093</v>
      </c>
      <c r="W4" s="19">
        <f>'BNVP-LDVs-psgr'!W4</f>
        <v>28590.819010053587</v>
      </c>
      <c r="X4" s="19">
        <f>'BNVP-LDVs-psgr'!X4</f>
        <v>28589.389540576554</v>
      </c>
      <c r="Y4" s="19">
        <f>'BNVP-LDVs-psgr'!Y4</f>
        <v>28587.960142569424</v>
      </c>
      <c r="Z4" s="19">
        <f>'BNVP-LDVs-psgr'!Z4</f>
        <v>28586.530816028619</v>
      </c>
      <c r="AA4" s="19">
        <f>'BNVP-LDVs-psgr'!AA4</f>
        <v>28585.101560950567</v>
      </c>
      <c r="AB4" s="19">
        <f>'BNVP-LDVs-psgr'!AB4</f>
        <v>28583.672377331695</v>
      </c>
      <c r="AC4" s="19">
        <f>'BNVP-LDVs-psgr'!AC4</f>
        <v>28582.243265168432</v>
      </c>
      <c r="AD4" s="19">
        <f>'BNVP-LDVs-psgr'!AD4</f>
        <v>28580.814224457205</v>
      </c>
      <c r="AE4" s="19">
        <f>'BNVP-LDVs-psgr'!AE4</f>
        <v>28579.38525519444</v>
      </c>
      <c r="AF4" s="19">
        <f>'BNVP-LDVs-psgr'!AF4</f>
        <v>28577.95635737657</v>
      </c>
      <c r="AG4" s="19">
        <f>'BNVP-LDVs-psgr'!AG4</f>
        <v>28576.527531000018</v>
      </c>
      <c r="AH4" s="19">
        <f>'BNVP-LDVs-psgr'!AH4</f>
        <v>28575.098776061212</v>
      </c>
      <c r="AI4" s="19">
        <f>'BNVP-LDVs-psgr'!AI4</f>
        <v>28573.670092556582</v>
      </c>
      <c r="AJ4" s="4"/>
    </row>
    <row r="5" spans="1:36" x14ac:dyDescent="0.25">
      <c r="A5" t="s">
        <v>3</v>
      </c>
      <c r="B5" s="19">
        <f>'BNVP-LDVs-psgr'!B5</f>
        <v>42017.850054498856</v>
      </c>
      <c r="C5" s="19">
        <f>'BNVP-LDVs-psgr'!C5</f>
        <v>42015.749267035499</v>
      </c>
      <c r="D5" s="19">
        <f>'BNVP-LDVs-psgr'!D5</f>
        <v>42013.648584606264</v>
      </c>
      <c r="E5" s="19">
        <f>'BNVP-LDVs-psgr'!E5</f>
        <v>42011.5480072059</v>
      </c>
      <c r="F5" s="19">
        <f>'BNVP-LDVs-psgr'!F5</f>
        <v>42009.447534829153</v>
      </c>
      <c r="G5" s="19">
        <f>'BNVP-LDVs-psgr'!G5</f>
        <v>42007.347167470776</v>
      </c>
      <c r="H5" s="19">
        <f>'BNVP-LDVs-psgr'!H5</f>
        <v>42005.246905125518</v>
      </c>
      <c r="I5" s="19">
        <f>'BNVP-LDVs-psgr'!I5</f>
        <v>42003.146747788123</v>
      </c>
      <c r="J5" s="19">
        <f>'BNVP-LDVs-psgr'!J5</f>
        <v>42001.046695453348</v>
      </c>
      <c r="K5" s="19">
        <f>'BNVP-LDVs-psgr'!K5</f>
        <v>41998.946748115937</v>
      </c>
      <c r="L5" s="19">
        <f>'BNVP-LDVs-psgr'!L5</f>
        <v>41996.846905770646</v>
      </c>
      <c r="M5" s="19">
        <f>'BNVP-LDVs-psgr'!M5</f>
        <v>41994.747168412221</v>
      </c>
      <c r="N5" s="19">
        <f>'BNVP-LDVs-psgr'!N5</f>
        <v>41992.647536035416</v>
      </c>
      <c r="O5" s="19">
        <f>'BNVP-LDVs-psgr'!O5</f>
        <v>41990.548008634978</v>
      </c>
      <c r="P5" s="19">
        <f>'BNVP-LDVs-psgr'!P5</f>
        <v>41988.448586205661</v>
      </c>
      <c r="Q5" s="19">
        <f>'BNVP-LDVs-psgr'!Q5</f>
        <v>41986.349268742219</v>
      </c>
      <c r="R5" s="19">
        <f>'BNVP-LDVs-psgr'!R5</f>
        <v>41984.250056239405</v>
      </c>
      <c r="S5" s="19">
        <f>'BNVP-LDVs-psgr'!S5</f>
        <v>41982.150948691968</v>
      </c>
      <c r="T5" s="19">
        <f>'BNVP-LDVs-psgr'!T5</f>
        <v>41980.05194609466</v>
      </c>
      <c r="U5" s="19">
        <f>'BNVP-LDVs-psgr'!U5</f>
        <v>41977.953048442236</v>
      </c>
      <c r="V5" s="19">
        <f>'BNVP-LDVs-psgr'!V5</f>
        <v>41975.854255729442</v>
      </c>
      <c r="W5" s="19">
        <f>'BNVP-LDVs-psgr'!W5</f>
        <v>41973.755567951041</v>
      </c>
      <c r="X5" s="19">
        <f>'BNVP-LDVs-psgr'!X5</f>
        <v>41971.656985101778</v>
      </c>
      <c r="Y5" s="19">
        <f>'BNVP-LDVs-psgr'!Y5</f>
        <v>41969.558507176414</v>
      </c>
      <c r="Z5" s="19">
        <f>'BNVP-LDVs-psgr'!Z5</f>
        <v>41967.460134169698</v>
      </c>
      <c r="AA5" s="19">
        <f>'BNVP-LDVs-psgr'!AA5</f>
        <v>41965.36186607639</v>
      </c>
      <c r="AB5" s="19">
        <f>'BNVP-LDVs-psgr'!AB5</f>
        <v>41963.263702891243</v>
      </c>
      <c r="AC5" s="19">
        <f>'BNVP-LDVs-psgr'!AC5</f>
        <v>41961.165644609006</v>
      </c>
      <c r="AD5" s="19">
        <f>'BNVP-LDVs-psgr'!AD5</f>
        <v>41959.067691224438</v>
      </c>
      <c r="AE5" s="19">
        <f>'BNVP-LDVs-psgr'!AE5</f>
        <v>41956.969842732295</v>
      </c>
      <c r="AF5" s="19">
        <f>'BNVP-LDVs-psgr'!AF5</f>
        <v>41954.872099127337</v>
      </c>
      <c r="AG5" s="19">
        <f>'BNVP-LDVs-psgr'!AG5</f>
        <v>41952.774460404311</v>
      </c>
      <c r="AH5" s="19">
        <f>'BNVP-LDVs-psgr'!AH5</f>
        <v>41950.676926557979</v>
      </c>
      <c r="AI5" s="19">
        <f>'BNVP-LDVs-psgr'!AI5</f>
        <v>41948.579497583094</v>
      </c>
      <c r="AJ5" s="4"/>
    </row>
    <row r="6" spans="1:36" x14ac:dyDescent="0.25">
      <c r="A6" t="s">
        <v>4</v>
      </c>
      <c r="B6" s="19">
        <f>'BNVP-LDVs-psgr'!B6</f>
        <v>43113.967882007521</v>
      </c>
      <c r="C6" s="19">
        <f>'BNVP-LDVs-psgr'!C6</f>
        <v>43111.812291392947</v>
      </c>
      <c r="D6" s="19">
        <f>'BNVP-LDVs-psgr'!D6</f>
        <v>43109.656808552514</v>
      </c>
      <c r="E6" s="19">
        <f>'BNVP-LDVs-psgr'!E6</f>
        <v>43107.501433480837</v>
      </c>
      <c r="F6" s="19">
        <f>'BNVP-LDVs-psgr'!F6</f>
        <v>43105.346166172523</v>
      </c>
      <c r="G6" s="19">
        <f>'BNVP-LDVs-psgr'!G6</f>
        <v>43103.19100662219</v>
      </c>
      <c r="H6" s="19">
        <f>'BNVP-LDVs-psgr'!H6</f>
        <v>43101.035954824445</v>
      </c>
      <c r="I6" s="19">
        <f>'BNVP-LDVs-psgr'!I6</f>
        <v>43098.881010773905</v>
      </c>
      <c r="J6" s="19">
        <f>'BNVP-LDVs-psgr'!J6</f>
        <v>43096.726174465177</v>
      </c>
      <c r="K6" s="19">
        <f>'BNVP-LDVs-psgr'!K6</f>
        <v>43094.571445892878</v>
      </c>
      <c r="L6" s="19">
        <f>'BNVP-LDVs-psgr'!L6</f>
        <v>43092.416825051623</v>
      </c>
      <c r="M6" s="19">
        <f>'BNVP-LDVs-psgr'!M6</f>
        <v>43090.262311936021</v>
      </c>
      <c r="N6" s="19">
        <f>'BNVP-LDVs-psgr'!N6</f>
        <v>43088.107906540688</v>
      </c>
      <c r="O6" s="19">
        <f>'BNVP-LDVs-psgr'!O6</f>
        <v>43085.95360886024</v>
      </c>
      <c r="P6" s="19">
        <f>'BNVP-LDVs-psgr'!P6</f>
        <v>43083.799418889292</v>
      </c>
      <c r="Q6" s="19">
        <f>'BNVP-LDVs-psgr'!Q6</f>
        <v>43081.64533662246</v>
      </c>
      <c r="R6" s="19">
        <f>'BNVP-LDVs-psgr'!R6</f>
        <v>43079.491362054352</v>
      </c>
      <c r="S6" s="19">
        <f>'BNVP-LDVs-psgr'!S6</f>
        <v>43077.337495179585</v>
      </c>
      <c r="T6" s="19">
        <f>'BNVP-LDVs-psgr'!T6</f>
        <v>43075.183735992781</v>
      </c>
      <c r="U6" s="19">
        <f>'BNVP-LDVs-psgr'!U6</f>
        <v>43073.03008448855</v>
      </c>
      <c r="V6" s="19">
        <f>'BNVP-LDVs-psgr'!V6</f>
        <v>43070.876540661513</v>
      </c>
      <c r="W6" s="19">
        <f>'BNVP-LDVs-psgr'!W6</f>
        <v>43068.72310450628</v>
      </c>
      <c r="X6" s="19">
        <f>'BNVP-LDVs-psgr'!X6</f>
        <v>43066.569776017473</v>
      </c>
      <c r="Y6" s="19">
        <f>'BNVP-LDVs-psgr'!Y6</f>
        <v>43064.416555189709</v>
      </c>
      <c r="Z6" s="19">
        <f>'BNVP-LDVs-psgr'!Z6</f>
        <v>43062.263442017604</v>
      </c>
      <c r="AA6" s="19">
        <f>'BNVP-LDVs-psgr'!AA6</f>
        <v>43060.110436495772</v>
      </c>
      <c r="AB6" s="19">
        <f>'BNVP-LDVs-psgr'!AB6</f>
        <v>43057.957538618837</v>
      </c>
      <c r="AC6" s="19">
        <f>'BNVP-LDVs-psgr'!AC6</f>
        <v>43055.804748381415</v>
      </c>
      <c r="AD6" s="19">
        <f>'BNVP-LDVs-psgr'!AD6</f>
        <v>43053.652065778122</v>
      </c>
      <c r="AE6" s="19">
        <f>'BNVP-LDVs-psgr'!AE6</f>
        <v>43051.499490803581</v>
      </c>
      <c r="AF6" s="19">
        <f>'BNVP-LDVs-psgr'!AF6</f>
        <v>43049.347023452407</v>
      </c>
      <c r="AG6" s="19">
        <f>'BNVP-LDVs-psgr'!AG6</f>
        <v>43047.194663719216</v>
      </c>
      <c r="AH6" s="19">
        <f>'BNVP-LDVs-psgr'!AH6</f>
        <v>43045.042411598632</v>
      </c>
      <c r="AI6" s="19">
        <f>'BNVP-LDVs-psgr'!AI6</f>
        <v>43042.890267085269</v>
      </c>
      <c r="AJ6" s="4"/>
    </row>
    <row r="7" spans="1:36" s="5" customFormat="1" x14ac:dyDescent="0.25">
      <c r="A7" s="5" t="s">
        <v>564</v>
      </c>
      <c r="B7" s="19">
        <f>'BNVP-LDVs-psgr'!B7</f>
        <v>30051.897104195923</v>
      </c>
      <c r="C7" s="19">
        <f>'BNVP-LDVs-psgr'!C7</f>
        <v>30050.394584466696</v>
      </c>
      <c r="D7" s="19">
        <f>'BNVP-LDVs-psgr'!D7</f>
        <v>30048.892139859701</v>
      </c>
      <c r="E7" s="19">
        <f>'BNVP-LDVs-psgr'!E7</f>
        <v>30047.389770371177</v>
      </c>
      <c r="F7" s="19">
        <f>'BNVP-LDVs-psgr'!F7</f>
        <v>30045.887475997373</v>
      </c>
      <c r="G7" s="19">
        <f>'BNVP-LDVs-psgr'!G7</f>
        <v>30044.385256734531</v>
      </c>
      <c r="H7" s="19">
        <f>'BNVP-LDVs-psgr'!H7</f>
        <v>30042.883112578897</v>
      </c>
      <c r="I7" s="19">
        <f>'BNVP-LDVs-psgr'!I7</f>
        <v>30041.381043526715</v>
      </c>
      <c r="J7" s="19">
        <f>'BNVP-LDVs-psgr'!J7</f>
        <v>30039.879049574232</v>
      </c>
      <c r="K7" s="19">
        <f>'BNVP-LDVs-psgr'!K7</f>
        <v>30038.377130717694</v>
      </c>
      <c r="L7" s="19">
        <f>'BNVP-LDVs-psgr'!L7</f>
        <v>30036.875286953342</v>
      </c>
      <c r="M7" s="19">
        <f>'BNVP-LDVs-psgr'!M7</f>
        <v>30035.373518277425</v>
      </c>
      <c r="N7" s="19">
        <f>'BNVP-LDVs-psgr'!N7</f>
        <v>30033.871824686186</v>
      </c>
      <c r="O7" s="19">
        <f>'BNVP-LDVs-psgr'!O7</f>
        <v>30032.370206175874</v>
      </c>
      <c r="P7" s="19">
        <f>'BNVP-LDVs-psgr'!P7</f>
        <v>30030.868662742734</v>
      </c>
      <c r="Q7" s="19">
        <f>'BNVP-LDVs-psgr'!Q7</f>
        <v>30029.367194383009</v>
      </c>
      <c r="R7" s="19">
        <f>'BNVP-LDVs-psgr'!R7</f>
        <v>30027.86580109295</v>
      </c>
      <c r="S7" s="19">
        <f>'BNVP-LDVs-psgr'!S7</f>
        <v>30026.364482868805</v>
      </c>
      <c r="T7" s="19">
        <f>'BNVP-LDVs-psgr'!T7</f>
        <v>30024.863239706814</v>
      </c>
      <c r="U7" s="19">
        <f>'BNVP-LDVs-psgr'!U7</f>
        <v>30023.362071603231</v>
      </c>
      <c r="V7" s="19">
        <f>'BNVP-LDVs-psgr'!V7</f>
        <v>30021.860978554298</v>
      </c>
      <c r="W7" s="19">
        <f>'BNVP-LDVs-psgr'!W7</f>
        <v>30020.359960556267</v>
      </c>
      <c r="X7" s="19">
        <f>'BNVP-LDVs-psgr'!X7</f>
        <v>30018.859017605384</v>
      </c>
      <c r="Y7" s="19">
        <f>'BNVP-LDVs-psgr'!Y7</f>
        <v>30017.358149697895</v>
      </c>
      <c r="Z7" s="19">
        <f>'BNVP-LDVs-psgr'!Z7</f>
        <v>30015.857356830049</v>
      </c>
      <c r="AA7" s="19">
        <f>'BNVP-LDVs-psgr'!AA7</f>
        <v>30014.356638998095</v>
      </c>
      <c r="AB7" s="19">
        <f>'BNVP-LDVs-psgr'!AB7</f>
        <v>30012.855996198283</v>
      </c>
      <c r="AC7" s="19">
        <f>'BNVP-LDVs-psgr'!AC7</f>
        <v>30011.355428426854</v>
      </c>
      <c r="AD7" s="19">
        <f>'BNVP-LDVs-psgr'!AD7</f>
        <v>30009.854935680065</v>
      </c>
      <c r="AE7" s="19">
        <f>'BNVP-LDVs-psgr'!AE7</f>
        <v>30008.354517954162</v>
      </c>
      <c r="AF7" s="19">
        <f>'BNVP-LDVs-psgr'!AF7</f>
        <v>30006.8541752454</v>
      </c>
      <c r="AG7" s="19">
        <f>'BNVP-LDVs-psgr'!AG7</f>
        <v>30005.353907550019</v>
      </c>
      <c r="AH7" s="19">
        <f>'BNVP-LDVs-psgr'!AH7</f>
        <v>30003.853714864272</v>
      </c>
      <c r="AI7" s="19">
        <f>'BNVP-LDVs-psgr'!AI7</f>
        <v>30002.353597184414</v>
      </c>
      <c r="AJ7" s="19"/>
    </row>
    <row r="8" spans="1:36" s="5" customFormat="1" x14ac:dyDescent="0.25">
      <c r="A8" s="5" t="s">
        <v>565</v>
      </c>
      <c r="B8" s="19">
        <f>'BNVP-LDVs-psgr'!B8</f>
        <v>79950</v>
      </c>
      <c r="C8" s="19">
        <f>'BNVP-LDVs-psgr'!C8</f>
        <v>79552.238805970163</v>
      </c>
      <c r="D8" s="19">
        <f>'BNVP-LDVs-psgr'!D8</f>
        <v>79156.456523353409</v>
      </c>
      <c r="E8" s="19">
        <f>'BNVP-LDVs-psgr'!E8</f>
        <v>78762.643306819315</v>
      </c>
      <c r="F8" s="19">
        <f>'BNVP-LDVs-psgr'!F8</f>
        <v>78370.789360019233</v>
      </c>
      <c r="G8" s="19">
        <f>'BNVP-LDVs-psgr'!G8</f>
        <v>77980.884935342532</v>
      </c>
      <c r="H8" s="19">
        <f>'BNVP-LDVs-psgr'!H8</f>
        <v>77592.920333674163</v>
      </c>
      <c r="I8" s="19">
        <f>'BNVP-LDVs-psgr'!I8</f>
        <v>77206.885904153401</v>
      </c>
      <c r="J8" s="19">
        <f>'BNVP-LDVs-psgr'!J8</f>
        <v>76822.772043933743</v>
      </c>
      <c r="K8" s="19">
        <f>'BNVP-LDVs-psgr'!K8</f>
        <v>76440.569197944031</v>
      </c>
      <c r="L8" s="19">
        <f>'BNVP-LDVs-psgr'!L8</f>
        <v>76060.267858650783</v>
      </c>
      <c r="M8" s="19">
        <f>'BNVP-LDVs-psgr'!M8</f>
        <v>75681.858565821676</v>
      </c>
      <c r="N8" s="19">
        <f>'BNVP-LDVs-psgr'!N8</f>
        <v>75305.33190629023</v>
      </c>
      <c r="O8" s="19">
        <f>'BNVP-LDVs-psgr'!O8</f>
        <v>74930.678513721636</v>
      </c>
      <c r="P8" s="19">
        <f>'BNVP-LDVs-psgr'!P8</f>
        <v>74557.889068379751</v>
      </c>
      <c r="Q8" s="19">
        <f>'BNVP-LDVs-psgr'!Q8</f>
        <v>74186.954296895288</v>
      </c>
      <c r="R8" s="19">
        <f>'BNVP-LDVs-psgr'!R8</f>
        <v>73817.864972035124</v>
      </c>
      <c r="S8" s="19">
        <f>'BNVP-LDVs-psgr'!S8</f>
        <v>73450.61191247277</v>
      </c>
      <c r="T8" s="19">
        <f>'BNVP-LDVs-psgr'!T8</f>
        <v>73085.185982559982</v>
      </c>
      <c r="U8" s="19">
        <f>'BNVP-LDVs-psgr'!U8</f>
        <v>72721.578092099488</v>
      </c>
      <c r="V8" s="19">
        <f>'BNVP-LDVs-psgr'!V8</f>
        <v>72359.779196118907</v>
      </c>
      <c r="W8" s="19">
        <f>'BNVP-LDVs-psgr'!W8</f>
        <v>71999.78029464568</v>
      </c>
      <c r="X8" s="19">
        <f>'BNVP-LDVs-psgr'!X8</f>
        <v>71641.57243248327</v>
      </c>
      <c r="Y8" s="19">
        <f>'BNVP-LDVs-psgr'!Y8</f>
        <v>71285.146698988334</v>
      </c>
      <c r="Z8" s="19">
        <f>'BNVP-LDVs-psgr'!Z8</f>
        <v>70930.494227849093</v>
      </c>
      <c r="AA8" s="19">
        <f>'BNVP-LDVs-psgr'!AA8</f>
        <v>70577.60619686477</v>
      </c>
      <c r="AB8" s="19">
        <f>'BNVP-LDVs-psgr'!AB8</f>
        <v>70226.473827726149</v>
      </c>
      <c r="AC8" s="19">
        <f>'BNVP-LDVs-psgr'!AC8</f>
        <v>69877.088385797164</v>
      </c>
      <c r="AD8" s="19">
        <f>'BNVP-LDVs-psgr'!AD8</f>
        <v>69529.44117989768</v>
      </c>
      <c r="AE8" s="19">
        <f>'BNVP-LDVs-psgr'!AE8</f>
        <v>69183.523562087255</v>
      </c>
      <c r="AF8" s="19">
        <f>'BNVP-LDVs-psgr'!AF8</f>
        <v>68839.32692745002</v>
      </c>
      <c r="AG8" s="19">
        <f>'BNVP-LDVs-psgr'!AG8</f>
        <v>68496.842713880629</v>
      </c>
      <c r="AH8" s="19">
        <f>'BNVP-LDVs-psgr'!AH8</f>
        <v>68156.062401871284</v>
      </c>
      <c r="AI8" s="19">
        <f>'BNVP-LDVs-psgr'!AI8</f>
        <v>67816.977514299797</v>
      </c>
      <c r="AJ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About</vt:lpstr>
      <vt:lpstr>Data_pass_LDVs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2017-07-01T03:43:09Z</dcterms:created>
  <dcterms:modified xsi:type="dcterms:W3CDTF">2021-03-10T21:26:43Z</dcterms:modified>
</cp:coreProperties>
</file>